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3"/>
  </bookViews>
  <sheets>
    <sheet name="JURIDICA" sheetId="1" r:id="rId1"/>
    <sheet name="TECNICA - 2" sheetId="2" r:id="rId2"/>
    <sheet name="TECNICA - 5" sheetId="3" r:id="rId3"/>
    <sheet name="TECNICA - 25" sheetId="4" r:id="rId4"/>
    <sheet name="TECNICA - 27" sheetId="5" r:id="rId5"/>
    <sheet name="FINANCIERA" sheetId="6" r:id="rId6"/>
  </sheets>
  <definedNames>
    <definedName name="_xlnm.Print_Area" localSheetId="5">FINANCIERA!$A$1:$E$35</definedName>
    <definedName name="Z_0F1D893C_8A04_4EC8_8B71_67F44338C55D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0F1D893C_8A04_4EC8_8B71_67F44338C55D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0F1D893C_8A04_4EC8_8B71_67F44338C55D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0F1D893C_8A04_4EC8_8B71_67F44338C55D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0F1D893C_8A04_4EC8_8B71_67F44338C55D_.wvu.PrintArea" localSheetId="5" hidden="1">FINANCIERA!$A$1:$E$35</definedName>
    <definedName name="Z_1AD30E73_B44A_4F3E_B7B0_2774A07AF9E2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1AD30E73_B44A_4F3E_B7B0_2774A07AF9E2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1AD30E73_B44A_4F3E_B7B0_2774A07AF9E2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1AD30E73_B44A_4F3E_B7B0_2774A07AF9E2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1AD30E73_B44A_4F3E_B7B0_2774A07AF9E2_.wvu.PrintArea" localSheetId="5" hidden="1">FINANCIERA!$A$1:$E$35</definedName>
    <definedName name="Z_490469B9_0D00_4721_A7ED_3C5221F538EC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490469B9_0D00_4721_A7ED_3C5221F538EC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490469B9_0D00_4721_A7ED_3C5221F538EC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490469B9_0D00_4721_A7ED_3C5221F538EC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490469B9_0D00_4721_A7ED_3C5221F538EC_.wvu.PrintArea" localSheetId="5" hidden="1">FINANCIERA!$A$1:$E$35</definedName>
    <definedName name="Z_6EA02D3D_3E49_4350_B322_B37031B6F0FF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6EA02D3D_3E49_4350_B322_B37031B6F0FF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6EA02D3D_3E49_4350_B322_B37031B6F0FF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6EA02D3D_3E49_4350_B322_B37031B6F0FF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6EA02D3D_3E49_4350_B322_B37031B6F0FF_.wvu.PrintArea" localSheetId="5" hidden="1">FINANCIERA!$A$1:$E$35</definedName>
    <definedName name="Z_867031DD_A64B_4C9F_99A0_93067ECAFC19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867031DD_A64B_4C9F_99A0_93067ECAFC19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867031DD_A64B_4C9F_99A0_93067ECAFC19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867031DD_A64B_4C9F_99A0_93067ECAFC19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867031DD_A64B_4C9F_99A0_93067ECAFC19_.wvu.PrintArea" localSheetId="5" hidden="1">FINANCIERA!$A$1:$E$35</definedName>
    <definedName name="Z_CD3C77A0_F72D_4596_B1F3_BFF11BFD134E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CD3C77A0_F72D_4596_B1F3_BFF11BFD134E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CD3C77A0_F72D_4596_B1F3_BFF11BFD134E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CD3C77A0_F72D_4596_B1F3_BFF11BFD134E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CD3C77A0_F72D_4596_B1F3_BFF11BFD134E_.wvu.PrintArea" localSheetId="5" hidden="1">FINANCIERA!$A$1:$E$35</definedName>
    <definedName name="Z_E469B996_3963_410C_8366_8845DF5002F6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E469B996_3963_410C_8366_8845DF5002F6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E469B996_3963_410C_8366_8845DF5002F6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E469B996_3963_410C_8366_8845DF5002F6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E469B996_3963_410C_8366_8845DF5002F6_.wvu.PrintArea" localSheetId="5" hidden="1">FINANCIERA!$A$1:$E$35</definedName>
    <definedName name="Z_FA2B49E8_C1C1_46F0_9038_B2DB6B88B84A_.wvu.Cols" localSheetId="1" hidden="1">'TECNICA - 2'!$IT:$IT,'TECNICA - 2'!$SP:$SP,'TECNICA - 2'!$ACL:$ACL,'TECNICA - 2'!$AMH:$AMH,'TECNICA - 2'!$AWD:$AWD,'TECNICA - 2'!$BFZ:$BFZ,'TECNICA - 2'!$BPV:$BPV,'TECNICA - 2'!$BZR:$BZR,'TECNICA - 2'!$CJN:$CJN,'TECNICA - 2'!$CTJ:$CTJ,'TECNICA - 2'!$DDF:$DDF,'TECNICA - 2'!$DNB:$DNB,'TECNICA - 2'!$DWX:$DWX,'TECNICA - 2'!$EGT:$EGT,'TECNICA - 2'!$EQP:$EQP,'TECNICA - 2'!$FAL:$FAL,'TECNICA - 2'!$FKH:$FKH,'TECNICA - 2'!$FUD:$FUD,'TECNICA - 2'!$GDZ:$GDZ,'TECNICA - 2'!$GNV:$GNV,'TECNICA - 2'!$GXR:$GXR,'TECNICA - 2'!$HHN:$HHN,'TECNICA - 2'!$HRJ:$HRJ,'TECNICA - 2'!$IBF:$IBF,'TECNICA - 2'!$ILB:$ILB,'TECNICA - 2'!$IUX:$IUX,'TECNICA - 2'!$JET:$JET,'TECNICA - 2'!$JOP:$JOP,'TECNICA - 2'!$JYL:$JYL,'TECNICA - 2'!$KIH:$KIH,'TECNICA - 2'!$KSD:$KSD,'TECNICA - 2'!$LBZ:$LBZ,'TECNICA - 2'!$LLV:$LLV,'TECNICA - 2'!$LVR:$LVR,'TECNICA - 2'!$MFN:$MFN,'TECNICA - 2'!$MPJ:$MPJ,'TECNICA - 2'!$MZF:$MZF,'TECNICA - 2'!$NJB:$NJB,'TECNICA - 2'!$NSX:$NSX,'TECNICA - 2'!$OCT:$OCT,'TECNICA - 2'!$OMP:$OMP,'TECNICA - 2'!$OWL:$OWL,'TECNICA - 2'!$PGH:$PGH,'TECNICA - 2'!$PQD:$PQD,'TECNICA - 2'!$PZZ:$PZZ,'TECNICA - 2'!$QJV:$QJV,'TECNICA - 2'!$QTR:$QTR,'TECNICA - 2'!$RDN:$RDN,'TECNICA - 2'!$RNJ:$RNJ,'TECNICA - 2'!$RXF:$RXF,'TECNICA - 2'!$SHB:$SHB,'TECNICA - 2'!$SQX:$SQX,'TECNICA - 2'!$TAT:$TAT,'TECNICA - 2'!$TKP:$TKP,'TECNICA - 2'!$TUL:$TUL,'TECNICA - 2'!$UEH:$UEH,'TECNICA - 2'!$UOD:$UOD,'TECNICA - 2'!$UXZ:$UXZ,'TECNICA - 2'!$VHV:$VHV,'TECNICA - 2'!$VRR:$VRR,'TECNICA - 2'!$WBN:$WBN,'TECNICA - 2'!$WLJ:$WLJ,'TECNICA - 2'!$WVF:$WVF</definedName>
    <definedName name="Z_FA2B49E8_C1C1_46F0_9038_B2DB6B88B84A_.wvu.Cols" localSheetId="3" hidden="1">'TECNICA - 25'!$IT:$IT,'TECNICA - 25'!$SP:$SP,'TECNICA - 25'!$ACL:$ACL,'TECNICA - 25'!$AMH:$AMH,'TECNICA - 25'!$AWD:$AWD,'TECNICA - 25'!$BFZ:$BFZ,'TECNICA - 25'!$BPV:$BPV,'TECNICA - 25'!$BZR:$BZR,'TECNICA - 25'!$CJN:$CJN,'TECNICA - 25'!$CTJ:$CTJ,'TECNICA - 25'!$DDF:$DDF,'TECNICA - 25'!$DNB:$DNB,'TECNICA - 25'!$DWX:$DWX,'TECNICA - 25'!$EGT:$EGT,'TECNICA - 25'!$EQP:$EQP,'TECNICA - 25'!$FAL:$FAL,'TECNICA - 25'!$FKH:$FKH,'TECNICA - 25'!$FUD:$FUD,'TECNICA - 25'!$GDZ:$GDZ,'TECNICA - 25'!$GNV:$GNV,'TECNICA - 25'!$GXR:$GXR,'TECNICA - 25'!$HHN:$HHN,'TECNICA - 25'!$HRJ:$HRJ,'TECNICA - 25'!$IBF:$IBF,'TECNICA - 25'!$ILB:$ILB,'TECNICA - 25'!$IUX:$IUX,'TECNICA - 25'!$JET:$JET,'TECNICA - 25'!$JOP:$JOP,'TECNICA - 25'!$JYL:$JYL,'TECNICA - 25'!$KIH:$KIH,'TECNICA - 25'!$KSD:$KSD,'TECNICA - 25'!$LBZ:$LBZ,'TECNICA - 25'!$LLV:$LLV,'TECNICA - 25'!$LVR:$LVR,'TECNICA - 25'!$MFN:$MFN,'TECNICA - 25'!$MPJ:$MPJ,'TECNICA - 25'!$MZF:$MZF,'TECNICA - 25'!$NJB:$NJB,'TECNICA - 25'!$NSX:$NSX,'TECNICA - 25'!$OCT:$OCT,'TECNICA - 25'!$OMP:$OMP,'TECNICA - 25'!$OWL:$OWL,'TECNICA - 25'!$PGH:$PGH,'TECNICA - 25'!$PQD:$PQD,'TECNICA - 25'!$PZZ:$PZZ,'TECNICA - 25'!$QJV:$QJV,'TECNICA - 25'!$QTR:$QTR,'TECNICA - 25'!$RDN:$RDN,'TECNICA - 25'!$RNJ:$RNJ,'TECNICA - 25'!$RXF:$RXF,'TECNICA - 25'!$SHB:$SHB,'TECNICA - 25'!$SQX:$SQX,'TECNICA - 25'!$TAT:$TAT,'TECNICA - 25'!$TKP:$TKP,'TECNICA - 25'!$TUL:$TUL,'TECNICA - 25'!$UEH:$UEH,'TECNICA - 25'!$UOD:$UOD,'TECNICA - 25'!$UXZ:$UXZ,'TECNICA - 25'!$VHV:$VHV,'TECNICA - 25'!$VRR:$VRR,'TECNICA - 25'!$WBN:$WBN,'TECNICA - 25'!$WLJ:$WLJ,'TECNICA - 25'!$WVF:$WVF</definedName>
    <definedName name="Z_FA2B49E8_C1C1_46F0_9038_B2DB6B88B84A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FA2B49E8_C1C1_46F0_9038_B2DB6B88B84A_.wvu.Cols" localSheetId="2" hidden="1">'TECNICA - 5'!$IT:$IT,'TECNICA - 5'!$SP:$SP,'TECNICA - 5'!$ACL:$ACL,'TECNICA - 5'!$AMH:$AMH,'TECNICA - 5'!$AWD:$AWD,'TECNICA - 5'!$BFZ:$BFZ,'TECNICA - 5'!$BPV:$BPV,'TECNICA - 5'!$BZR:$BZR,'TECNICA - 5'!$CJN:$CJN,'TECNICA - 5'!$CTJ:$CTJ,'TECNICA - 5'!$DDF:$DDF,'TECNICA - 5'!$DNB:$DNB,'TECNICA - 5'!$DWX:$DWX,'TECNICA - 5'!$EGT:$EGT,'TECNICA - 5'!$EQP:$EQP,'TECNICA - 5'!$FAL:$FAL,'TECNICA - 5'!$FKH:$FKH,'TECNICA - 5'!$FUD:$FUD,'TECNICA - 5'!$GDZ:$GDZ,'TECNICA - 5'!$GNV:$GNV,'TECNICA - 5'!$GXR:$GXR,'TECNICA - 5'!$HHN:$HHN,'TECNICA - 5'!$HRJ:$HRJ,'TECNICA - 5'!$IBF:$IBF,'TECNICA - 5'!$ILB:$ILB,'TECNICA - 5'!$IUX:$IUX,'TECNICA - 5'!$JET:$JET,'TECNICA - 5'!$JOP:$JOP,'TECNICA - 5'!$JYL:$JYL,'TECNICA - 5'!$KIH:$KIH,'TECNICA - 5'!$KSD:$KSD,'TECNICA - 5'!$LBZ:$LBZ,'TECNICA - 5'!$LLV:$LLV,'TECNICA - 5'!$LVR:$LVR,'TECNICA - 5'!$MFN:$MFN,'TECNICA - 5'!$MPJ:$MPJ,'TECNICA - 5'!$MZF:$MZF,'TECNICA - 5'!$NJB:$NJB,'TECNICA - 5'!$NSX:$NSX,'TECNICA - 5'!$OCT:$OCT,'TECNICA - 5'!$OMP:$OMP,'TECNICA - 5'!$OWL:$OWL,'TECNICA - 5'!$PGH:$PGH,'TECNICA - 5'!$PQD:$PQD,'TECNICA - 5'!$PZZ:$PZZ,'TECNICA - 5'!$QJV:$QJV,'TECNICA - 5'!$QTR:$QTR,'TECNICA - 5'!$RDN:$RDN,'TECNICA - 5'!$RNJ:$RNJ,'TECNICA - 5'!$RXF:$RXF,'TECNICA - 5'!$SHB:$SHB,'TECNICA - 5'!$SQX:$SQX,'TECNICA - 5'!$TAT:$TAT,'TECNICA - 5'!$TKP:$TKP,'TECNICA - 5'!$TUL:$TUL,'TECNICA - 5'!$UEH:$UEH,'TECNICA - 5'!$UOD:$UOD,'TECNICA - 5'!$UXZ:$UXZ,'TECNICA - 5'!$VHV:$VHV,'TECNICA - 5'!$VRR:$VRR,'TECNICA - 5'!$WBN:$WBN,'TECNICA - 5'!$WLJ:$WLJ,'TECNICA - 5'!$WVF:$WVF</definedName>
    <definedName name="Z_FA2B49E8_C1C1_46F0_9038_B2DB6B88B84A_.wvu.PrintArea" localSheetId="5" hidden="1">FINANCIERA!$A$1:$E$35</definedName>
  </definedNames>
  <calcPr calcId="152511"/>
  <customWorkbookViews>
    <customWorkbookView name="Administrador - Vista personalizada" guid="{0F1D893C-8A04-4EC8-8B71-67F44338C55D}" mergeInterval="0" personalView="1" maximized="1" xWindow="-8" yWindow="-8" windowWidth="1040" windowHeight="744" tabRatio="598" activeSheetId="1"/>
    <customWorkbookView name="Fredy Eduardo Arcos Realpe - Vista personalizada" guid="{FA2B49E8-C1C1-46F0-9038-B2DB6B88B84A}" mergeInterval="0" personalView="1" xWindow="4" yWindow="533" windowWidth="1916" windowHeight="510" tabRatio="598" activeSheetId="5"/>
    <customWorkbookView name="MAFE - Vista personalizada" guid="{867031DD-A64B-4C9F-99A0-93067ECAFC19}" mergeInterval="0" personalView="1" maximized="1" windowWidth="1362" windowHeight="543" tabRatio="598" activeSheetId="1"/>
    <customWorkbookView name="Eliana Marisol Yepes Jimenez - Vista personalizada" guid="{6EA02D3D-3E49-4350-B322-B37031B6F0FF}" mergeInterval="0" personalView="1" maximized="1" xWindow="-8" yWindow="-8" windowWidth="1296" windowHeight="1000" tabRatio="598" activeSheetId="1"/>
    <customWorkbookView name="Liliana Patricia Ortega Acosta - Vista personalizada" guid="{490469B9-0D00-4721-A7ED-3C5221F538EC}" mergeInterval="0" personalView="1" maximized="1" xWindow="-8" yWindow="-8" windowWidth="1936" windowHeight="1056" tabRatio="598" activeSheetId="6" showComments="commIndAndComment"/>
    <customWorkbookView name="Carol Elizabeth Enriquez Cordoba - Vista personalizada" guid="{1AD30E73-B44A-4F3E-B7B0-2774A07AF9E2}" mergeInterval="0" personalView="1" maximized="1" windowWidth="1362" windowHeight="502" tabRatio="598" activeSheetId="5"/>
    <customWorkbookView name="Carlos Mauricio Aux Revelo - Vista personalizada" guid="{CD3C77A0-F72D-4596-B1F3-BFF11BFD134E}" autoUpdate="1" mergeInterval="5" personalView="1" maximized="1" xWindow="-8" yWindow="-8" windowWidth="1936" windowHeight="1056" tabRatio="598" activeSheetId="5"/>
    <customWorkbookView name="Ana Mercedes Enriquez - Vista personalizada" guid="{E469B996-3963-410C-8366-8845DF5002F6}" mergeInterval="0" personalView="1" maximized="1" xWindow="-8" yWindow="-8" windowWidth="1936" windowHeight="1056" tabRatio="598" activeSheetId="4"/>
  </customWorkbookViews>
</workbook>
</file>

<file path=xl/calcChain.xml><?xml version="1.0" encoding="utf-8"?>
<calcChain xmlns="http://schemas.openxmlformats.org/spreadsheetml/2006/main">
  <c r="C120" i="5" l="1"/>
  <c r="C119" i="5"/>
  <c r="C118" i="5"/>
  <c r="C117" i="5"/>
  <c r="C116" i="5"/>
  <c r="C115" i="5"/>
  <c r="C114" i="5"/>
  <c r="C113" i="5"/>
  <c r="C112" i="5"/>
  <c r="C111" i="5"/>
  <c r="C110" i="5"/>
  <c r="C109" i="5"/>
  <c r="C108" i="5"/>
  <c r="C107" i="5"/>
  <c r="C106" i="5"/>
  <c r="C105" i="5"/>
  <c r="C104" i="5"/>
  <c r="C103" i="5"/>
  <c r="C102" i="5"/>
  <c r="C118" i="4"/>
  <c r="C117" i="4"/>
  <c r="C116" i="4"/>
  <c r="C115" i="4"/>
  <c r="C114" i="4"/>
  <c r="C113" i="4"/>
  <c r="C112" i="4"/>
  <c r="C111" i="4"/>
  <c r="C110" i="4"/>
  <c r="C109" i="4"/>
  <c r="C108" i="4"/>
  <c r="C107" i="4"/>
  <c r="C106" i="4"/>
  <c r="C105" i="4"/>
  <c r="C104" i="4"/>
  <c r="C103" i="4"/>
  <c r="C102" i="4"/>
  <c r="C101" i="4"/>
  <c r="C100" i="4"/>
  <c r="C99" i="4"/>
  <c r="C98" i="4"/>
  <c r="C97" i="4"/>
  <c r="C96" i="4"/>
  <c r="C95" i="4"/>
  <c r="C106" i="3"/>
  <c r="C105" i="3"/>
  <c r="C104" i="3"/>
  <c r="C103" i="3"/>
  <c r="C102" i="3"/>
  <c r="C101" i="3"/>
  <c r="C100" i="3"/>
  <c r="C99" i="3"/>
  <c r="C98" i="3"/>
  <c r="C97" i="3"/>
  <c r="C96" i="3"/>
  <c r="C95" i="3"/>
  <c r="C94" i="3"/>
  <c r="C93" i="3"/>
  <c r="C92" i="3"/>
  <c r="C91" i="3"/>
  <c r="C90" i="3"/>
  <c r="C89" i="3"/>
  <c r="C88" i="3"/>
  <c r="C87" i="3"/>
  <c r="C104" i="2"/>
  <c r="C103" i="2"/>
  <c r="C102" i="2"/>
  <c r="C101" i="2"/>
  <c r="C100" i="2"/>
  <c r="C99" i="2"/>
  <c r="C98" i="2"/>
  <c r="C97" i="2"/>
  <c r="C96" i="2"/>
  <c r="C95" i="2"/>
  <c r="C94" i="2"/>
  <c r="C93" i="2"/>
  <c r="C92" i="2"/>
  <c r="C91" i="2"/>
  <c r="C90" i="2"/>
  <c r="C89" i="2"/>
  <c r="C88" i="2"/>
  <c r="C87" i="2"/>
  <c r="C165" i="5" l="1"/>
  <c r="C164" i="5"/>
  <c r="C163" i="5"/>
  <c r="C164" i="4"/>
  <c r="C163" i="4"/>
  <c r="C162" i="4"/>
  <c r="C151" i="3"/>
  <c r="C150" i="3"/>
  <c r="C149" i="3"/>
  <c r="C145" i="2"/>
  <c r="C144" i="2"/>
  <c r="C143" i="2"/>
  <c r="C160" i="5"/>
  <c r="C161" i="5"/>
  <c r="C162" i="5"/>
  <c r="C159" i="5"/>
  <c r="C159" i="4"/>
  <c r="C160" i="4"/>
  <c r="C161" i="4"/>
  <c r="C158" i="4"/>
  <c r="C148" i="3"/>
  <c r="C147" i="3"/>
  <c r="C146" i="3"/>
  <c r="C145" i="3"/>
  <c r="E24" i="2" l="1"/>
  <c r="C24" i="2"/>
  <c r="E24" i="4"/>
  <c r="F15" i="4"/>
  <c r="C24" i="4" s="1"/>
  <c r="E24" i="3"/>
  <c r="F15" i="3"/>
  <c r="C24" i="3" s="1"/>
  <c r="E24" i="5"/>
  <c r="F15" i="5"/>
  <c r="C24" i="5" s="1"/>
  <c r="F169" i="4"/>
  <c r="D180" i="4" s="1"/>
  <c r="E150" i="4"/>
  <c r="D179" i="4" s="1"/>
  <c r="L144" i="4"/>
  <c r="C146" i="4"/>
  <c r="A137" i="4"/>
  <c r="A138" i="4" s="1"/>
  <c r="A139" i="4" s="1"/>
  <c r="A140" i="4" s="1"/>
  <c r="A141" i="4" s="1"/>
  <c r="A142" i="4" s="1"/>
  <c r="A143" i="4" s="1"/>
  <c r="L57" i="4"/>
  <c r="C61" i="4"/>
  <c r="A50" i="4"/>
  <c r="A51" i="4" s="1"/>
  <c r="A52" i="4" s="1"/>
  <c r="A53" i="4" s="1"/>
  <c r="A54" i="4" s="1"/>
  <c r="A55" i="4" s="1"/>
  <c r="A56" i="4" s="1"/>
  <c r="D41" i="4"/>
  <c r="E40" i="4" s="1"/>
  <c r="F156" i="3"/>
  <c r="D167" i="3" s="1"/>
  <c r="E137" i="3"/>
  <c r="D166" i="3" s="1"/>
  <c r="L131" i="3"/>
  <c r="C133" i="3"/>
  <c r="A124" i="3"/>
  <c r="A125" i="3" s="1"/>
  <c r="A126" i="3" s="1"/>
  <c r="A127" i="3" s="1"/>
  <c r="A128" i="3" s="1"/>
  <c r="A129" i="3" s="1"/>
  <c r="A130" i="3" s="1"/>
  <c r="C62" i="3"/>
  <c r="L57" i="3"/>
  <c r="C61" i="3"/>
  <c r="A50" i="3"/>
  <c r="A51" i="3" s="1"/>
  <c r="A52" i="3" s="1"/>
  <c r="A53" i="3" s="1"/>
  <c r="A54" i="3" s="1"/>
  <c r="A55" i="3" s="1"/>
  <c r="A56" i="3" s="1"/>
  <c r="D41" i="3"/>
  <c r="E40" i="3" s="1"/>
  <c r="F150" i="2"/>
  <c r="D161" i="2" s="1"/>
  <c r="E135" i="2"/>
  <c r="D160" i="2" s="1"/>
  <c r="M129" i="2"/>
  <c r="L129" i="2"/>
  <c r="K129" i="2"/>
  <c r="C131" i="2" s="1"/>
  <c r="A122" i="2"/>
  <c r="A123" i="2" s="1"/>
  <c r="A124" i="2" s="1"/>
  <c r="A125" i="2" s="1"/>
  <c r="A126" i="2" s="1"/>
  <c r="A127" i="2" s="1"/>
  <c r="A128" i="2" s="1"/>
  <c r="N121" i="2"/>
  <c r="N129" i="2" s="1"/>
  <c r="C62" i="2"/>
  <c r="L57" i="2"/>
  <c r="C61" i="2"/>
  <c r="A50" i="2"/>
  <c r="A51" i="2" s="1"/>
  <c r="A52" i="2" s="1"/>
  <c r="A53" i="2" s="1"/>
  <c r="A54" i="2" s="1"/>
  <c r="A55" i="2" s="1"/>
  <c r="A56" i="2" s="1"/>
  <c r="D41" i="2"/>
  <c r="E40" i="2" s="1"/>
  <c r="E166" i="3" l="1"/>
  <c r="E179" i="4"/>
  <c r="E160" i="2"/>
  <c r="C27" i="6"/>
  <c r="C26" i="6"/>
  <c r="C16" i="6" l="1"/>
  <c r="C17" i="6" s="1"/>
  <c r="L145" i="5"/>
  <c r="A138" i="5"/>
  <c r="A139" i="5" s="1"/>
  <c r="A140" i="5" s="1"/>
  <c r="A141" i="5" s="1"/>
  <c r="A142" i="5" s="1"/>
  <c r="A143" i="5" s="1"/>
  <c r="A144" i="5" s="1"/>
  <c r="D41" i="5"/>
  <c r="E40" i="5" s="1"/>
  <c r="E151" i="5" l="1"/>
  <c r="D180" i="5" s="1"/>
  <c r="F170" i="5"/>
  <c r="D181" i="5" s="1"/>
  <c r="E180" i="5" l="1"/>
  <c r="C147" i="5" l="1"/>
  <c r="C62" i="5"/>
  <c r="L57" i="5"/>
  <c r="C61" i="5"/>
  <c r="A50" i="5"/>
  <c r="A51" i="5" s="1"/>
  <c r="A52" i="5" s="1"/>
  <c r="A53" i="5" s="1"/>
  <c r="A54" i="5" s="1"/>
  <c r="A55" i="5" s="1"/>
  <c r="A56" i="5" s="1"/>
</calcChain>
</file>

<file path=xl/sharedStrings.xml><?xml version="1.0" encoding="utf-8"?>
<sst xmlns="http://schemas.openxmlformats.org/spreadsheetml/2006/main" count="2443" uniqueCount="595">
  <si>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</si>
  <si>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</si>
  <si>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</si>
  <si>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</si>
  <si>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</si>
  <si>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</si>
  <si>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</si>
  <si>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</si>
  <si>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</si>
  <si>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</si>
  <si>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</si>
  <si>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</si>
  <si>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</si>
  <si>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</si>
  <si>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</si>
  <si>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</si>
  <si>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</si>
  <si>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</si>
  <si>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</si>
  <si>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</si>
  <si>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</si>
  <si>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</si>
  <si>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</si>
  <si>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</si>
  <si>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</si>
  <si>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</si>
  <si>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</si>
  <si>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</si>
  <si>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</si>
  <si>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</si>
  <si>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</si>
  <si>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</si>
  <si>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</si>
  <si>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</si>
  <si>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</si>
  <si>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</si>
  <si>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</si>
  <si>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</si>
  <si>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</si>
  <si>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</si>
  <si>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</si>
  <si>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</si>
  <si>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</si>
  <si>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</si>
  <si>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</si>
  <si>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</si>
  <si>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</si>
  <si>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</si>
  <si>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</si>
  <si>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</si>
  <si>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</si>
  <si>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</si>
  <si>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</si>
  <si>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</si>
  <si>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</si>
  <si>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</si>
  <si>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</si>
  <si>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</si>
  <si>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</si>
  <si>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</si>
  <si>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</si>
  <si>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</si>
  <si>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</si>
  <si>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</si>
  <si>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</si>
  <si>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</si>
  <si>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</si>
  <si>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</si>
  <si>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</si>
  <si>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</si>
  <si>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</si>
  <si>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</si>
  <si>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</si>
  <si>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</si>
  <si>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</si>
  <si>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</si>
  <si>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</si>
  <si>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</si>
  <si>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</si>
  <si>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</si>
  <si>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</si>
  <si>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</si>
  <si>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</si>
  <si>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</si>
  <si>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</si>
  <si>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</si>
  <si>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</si>
  <si>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</si>
  <si>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</si>
  <si>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</si>
  <si>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</si>
  <si>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</si>
  <si>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</si>
  <si>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</si>
  <si>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</si>
  <si>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</si>
  <si>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</si>
  <si>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</si>
  <si>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</si>
  <si>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</si>
  <si>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</si>
  <si>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</si>
  <si>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</si>
  <si>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</si>
  <si>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</si>
  <si>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</si>
  <si>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</si>
  <si>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</si>
  <si>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</si>
  <si>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</si>
  <si>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</si>
  <si>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</si>
  <si>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</si>
  <si>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</si>
  <si>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</si>
  <si>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</si>
  <si>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</si>
  <si>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</si>
  <si>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</si>
  <si>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</si>
  <si>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</si>
  <si>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</si>
  <si>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</si>
  <si>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</si>
  <si>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</si>
  <si>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</si>
  <si>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</si>
  <si>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</si>
  <si>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</si>
  <si>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</si>
  <si>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</si>
  <si>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</si>
  <si>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</si>
  <si>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</si>
  <si>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</si>
  <si>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</si>
  <si>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</si>
  <si>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</si>
  <si>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</si>
  <si>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</si>
  <si>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</si>
  <si>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</si>
  <si>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</si>
  <si>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</si>
  <si>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</si>
  <si>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</si>
  <si>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</si>
  <si>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</si>
  <si>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</si>
  <si>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</si>
  <si>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</si>
  <si>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</si>
  <si>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</si>
  <si>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</si>
  <si>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</si>
  <si>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900121500-5</t>
  </si>
  <si>
    <t>EL PROPONENTE CUMPLE __X____ NO CUMPLE _______</t>
  </si>
  <si>
    <t>Observacion. La verificacion de la capacidad financiera se realiza con el RUP con No. CCP-0435781 Expedido por la camara de comercio de Pasto.</t>
  </si>
  <si>
    <t>Rango al que aplica:  Valor del presupuesto oficial Rango SMMLV</t>
  </si>
  <si>
    <t>IDL  Mayor o igual a 1,2</t>
  </si>
  <si>
    <t>NDE Menor o igual 65%</t>
  </si>
  <si>
    <t>COOPERATIVA UNIDA MULTIACTIVA DE NARIÑO - COOPUMNAR</t>
  </si>
  <si>
    <t>ICBF</t>
  </si>
  <si>
    <t>21-2010</t>
  </si>
  <si>
    <t>43-45</t>
  </si>
  <si>
    <t>11 meses y  9 días</t>
  </si>
  <si>
    <t>-</t>
  </si>
  <si>
    <t>146-2011</t>
  </si>
  <si>
    <t>52-57</t>
  </si>
  <si>
    <t>11 meses y 11 días</t>
  </si>
  <si>
    <t>182-2012</t>
  </si>
  <si>
    <t>5 meses y 15 días</t>
  </si>
  <si>
    <t>47-51</t>
  </si>
  <si>
    <t>28 meses y 5 días</t>
  </si>
  <si>
    <t>896</t>
  </si>
  <si>
    <t>X</t>
  </si>
  <si>
    <t>171-2012</t>
  </si>
  <si>
    <t>11 meses y 15 días</t>
  </si>
  <si>
    <t>70-75</t>
  </si>
  <si>
    <t>400-2013</t>
  </si>
  <si>
    <t>60-69</t>
  </si>
  <si>
    <t>14 meses</t>
  </si>
  <si>
    <t>86</t>
  </si>
  <si>
    <t>25 meses y 15 días</t>
  </si>
  <si>
    <t>618-2012</t>
  </si>
  <si>
    <t>81-93</t>
  </si>
  <si>
    <t>21 meses y 18 días</t>
  </si>
  <si>
    <t>185-2012</t>
  </si>
  <si>
    <t>5  meses y 15 días</t>
  </si>
  <si>
    <t>94-99</t>
  </si>
  <si>
    <t>27 meses y 3 días</t>
  </si>
  <si>
    <t>192</t>
  </si>
  <si>
    <t>168-2012</t>
  </si>
  <si>
    <t>105-117</t>
  </si>
  <si>
    <t>119-120</t>
  </si>
  <si>
    <t>13 meses y 5  días</t>
  </si>
  <si>
    <t>24 meses y 20 días</t>
  </si>
  <si>
    <t>2465</t>
  </si>
  <si>
    <t>CONVOCATORIA PÚBLICA DE APORTE No 003 DE 2014</t>
  </si>
  <si>
    <t>74-2011</t>
  </si>
  <si>
    <t>8 meses y 5 días</t>
  </si>
  <si>
    <t>1 al 4 carpeta 1</t>
  </si>
  <si>
    <t>9 carpeta 1</t>
  </si>
  <si>
    <t>19 al 22 carpeta 1</t>
  </si>
  <si>
    <t>6 carpeta 1</t>
  </si>
  <si>
    <t>23 al 30 carpeta 1</t>
  </si>
  <si>
    <t>N/A</t>
  </si>
  <si>
    <t>8 carpeta 1</t>
  </si>
  <si>
    <t>15 carpeta 1</t>
  </si>
  <si>
    <t>16-17 carpeta 1</t>
  </si>
  <si>
    <t>12 al 14 carpeta 1</t>
  </si>
  <si>
    <t>3 al 8</t>
  </si>
  <si>
    <t>5 al 6 carpeta 1</t>
  </si>
  <si>
    <t>13-2010</t>
  </si>
  <si>
    <t>12 al 21</t>
  </si>
  <si>
    <t>11 meses y 2  días</t>
  </si>
  <si>
    <t>19 meses y 7 días</t>
  </si>
  <si>
    <t>65-2011</t>
  </si>
  <si>
    <t>42-47</t>
  </si>
  <si>
    <t>242-2012</t>
  </si>
  <si>
    <t>11 meses y 3 días</t>
  </si>
  <si>
    <t>28-41</t>
  </si>
  <si>
    <t>3064</t>
  </si>
  <si>
    <t>22 meses y 14 días</t>
  </si>
  <si>
    <t>241-2012</t>
  </si>
  <si>
    <t>11 meses</t>
  </si>
  <si>
    <t>64-66</t>
  </si>
  <si>
    <t>388-2013</t>
  </si>
  <si>
    <t>50-61</t>
  </si>
  <si>
    <t>11 meses y 4 días</t>
  </si>
  <si>
    <t>22 meses y 4 días</t>
  </si>
  <si>
    <t>72</t>
  </si>
  <si>
    <t>Resolucion 02562 del 25 de noviembre de 2014, por el cual se otorga-reconoce personeria juridica a una institucion del SNBF</t>
  </si>
  <si>
    <t>368-2013</t>
  </si>
  <si>
    <t>CDI - MODALIDAD FAMILIAR</t>
  </si>
  <si>
    <t>CDI-CONSTRUYENDO UN MAÑANA</t>
  </si>
  <si>
    <t>CDI-LAS FLORECITAS</t>
  </si>
  <si>
    <t>CDI-LOS CACHORRITOS</t>
  </si>
  <si>
    <t>CDI-LOS RETOÑITOS</t>
  </si>
  <si>
    <t xml:space="preserve">CDI-MI MUNDO MAGICO </t>
  </si>
  <si>
    <t xml:space="preserve">CDI-MIS NIÑOS INFANCIA FELIZ </t>
  </si>
  <si>
    <t>CDI-MUNDO MARAVILLOSO</t>
  </si>
  <si>
    <t>CDI-NIÑOS DEL FUTURO</t>
  </si>
  <si>
    <t>CDI-NUEVO AMANECER</t>
  </si>
  <si>
    <t>CDI-NUEVO PARAISO</t>
  </si>
  <si>
    <t>CDI-PEQUEÑOS AMIGOS</t>
  </si>
  <si>
    <t>CDI-SOL DEL AMANECER</t>
  </si>
  <si>
    <t>DAVID ALTO</t>
  </si>
  <si>
    <t xml:space="preserve">Ramal alto </t>
  </si>
  <si>
    <t>Llanogrande</t>
  </si>
  <si>
    <t>La Chorrera</t>
  </si>
  <si>
    <t>La Estancia</t>
  </si>
  <si>
    <t xml:space="preserve">La Cañada, </t>
  </si>
  <si>
    <t>Plazuelas</t>
  </si>
  <si>
    <t>Los Llanos</t>
  </si>
  <si>
    <t>VEREDA SANTA ROSA</t>
  </si>
  <si>
    <t>LA PLATA</t>
  </si>
  <si>
    <t>Briceño,</t>
  </si>
  <si>
    <t>VEREDAEl Hatico</t>
  </si>
  <si>
    <t>CDI - INSTITUCIONAL CON ARRIENDO</t>
  </si>
  <si>
    <t>CDI-CARACOLITOS</t>
  </si>
  <si>
    <t>CDI-CARITAS FELICES</t>
  </si>
  <si>
    <t>CDI-CASITA DE CHOCOLATE</t>
  </si>
  <si>
    <t xml:space="preserve">CDI-CUERITOS DE COLORES </t>
  </si>
  <si>
    <t>CDI-SOL DE LA MAÑANA</t>
  </si>
  <si>
    <t xml:space="preserve">SAN CARLOS </t>
  </si>
  <si>
    <t>LAS ARADAS</t>
  </si>
  <si>
    <t>SAN GERARDO</t>
  </si>
  <si>
    <t>20 DE JULIO</t>
  </si>
  <si>
    <t>CDI - INSTITUCIONAL SIN ARRIENDO</t>
  </si>
  <si>
    <t>CDI-MUNDO DE SONRISAS</t>
  </si>
  <si>
    <t>CORREGIMIENTO LAS MESAS</t>
  </si>
  <si>
    <t>BUESACO</t>
  </si>
  <si>
    <t>VEREDA SAN RAFAEL</t>
  </si>
  <si>
    <t xml:space="preserve">SAN BERNARDO </t>
  </si>
  <si>
    <t>ALBAN</t>
  </si>
  <si>
    <t>CDI-CORREGIMIENTO LAS MESAS</t>
  </si>
  <si>
    <t>CDI-MIS AMIGOS</t>
  </si>
  <si>
    <t>CDI-MIS ANGELITOS</t>
  </si>
  <si>
    <t>CDI-PRIMERAS TRAVESURAS</t>
  </si>
  <si>
    <t>CDI FAMILIAR PASTO 1</t>
  </si>
  <si>
    <t>CDI PASTO 2 SANTA BARBARA</t>
  </si>
  <si>
    <t xml:space="preserve">VEREDAS DEL CORREGIMIENTO DE CATAMBUCO Y SANTA BARBARA </t>
  </si>
  <si>
    <t>VERDAS DEL CORREGIMIENTO DE SANTA BARBARA Y RIO BOBO</t>
  </si>
  <si>
    <t>ANGELITOS DEL FUTURO</t>
  </si>
  <si>
    <t>BIENVENIDOS AMIGUITOS</t>
  </si>
  <si>
    <t>HEROES DEL MAÑANA</t>
  </si>
  <si>
    <t>LOS CARIÑOSITOS</t>
  </si>
  <si>
    <t>LOS JUGUETONES</t>
  </si>
  <si>
    <t xml:space="preserve">LOS PEQUEÑOS GIGANTES </t>
  </si>
  <si>
    <t>LOS PITUFINES</t>
  </si>
  <si>
    <t>MIS PAYASITOS</t>
  </si>
  <si>
    <t>PEQUEÑINES</t>
  </si>
  <si>
    <t>TRABAJANDO CON AMOR</t>
  </si>
  <si>
    <t>ALPUJARRA</t>
  </si>
  <si>
    <t>LA JACOBA</t>
  </si>
  <si>
    <t>LOS CUCILLOS</t>
  </si>
  <si>
    <t>QUIROZ</t>
  </si>
  <si>
    <t>LA COMUNIDAD</t>
  </si>
  <si>
    <t>CHIMAYO</t>
  </si>
  <si>
    <t>SANTANDER</t>
  </si>
  <si>
    <t>BOTANILLA</t>
  </si>
  <si>
    <t>LOS OIVOS</t>
  </si>
  <si>
    <t xml:space="preserve">CDI-ALEGRES GIRASOLES </t>
  </si>
  <si>
    <t xml:space="preserve">CDI-AMOR Y TERNURA </t>
  </si>
  <si>
    <t>CDI-DOREMISOL</t>
  </si>
  <si>
    <t>CDI-MAGIA DE LA MAÑANA</t>
  </si>
  <si>
    <t xml:space="preserve">CARLOS LLERAS </t>
  </si>
  <si>
    <t>MARTIN</t>
  </si>
  <si>
    <t xml:space="preserve">SUCRE </t>
  </si>
  <si>
    <t xml:space="preserve">LA CAPILLA </t>
  </si>
  <si>
    <t xml:space="preserve">CUCHILLAS PEÑAS BLANCAS </t>
  </si>
  <si>
    <t>MARIA ALEJAMDRA NARVAEZ NARVAEZ</t>
  </si>
  <si>
    <t>PSICOLOGA</t>
  </si>
  <si>
    <t>UNIVERSIDAD DE NARIÑO</t>
  </si>
  <si>
    <t>FUNDAFECTO</t>
  </si>
  <si>
    <t>20/01/2014   31/07/2014</t>
  </si>
  <si>
    <t>COORDINADORA DE PROGRAMA</t>
  </si>
  <si>
    <t>FUNDACION DEJANDO HUELLA</t>
  </si>
  <si>
    <t>15/01/2013   31/12/2013</t>
  </si>
  <si>
    <t>DAIRA GABRIELA RAMOS GUERRERO</t>
  </si>
  <si>
    <t>UNIVERSIDAD MARIANA</t>
  </si>
  <si>
    <t>NO PRESENTA TARJETA PROFESIONAL</t>
  </si>
  <si>
    <t>ALCALDIA MUNICIPAL DE NARIÑO</t>
  </si>
  <si>
    <t>01/08/2002   30/06/2003</t>
  </si>
  <si>
    <t>03/07/2014   31/07/2014</t>
  </si>
  <si>
    <t>PRAXIS DISEÑO</t>
  </si>
  <si>
    <t>01/05/2005   30/01/2009</t>
  </si>
  <si>
    <t>DIRECTORA TALENTO HUMANO</t>
  </si>
  <si>
    <t>PROSERVCO</t>
  </si>
  <si>
    <t>15/06/2008   31/07/2010</t>
  </si>
  <si>
    <t>CAROLINA DEL ROSARIO ARCOS JURADO</t>
  </si>
  <si>
    <t>16/11/2011   28/04/2012</t>
  </si>
  <si>
    <t>DOCENTE AREA ORIENTACION VOCACIONAL</t>
  </si>
  <si>
    <t>15/01/2013   31/07/2014</t>
  </si>
  <si>
    <t>DIEGO FERNANDO PAZMIÑO SANTILLAN</t>
  </si>
  <si>
    <t>PSICOLOGO</t>
  </si>
  <si>
    <t>UNIDAD DE VICTIMAS UARIV</t>
  </si>
  <si>
    <t>28/01/2013   29/11/2013</t>
  </si>
  <si>
    <t>PRACTICA PROFESIONAL</t>
  </si>
  <si>
    <t>FORJADORES NUEVO MAÑANA</t>
  </si>
  <si>
    <t>01/08/2013   31/12/2013</t>
  </si>
  <si>
    <t>COSULTOR DE PROYECTO</t>
  </si>
  <si>
    <t>FICSION FUNDACION PARA INVESTIGACION</t>
  </si>
  <si>
    <t>01/02/2014   30/06/2014</t>
  </si>
  <si>
    <t>ASESOR DEPROYECTOS</t>
  </si>
  <si>
    <t>JULY VIVIANA BURGOS LOPEZ</t>
  </si>
  <si>
    <t>UNIVERIDAD DE NARIÑO</t>
  </si>
  <si>
    <t>CASS CONSTRUCTORES</t>
  </si>
  <si>
    <t>17/02/2014   30/108/2014</t>
  </si>
  <si>
    <t>RESIDENTE DE RECURSOS HUMANOS</t>
  </si>
  <si>
    <t>EMAS</t>
  </si>
  <si>
    <t>14/05/2012   30/06/2013</t>
  </si>
  <si>
    <t>CENTRO DE SALUD PUERRES</t>
  </si>
  <si>
    <t>02/01/2012   31/03/2012</t>
  </si>
  <si>
    <t>COORDINADOR ATENCION A USUARIO</t>
  </si>
  <si>
    <t>ALCALDIA MUNICIPAL DE PUERRES</t>
  </si>
  <si>
    <t>01/08/2008   31/12/2008</t>
  </si>
  <si>
    <t>COORDINADOR PROGRAMA ESPECIAL</t>
  </si>
  <si>
    <t>WILSON ALEXANDER AGUILAR ORDOÑEZ</t>
  </si>
  <si>
    <t>UNIVERSIDAD ANTONIO NARIÑO</t>
  </si>
  <si>
    <t>UNION TEMPORAL LAZOS DE VIDA</t>
  </si>
  <si>
    <t>09/05/2014   31/12/2014</t>
  </si>
  <si>
    <t>06/05/2013   27/12/2013</t>
  </si>
  <si>
    <t>FUNDACION SEPRAES</t>
  </si>
  <si>
    <t>AGENTE EDUCATIVO</t>
  </si>
  <si>
    <t>09/16/2012   31/12/2012</t>
  </si>
  <si>
    <t>YULI  ALEXANDRA YAGUAPAZ PANTOJA</t>
  </si>
  <si>
    <t>UNIVERIDAD INCA DE COLOMBIA</t>
  </si>
  <si>
    <t xml:space="preserve">SI </t>
  </si>
  <si>
    <t>ORGANIZACIÓN ESTADOS IBEROAMERICANOS</t>
  </si>
  <si>
    <t>15/11/2012   31/01/2013</t>
  </si>
  <si>
    <t>ORGANIZACIÓN INTERNACIONAL PARA LAS MIGRACIONES</t>
  </si>
  <si>
    <t>02/01/2012   15/11/2012</t>
  </si>
  <si>
    <t>CONSORCIO EMPRESARIAL ATI LTDA</t>
  </si>
  <si>
    <t>01/06/2011   20/12/2011</t>
  </si>
  <si>
    <t>SUPERVISIOR ICBF</t>
  </si>
  <si>
    <t>MARIA DEL CARMEN MUÑOZ FERNANDEZ</t>
  </si>
  <si>
    <t>UNAD</t>
  </si>
  <si>
    <t xml:space="preserve">DIRECCION LOCAL DE SALUD </t>
  </si>
  <si>
    <t>01/01/2004   31/01/2005</t>
  </si>
  <si>
    <t>DIRECCION LOCAL DE SALUD MUNICIPIO DE LA UNION</t>
  </si>
  <si>
    <t>01/01/2008   30/06/2008</t>
  </si>
  <si>
    <t>ALCALDIA MUNICIPAL DE LEIVA</t>
  </si>
  <si>
    <t>01/06/2008   31/12/2008</t>
  </si>
  <si>
    <t>CRISTIAN JOSE BASANTE CORDOBA</t>
  </si>
  <si>
    <t>ABRIENDO CAMINOS</t>
  </si>
  <si>
    <t>15/06/2011   31/07/2012</t>
  </si>
  <si>
    <t>COORDINADOR DE PROGRAMA</t>
  </si>
  <si>
    <t>CENTRO DE SALUD DE CONSACA</t>
  </si>
  <si>
    <t>02/07/2014   30/08/2014</t>
  </si>
  <si>
    <t>FUNDACION PROINCO</t>
  </si>
  <si>
    <t xml:space="preserve">01/09/2014   31/10/2014 </t>
  </si>
  <si>
    <t>DIANA MARICEL TOBAR FAJARDO</t>
  </si>
  <si>
    <t>CESMAG</t>
  </si>
  <si>
    <t>SECRETARIA DE DESARROLLO SOCIAL DE SANDONA</t>
  </si>
  <si>
    <t>02/01/2008   31/12/2011</t>
  </si>
  <si>
    <t>COORDINADORA PRIMERA INFANCIA</t>
  </si>
  <si>
    <t>TANIA MILENA CORDOBA MUÑOZ</t>
  </si>
  <si>
    <t xml:space="preserve">SEPRAES </t>
  </si>
  <si>
    <t>AGENTE EDUCATIVO Y COORDINADOR DE PROGRAMA</t>
  </si>
  <si>
    <t>COOPUMNAR</t>
  </si>
  <si>
    <t>01/02/2014   31/07/2014</t>
  </si>
  <si>
    <t>COORDINADOR CDI</t>
  </si>
  <si>
    <t>CENTRO DE SALUD MUNICIPAL LUIS ACOSTA</t>
  </si>
  <si>
    <t>27/09/2008   31/12/2008</t>
  </si>
  <si>
    <t>COORDINADOR DE PROGRAMA SALUD PUBLICA</t>
  </si>
  <si>
    <t>ADRIANA GICET MARCILLOVILLARREAL</t>
  </si>
  <si>
    <t>INSTITUCION EDUCATIVA MUNICIPALANTONIO NARIÑO</t>
  </si>
  <si>
    <t>14/01/2010   30/06/2010</t>
  </si>
  <si>
    <t>ASESORIA Y ORIENTACION ESTUDIANTIL</t>
  </si>
  <si>
    <t>0101/2005    31/12/2007</t>
  </si>
  <si>
    <t>POLICIA NACIONAL DE COLOMBIA</t>
  </si>
  <si>
    <t>01/02/2006   30/11/2006</t>
  </si>
  <si>
    <t>PRECTICA PROFESIONAL EN PSICOLOGIA</t>
  </si>
  <si>
    <t>FUNDACION SEMILLAS PARA LA PROSPERIDAD</t>
  </si>
  <si>
    <t>01/09/2013   31/12/2013</t>
  </si>
  <si>
    <t>LUIS ALBERTO CORDOBA BOLAÑOS</t>
  </si>
  <si>
    <t>FUNDACION UNIVERSITARIA CATOLICA DEL NORTE</t>
  </si>
  <si>
    <t>06/08/2012   05/01/2013</t>
  </si>
  <si>
    <t>GESTOR DE INFORMACION</t>
  </si>
  <si>
    <t>FUNDACION PARA LA EQUIDAD Y DESARROLLO</t>
  </si>
  <si>
    <t>27/09/2010   30/03/2012</t>
  </si>
  <si>
    <t>TARIN PAOLA GARZON ERASO</t>
  </si>
  <si>
    <t>PROINCO</t>
  </si>
  <si>
    <t>EDUCADOR FAMILIAR</t>
  </si>
  <si>
    <t>01/04/2005   15/12/2005</t>
  </si>
  <si>
    <t>01/04/2006   15/12/2006</t>
  </si>
  <si>
    <t>01/04/2004   15/12/20004</t>
  </si>
  <si>
    <t>VIANI MARITZA PEREZCABRERA</t>
  </si>
  <si>
    <t>05/05/2014   31/07/2014</t>
  </si>
  <si>
    <t>ALDEAS INFANTILES SOS COLOMBIA</t>
  </si>
  <si>
    <t>02/09/2013   21/04/2014</t>
  </si>
  <si>
    <t>GUILLERMO ANCIZAR MUÑOZ CERON</t>
  </si>
  <si>
    <t>INSTITUCION EDUCATIVA SAGRADA FAMILIA POTRERILLO</t>
  </si>
  <si>
    <t>01/04/2010   30/12/2013</t>
  </si>
  <si>
    <t>DOCENTE PSICOLOGO</t>
  </si>
  <si>
    <t>JOSE ROBERTO ORDOÑEZ OBANDO</t>
  </si>
  <si>
    <t>CORPORACION UNIVERSITARIA REMINGTON</t>
  </si>
  <si>
    <t>DIOCESIS DE PASTO</t>
  </si>
  <si>
    <t>09/10/2010  30/04/2011</t>
  </si>
  <si>
    <t>COORDINADOR PROYECTOS SOCIALES</t>
  </si>
  <si>
    <t>01/08/2014   30/11/2014</t>
  </si>
  <si>
    <t>FUNDACION EMSSANAR</t>
  </si>
  <si>
    <t>13/04/2012   13/04/2013</t>
  </si>
  <si>
    <t>COGESTOR SOCIAL</t>
  </si>
  <si>
    <t>01/03/2013   30/07/2014</t>
  </si>
  <si>
    <t>PSICOLOGO CDI</t>
  </si>
  <si>
    <t>ANSPE</t>
  </si>
  <si>
    <t>13/04/2012   30/04/2013</t>
  </si>
  <si>
    <t>COORDINADOR Y COGESTOR SOCIAL</t>
  </si>
  <si>
    <t>09/09/2013   31/07/2014</t>
  </si>
  <si>
    <t>15/01/2013   08/09/2013</t>
  </si>
  <si>
    <t xml:space="preserve">CENTRO DE SALUD POLICARPA </t>
  </si>
  <si>
    <t>15/010/2010   31/12/2012</t>
  </si>
  <si>
    <t>CARLOS ANDRES PARRA GUERRERO</t>
  </si>
  <si>
    <t>TRABAJADORA SOCIAL</t>
  </si>
  <si>
    <t>NORALBA OBANDO ANDRADE</t>
  </si>
  <si>
    <t>12/02/2008   30/10/2010</t>
  </si>
  <si>
    <t>23/05/2012   15/12/2014</t>
  </si>
  <si>
    <t>ANA LUCIA MUESES HERNADEZ</t>
  </si>
  <si>
    <t>INSTITUCION EDUCATIVA CHAMBU</t>
  </si>
  <si>
    <t>01/08/2007   30/12/2007</t>
  </si>
  <si>
    <t>ASOPATIA</t>
  </si>
  <si>
    <t>25/10/2010   31/10/2010</t>
  </si>
  <si>
    <t xml:space="preserve">UNIVERSIDAD BUENAVENTURA </t>
  </si>
  <si>
    <t>19/03/2010   31/10/2010</t>
  </si>
  <si>
    <t>SUPERVISOR TECNICO</t>
  </si>
  <si>
    <t xml:space="preserve">CTA PROSPECTIVA CTA </t>
  </si>
  <si>
    <t>01/09/2009   30/10/2009</t>
  </si>
  <si>
    <t>INTERVENTORIA SOCIAL LTDA</t>
  </si>
  <si>
    <t>18/03/2009   30/06/2009</t>
  </si>
  <si>
    <t>SUPERVISOR DE CAMPO</t>
  </si>
  <si>
    <t>HUGO HERNAN BAEZ GALEANO</t>
  </si>
  <si>
    <t>08/01/2014   33/11/2014</t>
  </si>
  <si>
    <t xml:space="preserve">SAVE THE CHILDRENS </t>
  </si>
  <si>
    <t>01/10/2010   31/12/2010</t>
  </si>
  <si>
    <t>LILIANA JANETH GUEVARA CHAMORRO</t>
  </si>
  <si>
    <t>ALCALDIA MUNICIPAL DE PASTO</t>
  </si>
  <si>
    <t>01/01/2001   31/12/2003</t>
  </si>
  <si>
    <t>PROFESIONAL UNIVERSITARIA</t>
  </si>
  <si>
    <t>CARLOS ORLANDO ENRIQUEZ ENRIQUEZ</t>
  </si>
  <si>
    <t xml:space="preserve">NO </t>
  </si>
  <si>
    <t>PASTO DEPORTE</t>
  </si>
  <si>
    <t>29/08/2006   29/08/2008</t>
  </si>
  <si>
    <t>01/01/2014   30/07/2014</t>
  </si>
  <si>
    <t>HOSPITAL CLARITA SANTOS SANDONA</t>
  </si>
  <si>
    <t>01/05/20013   30/08/2013</t>
  </si>
  <si>
    <t xml:space="preserve">SERTEMPO </t>
  </si>
  <si>
    <t>DIRECTOR DE HOGAR INFANITL</t>
  </si>
  <si>
    <t>PAOLA ANDREA JURADO ALMEIDA</t>
  </si>
  <si>
    <t>UNIVERISDAD DE NARIÑO</t>
  </si>
  <si>
    <t>MARTHA CARDENAS SALAZAR</t>
  </si>
  <si>
    <t>UNIVERISDAD MARIANA</t>
  </si>
  <si>
    <t>COLEGIO MUSICAL BRITANICO</t>
  </si>
  <si>
    <t>COORDINADOR DE PROYECTO</t>
  </si>
  <si>
    <t>SEPRAES</t>
  </si>
  <si>
    <t>13/03/2012   08/04/2011</t>
  </si>
  <si>
    <t>19/06/2012   31/12/2012</t>
  </si>
  <si>
    <t>UNION TEMPORAL LAS CAJAS</t>
  </si>
  <si>
    <t>11/08/2009   30/09/2009</t>
  </si>
  <si>
    <t>APOYO AREA PSICOSOCIAL</t>
  </si>
  <si>
    <t>JENNY MARCELA PUMALPA CHAVES</t>
  </si>
  <si>
    <t xml:space="preserve">PSICOLOGA </t>
  </si>
  <si>
    <t>FUSES</t>
  </si>
  <si>
    <t>01/06/2009   31/12/2009</t>
  </si>
  <si>
    <t>ALIANZA CAFÉ NARIÑO</t>
  </si>
  <si>
    <t>11/01/2011   30/10/2011</t>
  </si>
  <si>
    <t>PROFESIONALDE APOYO SOCIAL</t>
  </si>
  <si>
    <t>MARLY RUBIRA BURBANO OBANDO</t>
  </si>
  <si>
    <t>UNION TEMPORAL COEMPRENDER</t>
  </si>
  <si>
    <t>01/08/2014   31/10/2014</t>
  </si>
  <si>
    <t>13/03/2013   20/02/2014</t>
  </si>
  <si>
    <t>IRMA LEYDI  IPIALES MUÑOZ</t>
  </si>
  <si>
    <t>TRABAJADOR SOCIAL</t>
  </si>
  <si>
    <t>FUNDACION FRATERNIDAD</t>
  </si>
  <si>
    <t>18/06/2014   31/07/2014</t>
  </si>
  <si>
    <t>22/10/2009   30/06/2010</t>
  </si>
  <si>
    <t>DORA LUZ VELASQUEZ HERNANDEZ</t>
  </si>
  <si>
    <t>INSTITUCION EDUCATIVA MUNICIPAL LIBERTAD</t>
  </si>
  <si>
    <t>06/09/2010   02/12/2011</t>
  </si>
  <si>
    <t>JAIME ANDRES TACAN ROSERO</t>
  </si>
  <si>
    <t>REMINGTON</t>
  </si>
  <si>
    <t xml:space="preserve">SENA </t>
  </si>
  <si>
    <t>16/08/2013   31/07/2014</t>
  </si>
  <si>
    <t>CYM CONSTRUCTORES</t>
  </si>
  <si>
    <t>03/01/2012   05/12/2012</t>
  </si>
  <si>
    <t>PROFESIONAL DE ESTANDARES</t>
  </si>
  <si>
    <t>LIDA MAGOLA ENRIQUEZ ENRIQUEZ</t>
  </si>
  <si>
    <t xml:space="preserve">TRABAJADORA SOCIAL </t>
  </si>
  <si>
    <t>09/09/2003   31/07/2014</t>
  </si>
  <si>
    <t>COORDINADORA</t>
  </si>
  <si>
    <t>EYMAOLIVA ALPALA REINA</t>
  </si>
  <si>
    <t>LICENCIADA CIENCIAS NATURALES</t>
  </si>
  <si>
    <t>SECRETARIA DE EDUCACION DEPARTAMENTAL</t>
  </si>
  <si>
    <t>25/03/2003   25/07/2013</t>
  </si>
  <si>
    <t>DOCENTE EDUCATIVO</t>
  </si>
  <si>
    <t>01/10/2003   31/12/2003</t>
  </si>
  <si>
    <t>FUNDACION LICEO SANTA TERESITA PASTO</t>
  </si>
  <si>
    <t>01/02/2005   30/06/2007</t>
  </si>
  <si>
    <t>COORDINADOR GENERAL</t>
  </si>
  <si>
    <t>MARIO ANDRES PALACIOS CABRERA</t>
  </si>
  <si>
    <t>UNIVERSIDAD DE ANRIÑO</t>
  </si>
  <si>
    <t>01/04/2013   31/12/2013</t>
  </si>
  <si>
    <t>15/01/2014   31/07/2014</t>
  </si>
  <si>
    <t>APOYO PEDAGOGICO</t>
  </si>
  <si>
    <t>SORAYA ANDREACAICEDO MONRROY</t>
  </si>
  <si>
    <t>LICENCIADA PRESCOLAR</t>
  </si>
  <si>
    <t>UNIVERSIDAD INCA DECOLOMBIA</t>
  </si>
  <si>
    <t>COLEGIO HIJOS EMPLEADOS CONTRALORIA GENERAL DE LA REPUBLICA</t>
  </si>
  <si>
    <t>01/02/1990   21/10/1992</t>
  </si>
  <si>
    <t>DOCENTE</t>
  </si>
  <si>
    <t xml:space="preserve">CUMPLE </t>
  </si>
  <si>
    <r>
      <t>En San Juan de Pasto, a los 30 dias del mes de noviembre de 2014, en las instalaciones del Instituto Colombiano de Bienestar Familiar –ICBF- de la Regional Nariño</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----------------------con el fin de estudiar y evaluar las propuestas presentadas con ocasión de la Convocatoria Pública de aporte No. 003 de 2014, cuyo objeto consiste en</t>
    </r>
    <r>
      <rPr>
        <b/>
        <sz val="11"/>
        <color theme="1"/>
        <rFont val="Arial Narrow"/>
        <family val="2"/>
      </rPr>
      <t xml:space="preserve">: </t>
    </r>
  </si>
  <si>
    <t>0</t>
  </si>
  <si>
    <t>720</t>
  </si>
  <si>
    <t>FALTA ACREDITAR EXPERIANCIA</t>
  </si>
  <si>
    <t>FALTA EXPERINACIA</t>
  </si>
  <si>
    <t>NO PRESENTA TARJETA PROFESIONAL, SE PRESENTAN LAS HOJAS DE VIDA EN EL GRUPO 2,5</t>
  </si>
  <si>
    <t>SE PRESENTAN LAS HOJAS DE VIDA EN EL GRUPO 2,5</t>
  </si>
  <si>
    <t xml:space="preserve">FALTA EXPERIENCIA, SE PRESENTAN LAS HOJAS DE VIDA EN EL GRUPO 2,5 </t>
  </si>
  <si>
    <t>SE PRESENTAN LAS HOJAS DE VIDA EN EL GRUPO 2,6</t>
  </si>
  <si>
    <t>SE PRESENTAN LAS HOJAS DE VIDA EN EL GRUPO 2,7</t>
  </si>
  <si>
    <t>SE PRESENTAN LAS HOJAS DE VIDA EN EL GRUPO 2,8</t>
  </si>
  <si>
    <t>SE PRESENTAN LAS HOJAS DE VIDA EN EL GRUPO 2,9</t>
  </si>
  <si>
    <t>SE PRESENTAN LAS HOJAS DE VIDA EN EL GRUPO 2,10</t>
  </si>
  <si>
    <t>SE PRESENTAN LAS HOJAS DE VIDA EN EL GRUPO 2,11</t>
  </si>
  <si>
    <t>SI SUBSANO
NO PRESENTA FORMATO 12 DE LA PROPUESTA TECNICA HABILITANTE</t>
  </si>
  <si>
    <t>CUMPLE PRESENTA EL FOMRATO Y LA CARTA DE COMPROMISO</t>
  </si>
  <si>
    <t>CUMPLE ANEXAN EL FORMATO 11</t>
  </si>
  <si>
    <t>NO ANEXAN EL FORMATO 11 PA ESTA MODALIDAD - SUBSANA CUMPLE ANEXAN EL FORMATO 11</t>
  </si>
  <si>
    <t>COOPERATIVA UNIDA MULTIACTIVA DE NARIÑO- COOPUMNAR (HABILITADO)</t>
  </si>
  <si>
    <t>PROPONENTE No. 19. COOPERATIVA UNIDA MULTIACTIVA DE NARIÑO-COOPUMNAR (HABILITADO)</t>
  </si>
  <si>
    <t>EL PROPONENTE ALLEGÒ  EL RUT ACTUALIZADO</t>
  </si>
  <si>
    <t>COOPERATIVA UNIDA MULTIACTIVA DE NARIÑO.  COOPUMNAR</t>
  </si>
  <si>
    <t>01/02/2010  30/07/2010</t>
  </si>
  <si>
    <t>REMIGNTON</t>
  </si>
  <si>
    <t>NO SUBSANO NO PRESENTA TARJETA PROFESIONAL</t>
  </si>
  <si>
    <t>NO PRESENTA TARJETA PROFESIONAL - SUBSANÓ</t>
  </si>
  <si>
    <t>NO PRESENTA TARJETA PROFESIONAL- SUBSANÓ</t>
  </si>
  <si>
    <t xml:space="preserve"> NO SUBSANO NO PRESENTA TARJETA PROFESIONAL</t>
  </si>
  <si>
    <t>NO PRESENTA FECHA DE CERTIFICACION DEL CARGO- SUBSANÓ</t>
  </si>
  <si>
    <t>NO PRESENTA TARJETA PROFESIONAL NO SUBSANÓ</t>
  </si>
  <si>
    <t>NO PRESENTA TARJETA PROFESIONALNO SUBSANÓ</t>
  </si>
  <si>
    <t>NO PRESENTA TARJETA PROFESIONAL SUBSANÓ</t>
  </si>
  <si>
    <t>NO PRESENTA TITULO ACADEMICO NO SUBSANÓ</t>
  </si>
  <si>
    <t>NO PRESENTA TITULO ACADEMICO NI TARJETA PROFESIONAL NO SUBSANÓ</t>
  </si>
  <si>
    <t>NO PRESENTA TARJETA PROFESIONA LNO SUBSANÓ</t>
  </si>
  <si>
    <t>NO PRESENTA TARJETA PROFESIONAL NI TITULO ACADEMICO NO SUBSANÓ</t>
  </si>
  <si>
    <t>NO PRESENTA TARJETA PROFESIONAL NI TITULO ACADEMICO  SUBSANÓ</t>
  </si>
  <si>
    <t>NO PRESENTA TARJETA PROFESIONAL NI TITULO ACADEMICO SUBSANÓ</t>
  </si>
  <si>
    <t>NO PRESENTA TITULO ACADEMICO  SUBSANÓ</t>
  </si>
  <si>
    <t>NO PRESENTA TARJETA PROFESIONAL NO SUBSANO</t>
  </si>
  <si>
    <t xml:space="preserve">NO PRESENTA TARJETA PROFESIONAL NO SUBSANO </t>
  </si>
  <si>
    <t>NO PRESENTA TARJETA PROFESIONAL SUBSANO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</si>
</sst>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30" fillId="0" borderId="0" xfId="0" applyFont="1" applyAlignment="1">
      <alignment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3" fontId="0" fillId="3" borderId="1" xfId="0" applyNumberFormat="1" applyFill="1" applyBorder="1" applyAlignment="1">
      <alignment horizontal="right" vertical="center"/>
    </xf>
    <xf numFmtId="16" fontId="13" fillId="0" borderId="1" xfId="1" applyNumberFormat="1" applyFont="1" applyFill="1" applyBorder="1" applyAlignment="1">
      <alignment horizontal="right" vertical="center" wrapText="1"/>
    </xf>
    <xf numFmtId="0" fontId="0" fillId="0" borderId="1"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left"/>
    </xf>
    <xf numFmtId="1" fontId="14" fillId="0" borderId="1" xfId="0" applyNumberFormat="1" applyFont="1" applyFill="1" applyBorder="1"/>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1" xfId="0" applyFont="1" applyFill="1" applyBorder="1" applyAlignment="1">
      <alignment horizontal="left" wrapText="1"/>
    </xf>
    <xf numFmtId="1" fontId="14" fillId="0" borderId="1" xfId="0" applyNumberFormat="1" applyFont="1" applyFill="1" applyBorder="1" applyAlignment="1">
      <alignment horizontal="center" vertical="center" wrapText="1"/>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0" fontId="0" fillId="0" borderId="0" xfId="0" applyBorder="1" applyAlignment="1">
      <alignment wrapText="1"/>
    </xf>
    <xf numFmtId="2" fontId="0" fillId="0" borderId="0" xfId="0" applyNumberFormat="1"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Fill="1" applyBorder="1" applyAlignment="1">
      <alignment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0" fillId="0" borderId="1" xfId="0" applyBorder="1" applyAlignment="1">
      <alignment horizontal="center"/>
    </xf>
    <xf numFmtId="0" fontId="0" fillId="0" borderId="5" xfId="0" applyBorder="1" applyAlignment="1">
      <alignment horizontal="center" vertical="center"/>
    </xf>
    <xf numFmtId="0" fontId="0" fillId="0" borderId="1" xfId="0" applyBorder="1" applyAlignment="1">
      <alignment horizontal="center" vertical="center"/>
    </xf>
    <xf numFmtId="15" fontId="18" fillId="11" borderId="1" xfId="0" applyNumberFormat="1" applyFont="1" applyFill="1" applyBorder="1" applyAlignment="1" applyProtection="1">
      <alignment horizontal="center" vertical="center" wrapText="1"/>
      <protection locked="0"/>
    </xf>
    <xf numFmtId="49" fontId="18" fillId="11" borderId="1" xfId="0" applyNumberFormat="1" applyFont="1" applyFill="1" applyBorder="1" applyAlignment="1" applyProtection="1">
      <alignment horizontal="center" vertical="center" wrapText="1"/>
      <protection locked="0"/>
    </xf>
    <xf numFmtId="14" fontId="0" fillId="0" borderId="1" xfId="0" applyNumberFormat="1" applyFill="1" applyBorder="1" applyAlignment="1"/>
    <xf numFmtId="0" fontId="0" fillId="0" borderId="5"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4" borderId="5" xfId="0"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0" fillId="0" borderId="1" xfId="0"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wrapText="1"/>
    </xf>
    <xf numFmtId="0" fontId="32" fillId="0" borderId="0" xfId="0" applyFont="1" applyAlignment="1">
      <alignment horizontal="center" vertical="center"/>
    </xf>
    <xf numFmtId="0" fontId="25" fillId="0" borderId="1"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4" borderId="1" xfId="0" applyFill="1" applyBorder="1" applyAlignment="1">
      <alignment horizontal="center" vertical="center" wrapText="1"/>
    </xf>
    <xf numFmtId="0" fontId="0" fillId="4" borderId="5"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5" xfId="0" applyFill="1" applyBorder="1" applyAlignment="1">
      <alignment horizontal="center" vertical="center"/>
    </xf>
    <xf numFmtId="0" fontId="0" fillId="4" borderId="14" xfId="0" applyFill="1"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0" fillId="0" borderId="0" xfId="0" applyFont="1" applyAlignment="1">
      <alignment horizontal="justify" vertical="justify"/>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8"/>
  <sheetViews>
    <sheetView topLeftCell="A18" workbookViewId="0">
      <selection activeCell="H42" sqref="H4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41" t="s">
        <v>90</v>
      </c>
      <c r="B2" s="241"/>
      <c r="C2" s="241"/>
      <c r="D2" s="241"/>
      <c r="E2" s="241"/>
      <c r="F2" s="241"/>
      <c r="G2" s="241"/>
      <c r="H2" s="241"/>
      <c r="I2" s="241"/>
      <c r="J2" s="241"/>
      <c r="K2" s="241"/>
      <c r="L2" s="241"/>
    </row>
    <row r="4" spans="1:12" ht="16.5" x14ac:dyDescent="0.25">
      <c r="A4" s="221" t="s">
        <v>65</v>
      </c>
      <c r="B4" s="221"/>
      <c r="C4" s="221"/>
      <c r="D4" s="221"/>
      <c r="E4" s="221"/>
      <c r="F4" s="221"/>
      <c r="G4" s="221"/>
      <c r="H4" s="221"/>
      <c r="I4" s="221"/>
      <c r="J4" s="221"/>
      <c r="K4" s="221"/>
      <c r="L4" s="221"/>
    </row>
    <row r="5" spans="1:12" ht="16.5" x14ac:dyDescent="0.25">
      <c r="A5" s="80"/>
    </row>
    <row r="6" spans="1:12" ht="16.5" x14ac:dyDescent="0.25">
      <c r="A6" s="221" t="s">
        <v>198</v>
      </c>
      <c r="B6" s="221"/>
      <c r="C6" s="221"/>
      <c r="D6" s="221"/>
      <c r="E6" s="221"/>
      <c r="F6" s="221"/>
      <c r="G6" s="221"/>
      <c r="H6" s="221"/>
      <c r="I6" s="221"/>
      <c r="J6" s="221"/>
      <c r="K6" s="221"/>
      <c r="L6" s="221"/>
    </row>
    <row r="7" spans="1:12" ht="16.5" x14ac:dyDescent="0.25">
      <c r="A7" s="81"/>
    </row>
    <row r="8" spans="1:12" ht="109.5" customHeight="1" x14ac:dyDescent="0.25">
      <c r="A8" s="222" t="s">
        <v>553</v>
      </c>
      <c r="B8" s="222"/>
      <c r="C8" s="222"/>
      <c r="D8" s="222"/>
      <c r="E8" s="222"/>
      <c r="F8" s="222"/>
      <c r="G8" s="222"/>
      <c r="H8" s="222"/>
      <c r="I8" s="222"/>
      <c r="J8" s="222"/>
      <c r="K8" s="222"/>
      <c r="L8" s="222"/>
    </row>
    <row r="9" spans="1:12" ht="45.75" customHeight="1" x14ac:dyDescent="0.25">
      <c r="A9" s="222"/>
      <c r="B9" s="222"/>
      <c r="C9" s="222"/>
      <c r="D9" s="222"/>
      <c r="E9" s="222"/>
      <c r="F9" s="222"/>
      <c r="G9" s="222"/>
      <c r="H9" s="222"/>
      <c r="I9" s="222"/>
      <c r="J9" s="222"/>
      <c r="K9" s="222"/>
      <c r="L9" s="222"/>
    </row>
    <row r="10" spans="1:12" ht="28.5" customHeight="1" x14ac:dyDescent="0.25">
      <c r="A10" s="222" t="s">
        <v>93</v>
      </c>
      <c r="B10" s="222"/>
      <c r="C10" s="222"/>
      <c r="D10" s="222"/>
      <c r="E10" s="222"/>
      <c r="F10" s="222"/>
      <c r="G10" s="222"/>
      <c r="H10" s="222"/>
      <c r="I10" s="222"/>
      <c r="J10" s="222"/>
      <c r="K10" s="222"/>
      <c r="L10" s="222"/>
    </row>
    <row r="11" spans="1:12" ht="28.5" customHeight="1" x14ac:dyDescent="0.25">
      <c r="A11" s="222"/>
      <c r="B11" s="222"/>
      <c r="C11" s="222"/>
      <c r="D11" s="222"/>
      <c r="E11" s="222"/>
      <c r="F11" s="222"/>
      <c r="G11" s="222"/>
      <c r="H11" s="222"/>
      <c r="I11" s="222"/>
      <c r="J11" s="222"/>
      <c r="K11" s="222"/>
      <c r="L11" s="222"/>
    </row>
    <row r="12" spans="1:12" ht="15.75" thickBot="1" x14ac:dyDescent="0.3"/>
    <row r="13" spans="1:12" ht="15.75" thickBot="1" x14ac:dyDescent="0.3">
      <c r="A13" s="82" t="s">
        <v>66</v>
      </c>
      <c r="B13" s="223" t="s">
        <v>89</v>
      </c>
      <c r="C13" s="224"/>
      <c r="D13" s="224"/>
      <c r="E13" s="224"/>
      <c r="F13" s="224"/>
      <c r="G13" s="224"/>
      <c r="H13" s="224"/>
      <c r="I13" s="224"/>
      <c r="J13" s="224"/>
      <c r="K13" s="224"/>
      <c r="L13" s="224"/>
    </row>
    <row r="14" spans="1:12" ht="15.75" thickBot="1" x14ac:dyDescent="0.3">
      <c r="A14" s="83">
        <v>19</v>
      </c>
      <c r="B14" s="240" t="s">
        <v>571</v>
      </c>
      <c r="C14" s="240"/>
      <c r="D14" s="240"/>
      <c r="E14" s="240"/>
      <c r="F14" s="240"/>
      <c r="G14" s="240"/>
      <c r="H14" s="240"/>
      <c r="I14" s="240"/>
      <c r="J14" s="240"/>
      <c r="K14" s="240"/>
      <c r="L14" s="240"/>
    </row>
    <row r="15" spans="1:12" ht="15.75" thickBot="1" x14ac:dyDescent="0.3">
      <c r="A15" s="83"/>
      <c r="B15" s="240"/>
      <c r="C15" s="240"/>
      <c r="D15" s="240"/>
      <c r="E15" s="240"/>
      <c r="F15" s="240"/>
      <c r="G15" s="240"/>
      <c r="H15" s="240"/>
      <c r="I15" s="240"/>
      <c r="J15" s="240"/>
      <c r="K15" s="240"/>
      <c r="L15" s="240"/>
    </row>
    <row r="16" spans="1:12" ht="15.75" thickBot="1" x14ac:dyDescent="0.3">
      <c r="A16" s="83"/>
      <c r="B16" s="240"/>
      <c r="C16" s="240"/>
      <c r="D16" s="240"/>
      <c r="E16" s="240"/>
      <c r="F16" s="240"/>
      <c r="G16" s="240"/>
      <c r="H16" s="240"/>
      <c r="I16" s="240"/>
      <c r="J16" s="240"/>
      <c r="K16" s="240"/>
      <c r="L16" s="240"/>
    </row>
    <row r="17" spans="1:12" ht="15.75" thickBot="1" x14ac:dyDescent="0.3">
      <c r="A17" s="83"/>
      <c r="B17" s="240"/>
      <c r="C17" s="240"/>
      <c r="D17" s="240"/>
      <c r="E17" s="240"/>
      <c r="F17" s="240"/>
      <c r="G17" s="240"/>
      <c r="H17" s="240"/>
      <c r="I17" s="240"/>
      <c r="J17" s="240"/>
      <c r="K17" s="240"/>
      <c r="L17" s="240"/>
    </row>
    <row r="18" spans="1:12" ht="15.75" thickBot="1" x14ac:dyDescent="0.3">
      <c r="A18" s="83"/>
      <c r="B18" s="240"/>
      <c r="C18" s="240"/>
      <c r="D18" s="240"/>
      <c r="E18" s="240"/>
      <c r="F18" s="240"/>
      <c r="G18" s="240"/>
      <c r="H18" s="240"/>
      <c r="I18" s="240"/>
      <c r="J18" s="240"/>
      <c r="K18" s="240"/>
      <c r="L18" s="240"/>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42" t="s">
        <v>572</v>
      </c>
      <c r="B21" s="242"/>
      <c r="C21" s="242"/>
      <c r="D21" s="242"/>
      <c r="E21" s="242"/>
      <c r="F21" s="242"/>
      <c r="G21" s="242"/>
      <c r="H21" s="242"/>
      <c r="I21" s="242"/>
      <c r="J21" s="242"/>
      <c r="K21" s="242"/>
      <c r="L21" s="242"/>
    </row>
    <row r="23" spans="1:12" ht="27" customHeight="1" x14ac:dyDescent="0.25">
      <c r="A23" s="225" t="s">
        <v>67</v>
      </c>
      <c r="B23" s="225"/>
      <c r="C23" s="225"/>
      <c r="D23" s="225"/>
      <c r="E23" s="85" t="s">
        <v>68</v>
      </c>
      <c r="F23" s="84" t="s">
        <v>69</v>
      </c>
      <c r="G23" s="84" t="s">
        <v>70</v>
      </c>
      <c r="H23" s="225" t="s">
        <v>3</v>
      </c>
      <c r="I23" s="225"/>
      <c r="J23" s="225"/>
      <c r="K23" s="225"/>
      <c r="L23" s="225"/>
    </row>
    <row r="24" spans="1:12" ht="30.75" customHeight="1" x14ac:dyDescent="0.25">
      <c r="A24" s="234" t="s">
        <v>96</v>
      </c>
      <c r="B24" s="235"/>
      <c r="C24" s="235"/>
      <c r="D24" s="236"/>
      <c r="E24" s="86" t="s">
        <v>201</v>
      </c>
      <c r="F24" s="202" t="s">
        <v>175</v>
      </c>
      <c r="G24" s="1"/>
      <c r="H24" s="232"/>
      <c r="I24" s="232"/>
      <c r="J24" s="232"/>
      <c r="K24" s="232"/>
      <c r="L24" s="232"/>
    </row>
    <row r="25" spans="1:12" ht="35.25" customHeight="1" x14ac:dyDescent="0.25">
      <c r="A25" s="237" t="s">
        <v>97</v>
      </c>
      <c r="B25" s="238"/>
      <c r="C25" s="238"/>
      <c r="D25" s="239"/>
      <c r="E25" s="87" t="s">
        <v>202</v>
      </c>
      <c r="F25" s="202" t="s">
        <v>175</v>
      </c>
      <c r="G25" s="1"/>
      <c r="H25" s="232"/>
      <c r="I25" s="232"/>
      <c r="J25" s="232"/>
      <c r="K25" s="232"/>
      <c r="L25" s="232"/>
    </row>
    <row r="26" spans="1:12" ht="24.75" customHeight="1" x14ac:dyDescent="0.25">
      <c r="A26" s="237" t="s">
        <v>130</v>
      </c>
      <c r="B26" s="238"/>
      <c r="C26" s="238"/>
      <c r="D26" s="239"/>
      <c r="E26" s="87" t="s">
        <v>203</v>
      </c>
      <c r="F26" s="202" t="s">
        <v>175</v>
      </c>
      <c r="G26" s="1"/>
      <c r="H26" s="232"/>
      <c r="I26" s="232"/>
      <c r="J26" s="232"/>
      <c r="K26" s="232"/>
      <c r="L26" s="232"/>
    </row>
    <row r="27" spans="1:12" ht="27" customHeight="1" x14ac:dyDescent="0.25">
      <c r="A27" s="226" t="s">
        <v>71</v>
      </c>
      <c r="B27" s="227"/>
      <c r="C27" s="227"/>
      <c r="D27" s="228"/>
      <c r="E27" s="88" t="s">
        <v>204</v>
      </c>
      <c r="F27" s="202" t="s">
        <v>175</v>
      </c>
      <c r="G27" s="1"/>
      <c r="H27" s="233"/>
      <c r="I27" s="233"/>
      <c r="J27" s="233"/>
      <c r="K27" s="233"/>
      <c r="L27" s="233"/>
    </row>
    <row r="28" spans="1:12" ht="20.25" customHeight="1" x14ac:dyDescent="0.25">
      <c r="A28" s="226" t="s">
        <v>92</v>
      </c>
      <c r="B28" s="227"/>
      <c r="C28" s="227"/>
      <c r="D28" s="228"/>
      <c r="E28" s="88" t="s">
        <v>205</v>
      </c>
      <c r="F28" s="202" t="s">
        <v>175</v>
      </c>
      <c r="G28" s="1"/>
      <c r="H28" s="229"/>
      <c r="I28" s="230"/>
      <c r="J28" s="230"/>
      <c r="K28" s="230"/>
      <c r="L28" s="231"/>
    </row>
    <row r="29" spans="1:12" ht="28.5" customHeight="1" x14ac:dyDescent="0.25">
      <c r="A29" s="226" t="s">
        <v>131</v>
      </c>
      <c r="B29" s="227"/>
      <c r="C29" s="227"/>
      <c r="D29" s="228"/>
      <c r="E29" s="88"/>
      <c r="F29" s="202" t="s">
        <v>175</v>
      </c>
      <c r="G29" s="1"/>
      <c r="H29" s="233"/>
      <c r="I29" s="233"/>
      <c r="J29" s="233"/>
      <c r="K29" s="233"/>
      <c r="L29" s="233"/>
    </row>
    <row r="30" spans="1:12" ht="28.5" customHeight="1" x14ac:dyDescent="0.25">
      <c r="A30" s="226" t="s">
        <v>95</v>
      </c>
      <c r="B30" s="227"/>
      <c r="C30" s="227"/>
      <c r="D30" s="228"/>
      <c r="E30" s="88"/>
      <c r="F30" s="202"/>
      <c r="G30" s="1"/>
      <c r="H30" s="229" t="s">
        <v>206</v>
      </c>
      <c r="I30" s="230"/>
      <c r="J30" s="230"/>
      <c r="K30" s="230"/>
      <c r="L30" s="231"/>
    </row>
    <row r="31" spans="1:12" ht="15.75" customHeight="1" x14ac:dyDescent="0.25">
      <c r="A31" s="237" t="s">
        <v>72</v>
      </c>
      <c r="B31" s="238"/>
      <c r="C31" s="238"/>
      <c r="D31" s="239"/>
      <c r="E31" s="87"/>
      <c r="F31" s="202" t="s">
        <v>175</v>
      </c>
      <c r="G31" s="1"/>
      <c r="H31" s="243" t="s">
        <v>573</v>
      </c>
      <c r="I31" s="233"/>
      <c r="J31" s="233"/>
      <c r="K31" s="233"/>
      <c r="L31" s="233"/>
    </row>
    <row r="32" spans="1:12" ht="19.5" customHeight="1" x14ac:dyDescent="0.25">
      <c r="A32" s="237" t="s">
        <v>73</v>
      </c>
      <c r="B32" s="238"/>
      <c r="C32" s="238"/>
      <c r="D32" s="239"/>
      <c r="E32" s="87" t="s">
        <v>207</v>
      </c>
      <c r="F32" s="202" t="s">
        <v>175</v>
      </c>
      <c r="G32" s="1"/>
      <c r="H32" s="233"/>
      <c r="I32" s="233"/>
      <c r="J32" s="233"/>
      <c r="K32" s="233"/>
      <c r="L32" s="233"/>
    </row>
    <row r="33" spans="1:12" ht="27.75" customHeight="1" x14ac:dyDescent="0.25">
      <c r="A33" s="237" t="s">
        <v>74</v>
      </c>
      <c r="B33" s="238"/>
      <c r="C33" s="238"/>
      <c r="D33" s="239"/>
      <c r="E33" s="87" t="s">
        <v>208</v>
      </c>
      <c r="F33" s="202" t="s">
        <v>175</v>
      </c>
      <c r="G33" s="1"/>
      <c r="H33" s="233"/>
      <c r="I33" s="233"/>
      <c r="J33" s="233"/>
      <c r="K33" s="233"/>
      <c r="L33" s="233"/>
    </row>
    <row r="34" spans="1:12" ht="61.5" customHeight="1" x14ac:dyDescent="0.25">
      <c r="A34" s="237" t="s">
        <v>75</v>
      </c>
      <c r="B34" s="238"/>
      <c r="C34" s="238"/>
      <c r="D34" s="239"/>
      <c r="E34" s="87" t="s">
        <v>209</v>
      </c>
      <c r="F34" s="202" t="s">
        <v>175</v>
      </c>
      <c r="G34" s="1"/>
      <c r="H34" s="233"/>
      <c r="I34" s="233"/>
      <c r="J34" s="233"/>
      <c r="K34" s="233"/>
      <c r="L34" s="233"/>
    </row>
    <row r="35" spans="1:12" ht="17.25" customHeight="1" x14ac:dyDescent="0.25">
      <c r="A35" s="237" t="s">
        <v>76</v>
      </c>
      <c r="B35" s="238"/>
      <c r="C35" s="238"/>
      <c r="D35" s="239"/>
      <c r="E35" s="87">
        <v>18</v>
      </c>
      <c r="F35" s="202" t="s">
        <v>175</v>
      </c>
      <c r="G35" s="1"/>
      <c r="H35" s="233"/>
      <c r="I35" s="233"/>
      <c r="J35" s="233"/>
      <c r="K35" s="233"/>
      <c r="L35" s="233"/>
    </row>
    <row r="36" spans="1:12" ht="24" customHeight="1" x14ac:dyDescent="0.25">
      <c r="A36" s="244" t="s">
        <v>94</v>
      </c>
      <c r="B36" s="245"/>
      <c r="C36" s="245"/>
      <c r="D36" s="246"/>
      <c r="E36" s="87" t="s">
        <v>212</v>
      </c>
      <c r="F36" s="202"/>
      <c r="G36" s="1"/>
      <c r="H36" s="229" t="s">
        <v>232</v>
      </c>
      <c r="I36" s="230"/>
      <c r="J36" s="230"/>
      <c r="K36" s="230"/>
      <c r="L36" s="231"/>
    </row>
    <row r="37" spans="1:12" ht="24" customHeight="1" x14ac:dyDescent="0.25">
      <c r="A37" s="237" t="s">
        <v>98</v>
      </c>
      <c r="B37" s="238"/>
      <c r="C37" s="238"/>
      <c r="D37" s="239"/>
      <c r="E37" s="87" t="s">
        <v>210</v>
      </c>
      <c r="F37" s="1"/>
      <c r="G37" s="1"/>
      <c r="H37" s="229"/>
      <c r="I37" s="230"/>
      <c r="J37" s="230"/>
      <c r="K37" s="230"/>
      <c r="L37" s="231"/>
    </row>
    <row r="38" spans="1:12" ht="28.5" customHeight="1" x14ac:dyDescent="0.25">
      <c r="A38" s="237" t="s">
        <v>99</v>
      </c>
      <c r="B38" s="238"/>
      <c r="C38" s="238"/>
      <c r="D38" s="239"/>
      <c r="E38" s="89"/>
      <c r="F38" s="1"/>
      <c r="G38" s="1"/>
      <c r="H38" s="233" t="s">
        <v>206</v>
      </c>
      <c r="I38" s="233"/>
      <c r="J38" s="233"/>
      <c r="K38" s="233"/>
      <c r="L38" s="233"/>
    </row>
  </sheetData>
  <customSheetViews>
    <customSheetView guid="{0F1D893C-8A04-4EC8-8B71-67F44338C55D}" topLeftCell="A29">
      <selection activeCell="E34" sqref="E34"/>
      <pageMargins left="0.7" right="0.7" top="0.75" bottom="0.75" header="0.3" footer="0.3"/>
      <pageSetup orientation="portrait" horizontalDpi="4294967295" verticalDpi="4294967295" r:id="rId1"/>
    </customSheetView>
    <customSheetView guid="{FA2B49E8-C1C1-46F0-9038-B2DB6B88B84A}" topLeftCell="A25">
      <selection activeCell="H36" sqref="H36:L36"/>
      <pageMargins left="0.7" right="0.7" top="0.75" bottom="0.75" header="0.3" footer="0.3"/>
      <pageSetup orientation="portrait" horizontalDpi="4294967295" verticalDpi="4294967295" r:id="rId2"/>
    </customSheetView>
    <customSheetView guid="{867031DD-A64B-4C9F-99A0-93067ECAFC19}" topLeftCell="A3">
      <selection activeCell="A8" sqref="A8:L9"/>
      <pageMargins left="0.7" right="0.7" top="0.75" bottom="0.75" header="0.3" footer="0.3"/>
      <pageSetup orientation="portrait" horizontalDpi="4294967295" verticalDpi="4294967295" r:id="rId3"/>
    </customSheetView>
    <customSheetView guid="{6EA02D3D-3E49-4350-B322-B37031B6F0FF}" topLeftCell="A25">
      <selection activeCell="H36" sqref="H36:L36"/>
      <pageMargins left="0.7" right="0.7" top="0.75" bottom="0.75" header="0.3" footer="0.3"/>
      <pageSetup orientation="portrait" horizontalDpi="4294967295" verticalDpi="4294967295" r:id="rId4"/>
    </customSheetView>
    <customSheetView guid="{490469B9-0D00-4721-A7ED-3C5221F538EC}">
      <selection activeCell="A46" sqref="A46:D46"/>
      <pageMargins left="0.7" right="0.7" top="0.75" bottom="0.75" header="0.3" footer="0.3"/>
      <pageSetup orientation="portrait" horizontalDpi="4294967295" verticalDpi="4294967295" r:id="rId5"/>
    </customSheetView>
    <customSheetView guid="{1AD30E73-B44A-4F3E-B7B0-2774A07AF9E2}">
      <selection activeCell="E34" sqref="E34"/>
      <pageMargins left="0.7" right="0.7" top="0.75" bottom="0.75" header="0.3" footer="0.3"/>
      <pageSetup orientation="portrait" horizontalDpi="4294967295" verticalDpi="4294967295" r:id="rId6"/>
    </customSheetView>
    <customSheetView guid="{CD3C77A0-F72D-4596-B1F3-BFF11BFD134E}">
      <selection activeCell="A46" sqref="A46:D46"/>
      <pageMargins left="0.7" right="0.7" top="0.75" bottom="0.75" header="0.3" footer="0.3"/>
      <pageSetup orientation="portrait" horizontalDpi="4294967295" verticalDpi="4294967295" r:id="rId7"/>
    </customSheetView>
    <customSheetView guid="{E469B996-3963-410C-8366-8845DF5002F6}">
      <selection activeCell="A46" sqref="A46:D46"/>
      <pageMargins left="0.7" right="0.7" top="0.75" bottom="0.75" header="0.3" footer="0.3"/>
      <pageSetup orientation="portrait" horizontalDpi="4294967295" verticalDpi="4294967295" r:id="rId8"/>
    </customSheetView>
  </customSheetViews>
  <mergeCells count="44">
    <mergeCell ref="H37:L37"/>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F161"/>
  <sheetViews>
    <sheetView topLeftCell="A19" zoomScale="70" zoomScaleNormal="60" workbookViewId="0">
      <selection activeCell="G32" sqref="G32"/>
    </sheetView>
  </sheetViews>
  <sheetFormatPr baseColWidth="10" defaultRowHeight="15" x14ac:dyDescent="0.25"/>
  <cols>
    <col min="1" max="1" width="3.140625" style="9" bestFit="1" customWidth="1"/>
    <col min="2" max="2" width="74.140625" style="9" customWidth="1"/>
    <col min="3" max="3" width="31.140625" style="9" customWidth="1"/>
    <col min="4" max="4" width="42" style="9" customWidth="1"/>
    <col min="5" max="5" width="25" style="9" customWidth="1"/>
    <col min="6" max="6" width="33.5703125" style="9" customWidth="1"/>
    <col min="7" max="7" width="37.28515625" style="9" customWidth="1"/>
    <col min="8" max="8" width="24.5703125" style="9" customWidth="1"/>
    <col min="9" max="9" width="24" style="9" customWidth="1"/>
    <col min="10" max="10" width="42.7109375" style="9" customWidth="1"/>
    <col min="11" max="11" width="43.5703125" style="9" customWidth="1"/>
    <col min="12" max="12" width="35.140625" style="9" customWidth="1"/>
    <col min="13" max="13" width="18.7109375" style="9" customWidth="1"/>
    <col min="14" max="14" width="22.140625" style="9" customWidth="1"/>
    <col min="15" max="15" width="26.140625" style="9" customWidth="1"/>
    <col min="16" max="16" width="64.140625" style="9" customWidth="1"/>
    <col min="17" max="21" width="6.42578125" style="9" customWidth="1"/>
    <col min="22" max="250" width="11.42578125" style="9"/>
    <col min="251" max="251" width="1" style="9" customWidth="1"/>
    <col min="252" max="252" width="4.28515625" style="9" customWidth="1"/>
    <col min="253" max="253" width="34.7109375" style="9" customWidth="1"/>
    <col min="254" max="254" width="11.42578125"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11.42578125"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11.42578125"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11.42578125"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11.42578125"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11.42578125"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11.42578125"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11.42578125"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11.42578125"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11.42578125"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11.42578125"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11.42578125"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11.42578125"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11.42578125"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11.42578125"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11.42578125"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11.42578125"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11.42578125"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11.42578125"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11.42578125"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11.42578125"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11.42578125"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11.42578125"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11.42578125"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11.42578125"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11.42578125"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11.42578125"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11.42578125"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11.42578125"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11.42578125"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11.42578125"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11.42578125"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11.42578125"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11.42578125"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11.42578125"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11.42578125"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11.42578125"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11.42578125"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11.42578125"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11.42578125"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11.42578125"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11.42578125"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11.42578125"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11.42578125"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11.42578125"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11.42578125"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11.42578125"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11.42578125"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11.42578125"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11.42578125"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11.42578125"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11.42578125"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11.42578125"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11.42578125"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11.42578125"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11.42578125"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11.42578125"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11.42578125"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11.42578125"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11.42578125"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11.42578125"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11.42578125"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11.42578125"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249" t="s">
        <v>63</v>
      </c>
      <c r="C2" s="250"/>
      <c r="D2" s="250"/>
      <c r="E2" s="250"/>
      <c r="F2" s="250"/>
      <c r="G2" s="250"/>
      <c r="H2" s="250"/>
      <c r="I2" s="250"/>
      <c r="J2" s="250"/>
      <c r="K2" s="250"/>
      <c r="L2" s="250"/>
      <c r="M2" s="250"/>
      <c r="N2" s="250"/>
      <c r="O2" s="250"/>
      <c r="P2" s="250"/>
    </row>
    <row r="4" spans="2:16" ht="26.25" x14ac:dyDescent="0.25">
      <c r="B4" s="249" t="s">
        <v>48</v>
      </c>
      <c r="C4" s="250"/>
      <c r="D4" s="250"/>
      <c r="E4" s="250"/>
      <c r="F4" s="250"/>
      <c r="G4" s="250"/>
      <c r="H4" s="250"/>
      <c r="I4" s="250"/>
      <c r="J4" s="250"/>
      <c r="K4" s="250"/>
      <c r="L4" s="250"/>
      <c r="M4" s="250"/>
      <c r="N4" s="250"/>
      <c r="O4" s="250"/>
      <c r="P4" s="250"/>
    </row>
    <row r="5" spans="2:16" ht="15.75" thickBot="1" x14ac:dyDescent="0.3"/>
    <row r="6" spans="2:16" ht="21.75" thickBot="1" x14ac:dyDescent="0.3">
      <c r="B6" s="11" t="s">
        <v>4</v>
      </c>
      <c r="C6" s="247" t="s">
        <v>161</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3"/>
      <c r="D10" s="253"/>
      <c r="E10" s="25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7"/>
      <c r="J12" s="107"/>
      <c r="K12" s="107"/>
      <c r="L12" s="107"/>
      <c r="M12" s="107"/>
      <c r="N12" s="19"/>
    </row>
    <row r="13" spans="2:16" x14ac:dyDescent="0.25">
      <c r="I13" s="107"/>
      <c r="J13" s="107"/>
      <c r="K13" s="107"/>
      <c r="L13" s="107"/>
      <c r="M13" s="107"/>
      <c r="N13" s="108"/>
    </row>
    <row r="14" spans="2:16" ht="45.75" customHeight="1" x14ac:dyDescent="0.25">
      <c r="B14" s="255" t="s">
        <v>100</v>
      </c>
      <c r="C14" s="255"/>
      <c r="D14" s="167" t="s">
        <v>12</v>
      </c>
      <c r="E14" s="167" t="s">
        <v>13</v>
      </c>
      <c r="F14" s="167" t="s">
        <v>29</v>
      </c>
      <c r="G14" s="92"/>
      <c r="I14" s="38"/>
      <c r="J14" s="38"/>
      <c r="K14" s="38"/>
      <c r="L14" s="38"/>
      <c r="M14" s="38"/>
      <c r="N14" s="108"/>
    </row>
    <row r="15" spans="2:16" x14ac:dyDescent="0.25">
      <c r="B15" s="255"/>
      <c r="C15" s="255"/>
      <c r="D15" s="167">
        <v>2</v>
      </c>
      <c r="E15" s="36">
        <v>1004140500</v>
      </c>
      <c r="F15" s="170">
        <v>500</v>
      </c>
      <c r="G15" s="93"/>
      <c r="I15" s="39"/>
      <c r="J15" s="39"/>
      <c r="K15" s="39"/>
      <c r="L15" s="39"/>
      <c r="M15" s="39"/>
      <c r="N15" s="108"/>
    </row>
    <row r="16" spans="2:16" x14ac:dyDescent="0.25">
      <c r="B16" s="255"/>
      <c r="C16" s="255"/>
      <c r="D16" s="167"/>
      <c r="E16" s="36"/>
      <c r="F16" s="36"/>
      <c r="G16" s="93"/>
      <c r="I16" s="39"/>
      <c r="J16" s="39"/>
      <c r="K16" s="39"/>
      <c r="L16" s="39"/>
      <c r="M16" s="39"/>
      <c r="N16" s="108"/>
    </row>
    <row r="17" spans="1:14" x14ac:dyDescent="0.25">
      <c r="B17" s="255"/>
      <c r="C17" s="255"/>
      <c r="D17" s="167"/>
      <c r="E17" s="36"/>
      <c r="F17" s="36"/>
      <c r="G17" s="93"/>
      <c r="I17" s="39"/>
      <c r="J17" s="39"/>
      <c r="K17" s="39"/>
      <c r="L17" s="39"/>
      <c r="M17" s="39"/>
      <c r="N17" s="108"/>
    </row>
    <row r="18" spans="1:14" x14ac:dyDescent="0.25">
      <c r="B18" s="255"/>
      <c r="C18" s="255"/>
      <c r="D18" s="167"/>
      <c r="E18" s="37"/>
      <c r="F18" s="36"/>
      <c r="G18" s="93"/>
      <c r="H18" s="22"/>
      <c r="I18" s="39"/>
      <c r="J18" s="39"/>
      <c r="K18" s="39"/>
      <c r="L18" s="39"/>
      <c r="M18" s="39"/>
      <c r="N18" s="20"/>
    </row>
    <row r="19" spans="1:14" x14ac:dyDescent="0.25">
      <c r="B19" s="255"/>
      <c r="C19" s="255"/>
      <c r="D19" s="167"/>
      <c r="E19" s="37"/>
      <c r="F19" s="36"/>
      <c r="G19" s="93"/>
      <c r="H19" s="22"/>
      <c r="I19" s="41"/>
      <c r="J19" s="41"/>
      <c r="K19" s="41"/>
      <c r="L19" s="41"/>
      <c r="M19" s="41"/>
      <c r="N19" s="20"/>
    </row>
    <row r="20" spans="1:14" x14ac:dyDescent="0.25">
      <c r="B20" s="255"/>
      <c r="C20" s="255"/>
      <c r="D20" s="167"/>
      <c r="E20" s="37"/>
      <c r="F20" s="36"/>
      <c r="G20" s="93"/>
      <c r="H20" s="22"/>
      <c r="I20" s="107"/>
      <c r="J20" s="107"/>
      <c r="K20" s="107"/>
      <c r="L20" s="107"/>
      <c r="M20" s="107"/>
      <c r="N20" s="20"/>
    </row>
    <row r="21" spans="1:14" x14ac:dyDescent="0.25">
      <c r="B21" s="255"/>
      <c r="C21" s="255"/>
      <c r="D21" s="167"/>
      <c r="E21" s="37"/>
      <c r="F21" s="36"/>
      <c r="G21" s="93"/>
      <c r="H21" s="22"/>
      <c r="I21" s="107"/>
      <c r="J21" s="107"/>
      <c r="K21" s="107"/>
      <c r="L21" s="107"/>
      <c r="M21" s="107"/>
      <c r="N21" s="20"/>
    </row>
    <row r="22" spans="1:14" ht="15.75" thickBot="1" x14ac:dyDescent="0.3">
      <c r="B22" s="256" t="s">
        <v>14</v>
      </c>
      <c r="C22" s="257"/>
      <c r="D22" s="167"/>
      <c r="E22" s="65"/>
      <c r="F22" s="36"/>
      <c r="G22" s="93"/>
      <c r="H22" s="22"/>
      <c r="I22" s="107"/>
      <c r="J22" s="107"/>
      <c r="K22" s="107"/>
      <c r="L22" s="107"/>
      <c r="M22" s="107"/>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18">
        <f>F15*80%</f>
        <v>400</v>
      </c>
      <c r="D24" s="39"/>
      <c r="E24" s="219">
        <f>E15</f>
        <v>1004140500</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132</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133</v>
      </c>
      <c r="D29" s="125" t="s">
        <v>134</v>
      </c>
      <c r="E29" s="104"/>
      <c r="F29" s="104"/>
      <c r="G29" s="104"/>
      <c r="H29" s="104"/>
      <c r="I29" s="107"/>
      <c r="J29" s="107"/>
      <c r="K29" s="107"/>
      <c r="L29" s="107"/>
      <c r="M29" s="107"/>
      <c r="N29" s="108"/>
    </row>
    <row r="30" spans="1:14" x14ac:dyDescent="0.25">
      <c r="A30" s="99"/>
      <c r="B30" s="121" t="s">
        <v>135</v>
      </c>
      <c r="C30" s="166" t="s">
        <v>175</v>
      </c>
      <c r="D30" s="121"/>
      <c r="E30" s="104"/>
      <c r="F30" s="104"/>
      <c r="G30" s="104"/>
      <c r="H30" s="104"/>
      <c r="I30" s="107"/>
      <c r="J30" s="107"/>
      <c r="K30" s="107"/>
      <c r="L30" s="107"/>
      <c r="M30" s="107"/>
      <c r="N30" s="108"/>
    </row>
    <row r="31" spans="1:14" x14ac:dyDescent="0.25">
      <c r="A31" s="99"/>
      <c r="B31" s="121" t="s">
        <v>136</v>
      </c>
      <c r="C31" s="166" t="s">
        <v>175</v>
      </c>
      <c r="D31" s="121"/>
      <c r="E31" s="104"/>
      <c r="F31" s="104"/>
      <c r="G31" s="104"/>
      <c r="H31" s="104"/>
      <c r="I31" s="107"/>
      <c r="J31" s="107"/>
      <c r="K31" s="107"/>
      <c r="L31" s="107"/>
      <c r="M31" s="107"/>
      <c r="N31" s="108"/>
    </row>
    <row r="32" spans="1:14" x14ac:dyDescent="0.25">
      <c r="A32" s="99"/>
      <c r="B32" s="121" t="s">
        <v>137</v>
      </c>
      <c r="C32" s="215" t="s">
        <v>175</v>
      </c>
      <c r="D32" s="121"/>
      <c r="E32" s="104"/>
      <c r="F32" s="104"/>
      <c r="G32" s="104"/>
      <c r="H32" s="104"/>
      <c r="I32" s="107"/>
      <c r="J32" s="107"/>
      <c r="K32" s="107"/>
      <c r="L32" s="107"/>
      <c r="M32" s="107"/>
      <c r="N32" s="108"/>
    </row>
    <row r="33" spans="1:16" x14ac:dyDescent="0.25">
      <c r="A33" s="99"/>
      <c r="B33" s="121" t="s">
        <v>138</v>
      </c>
      <c r="C33" s="121"/>
      <c r="D33" s="121" t="s">
        <v>175</v>
      </c>
      <c r="E33" s="104"/>
      <c r="F33" s="104"/>
      <c r="G33" s="104"/>
      <c r="H33" s="104"/>
      <c r="I33" s="107"/>
      <c r="J33" s="107"/>
      <c r="K33" s="107"/>
      <c r="L33" s="107"/>
      <c r="M33" s="107"/>
      <c r="N33" s="108"/>
    </row>
    <row r="34" spans="1:16" x14ac:dyDescent="0.25">
      <c r="A34" s="99"/>
      <c r="B34" s="104"/>
      <c r="C34" s="104"/>
      <c r="D34" s="104"/>
      <c r="E34" s="104"/>
      <c r="F34" s="104"/>
      <c r="G34" s="104"/>
      <c r="H34" s="104"/>
      <c r="I34" s="107"/>
      <c r="J34" s="107"/>
      <c r="K34" s="107"/>
      <c r="L34" s="107"/>
      <c r="M34" s="107"/>
      <c r="N34" s="108"/>
    </row>
    <row r="35" spans="1:16" x14ac:dyDescent="0.25">
      <c r="A35" s="99"/>
      <c r="B35" s="104"/>
      <c r="C35" s="104"/>
      <c r="D35" s="104"/>
      <c r="E35" s="104"/>
      <c r="F35" s="104"/>
      <c r="G35" s="104"/>
      <c r="H35" s="104"/>
      <c r="I35" s="107"/>
      <c r="J35" s="107"/>
      <c r="K35" s="107"/>
      <c r="L35" s="107"/>
      <c r="M35" s="107"/>
      <c r="N35" s="108"/>
    </row>
    <row r="36" spans="1:16" x14ac:dyDescent="0.25">
      <c r="A36" s="99"/>
      <c r="B36" s="122" t="s">
        <v>139</v>
      </c>
      <c r="C36" s="104"/>
      <c r="D36" s="104"/>
      <c r="E36" s="104"/>
      <c r="F36" s="104"/>
      <c r="G36" s="104"/>
      <c r="H36" s="104"/>
      <c r="I36" s="107"/>
      <c r="J36" s="107"/>
      <c r="K36" s="107"/>
      <c r="L36" s="107"/>
      <c r="M36" s="107"/>
      <c r="N36" s="108"/>
    </row>
    <row r="37" spans="1:16" x14ac:dyDescent="0.25">
      <c r="A37" s="99"/>
      <c r="B37" s="104"/>
      <c r="C37" s="104"/>
      <c r="D37" s="104"/>
      <c r="E37" s="104"/>
      <c r="F37" s="104"/>
      <c r="G37" s="104"/>
      <c r="H37" s="104"/>
      <c r="I37" s="107"/>
      <c r="J37" s="107"/>
      <c r="K37" s="107"/>
      <c r="L37" s="107"/>
      <c r="M37" s="107"/>
      <c r="N37" s="108"/>
    </row>
    <row r="38" spans="1:16" x14ac:dyDescent="0.25">
      <c r="A38" s="99"/>
      <c r="B38" s="104"/>
      <c r="C38" s="104"/>
      <c r="D38" s="104"/>
      <c r="E38" s="104"/>
      <c r="F38" s="104"/>
      <c r="G38" s="104"/>
      <c r="H38" s="104"/>
      <c r="I38" s="107"/>
      <c r="J38" s="107"/>
      <c r="K38" s="107"/>
      <c r="L38" s="107"/>
      <c r="M38" s="107"/>
      <c r="N38" s="108"/>
    </row>
    <row r="39" spans="1:16" x14ac:dyDescent="0.25">
      <c r="A39" s="99"/>
      <c r="B39" s="125" t="s">
        <v>33</v>
      </c>
      <c r="C39" s="125" t="s">
        <v>58</v>
      </c>
      <c r="D39" s="124" t="s">
        <v>51</v>
      </c>
      <c r="E39" s="124" t="s">
        <v>16</v>
      </c>
      <c r="F39" s="104"/>
      <c r="G39" s="104"/>
      <c r="H39" s="104"/>
      <c r="I39" s="107"/>
      <c r="J39" s="107"/>
      <c r="K39" s="107"/>
      <c r="L39" s="107"/>
      <c r="M39" s="107"/>
      <c r="N39" s="108"/>
    </row>
    <row r="40" spans="1:16" ht="28.5" x14ac:dyDescent="0.25">
      <c r="A40" s="99"/>
      <c r="B40" s="105" t="s">
        <v>140</v>
      </c>
      <c r="C40" s="106">
        <v>40</v>
      </c>
      <c r="D40" s="166">
        <v>0</v>
      </c>
      <c r="E40" s="258">
        <f>+D40+D41</f>
        <v>0</v>
      </c>
      <c r="F40" s="104"/>
      <c r="G40" s="104"/>
      <c r="H40" s="104"/>
      <c r="I40" s="107"/>
      <c r="J40" s="107"/>
      <c r="K40" s="107"/>
      <c r="L40" s="107"/>
      <c r="M40" s="107"/>
      <c r="N40" s="108"/>
    </row>
    <row r="41" spans="1:16" ht="57" x14ac:dyDescent="0.25">
      <c r="A41" s="99"/>
      <c r="B41" s="105" t="s">
        <v>141</v>
      </c>
      <c r="C41" s="106">
        <v>60</v>
      </c>
      <c r="D41" s="166">
        <f>+F160</f>
        <v>0</v>
      </c>
      <c r="E41" s="259"/>
      <c r="F41" s="104"/>
      <c r="G41" s="104"/>
      <c r="H41" s="104"/>
      <c r="I41" s="107"/>
      <c r="J41" s="107"/>
      <c r="K41" s="107"/>
      <c r="L41" s="107"/>
      <c r="M41" s="107"/>
      <c r="N41" s="108"/>
    </row>
    <row r="42" spans="1:16" x14ac:dyDescent="0.25">
      <c r="A42" s="99"/>
      <c r="C42" s="100"/>
      <c r="D42" s="39"/>
      <c r="E42" s="101"/>
      <c r="F42" s="40"/>
      <c r="G42" s="40"/>
      <c r="H42" s="40"/>
      <c r="I42" s="23"/>
      <c r="J42" s="23"/>
      <c r="K42" s="23"/>
      <c r="L42" s="23"/>
      <c r="M42" s="23"/>
    </row>
    <row r="43" spans="1:16" x14ac:dyDescent="0.25">
      <c r="A43" s="99"/>
      <c r="C43" s="100"/>
      <c r="D43" s="39"/>
      <c r="E43" s="101"/>
      <c r="F43" s="40"/>
      <c r="G43" s="40"/>
      <c r="H43" s="40"/>
      <c r="I43" s="23"/>
      <c r="J43" s="23"/>
      <c r="K43" s="23"/>
      <c r="L43" s="23"/>
      <c r="M43" s="23"/>
    </row>
    <row r="44" spans="1:16" x14ac:dyDescent="0.25">
      <c r="A44" s="99"/>
      <c r="C44" s="100"/>
      <c r="D44" s="39"/>
      <c r="E44" s="101"/>
      <c r="F44" s="40"/>
      <c r="G44" s="40"/>
      <c r="H44" s="40"/>
      <c r="I44" s="23"/>
      <c r="J44" s="23"/>
      <c r="K44" s="23"/>
      <c r="L44" s="23"/>
      <c r="M44" s="23"/>
    </row>
    <row r="45" spans="1:16" ht="15.75" thickBot="1" x14ac:dyDescent="0.3">
      <c r="M45" s="260" t="s">
        <v>35</v>
      </c>
      <c r="N45" s="260"/>
    </row>
    <row r="46" spans="1:16" x14ac:dyDescent="0.25">
      <c r="B46" s="122" t="s">
        <v>30</v>
      </c>
      <c r="M46" s="66"/>
      <c r="N46" s="66"/>
    </row>
    <row r="47" spans="1:16" ht="15.75" thickBot="1" x14ac:dyDescent="0.3">
      <c r="M47" s="66"/>
      <c r="N47" s="66"/>
    </row>
    <row r="48" spans="1:16" s="107" customFormat="1" ht="109.5" customHeight="1" x14ac:dyDescent="0.25">
      <c r="B48" s="118" t="s">
        <v>142</v>
      </c>
      <c r="C48" s="118" t="s">
        <v>143</v>
      </c>
      <c r="D48" s="118" t="s">
        <v>144</v>
      </c>
      <c r="E48" s="118" t="s">
        <v>45</v>
      </c>
      <c r="F48" s="118" t="s">
        <v>22</v>
      </c>
      <c r="G48" s="118" t="s">
        <v>102</v>
      </c>
      <c r="H48" s="118" t="s">
        <v>17</v>
      </c>
      <c r="I48" s="118" t="s">
        <v>10</v>
      </c>
      <c r="J48" s="118" t="s">
        <v>31</v>
      </c>
      <c r="K48" s="118" t="s">
        <v>61</v>
      </c>
      <c r="L48" s="118" t="s">
        <v>20</v>
      </c>
      <c r="M48" s="103" t="s">
        <v>26</v>
      </c>
      <c r="N48" s="118" t="s">
        <v>145</v>
      </c>
      <c r="O48" s="118" t="s">
        <v>36</v>
      </c>
      <c r="P48" s="119" t="s">
        <v>11</v>
      </c>
    </row>
    <row r="49" spans="1:25" s="113" customFormat="1" ht="45" x14ac:dyDescent="0.25">
      <c r="A49" s="47">
        <v>1</v>
      </c>
      <c r="B49" s="114" t="s">
        <v>161</v>
      </c>
      <c r="C49" s="114" t="s">
        <v>161</v>
      </c>
      <c r="D49" s="114" t="s">
        <v>162</v>
      </c>
      <c r="E49" s="109" t="s">
        <v>192</v>
      </c>
      <c r="F49" s="110" t="s">
        <v>133</v>
      </c>
      <c r="G49" s="152"/>
      <c r="H49" s="117">
        <v>40924</v>
      </c>
      <c r="I49" s="111">
        <v>41273</v>
      </c>
      <c r="J49" s="111"/>
      <c r="K49" s="111" t="s">
        <v>177</v>
      </c>
      <c r="L49" s="111" t="s">
        <v>166</v>
      </c>
      <c r="M49" s="102">
        <v>2465</v>
      </c>
      <c r="N49" s="102">
        <v>2465</v>
      </c>
      <c r="O49" s="27">
        <v>1951609487</v>
      </c>
      <c r="P49" s="27" t="s">
        <v>194</v>
      </c>
      <c r="Q49" s="112"/>
      <c r="R49" s="112"/>
      <c r="S49" s="112"/>
      <c r="T49" s="112"/>
      <c r="U49" s="112"/>
      <c r="V49" s="112"/>
      <c r="W49" s="112"/>
      <c r="X49" s="112"/>
      <c r="Y49" s="112"/>
    </row>
    <row r="50" spans="1:25" s="113" customFormat="1" ht="45" x14ac:dyDescent="0.25">
      <c r="A50" s="47">
        <f>+A49+1</f>
        <v>2</v>
      </c>
      <c r="B50" s="114" t="s">
        <v>161</v>
      </c>
      <c r="C50" s="114" t="s">
        <v>161</v>
      </c>
      <c r="D50" s="114" t="s">
        <v>162</v>
      </c>
      <c r="E50" s="109" t="s">
        <v>233</v>
      </c>
      <c r="F50" s="110" t="s">
        <v>133</v>
      </c>
      <c r="G50" s="110"/>
      <c r="H50" s="117">
        <v>41512</v>
      </c>
      <c r="I50" s="111">
        <v>41912</v>
      </c>
      <c r="J50" s="111"/>
      <c r="K50" s="111" t="s">
        <v>195</v>
      </c>
      <c r="L50" s="111" t="s">
        <v>166</v>
      </c>
      <c r="M50" s="102">
        <v>468</v>
      </c>
      <c r="N50" s="102">
        <v>468</v>
      </c>
      <c r="O50" s="27">
        <v>1279036434</v>
      </c>
      <c r="P50" s="27" t="s">
        <v>193</v>
      </c>
      <c r="Q50" s="112"/>
      <c r="R50" s="112"/>
      <c r="S50" s="112"/>
      <c r="T50" s="112"/>
      <c r="U50" s="112"/>
      <c r="V50" s="112"/>
      <c r="W50" s="112"/>
      <c r="X50" s="112"/>
      <c r="Y50" s="112"/>
    </row>
    <row r="51" spans="1:25" s="113" customFormat="1" x14ac:dyDescent="0.25">
      <c r="A51" s="47">
        <f t="shared" ref="A51:A56" si="0">+A50+1</f>
        <v>3</v>
      </c>
      <c r="B51" s="114"/>
      <c r="C51" s="115"/>
      <c r="D51" s="114"/>
      <c r="E51" s="109"/>
      <c r="F51" s="110"/>
      <c r="G51" s="110"/>
      <c r="H51" s="110"/>
      <c r="I51" s="111"/>
      <c r="J51" s="111"/>
      <c r="K51" s="111"/>
      <c r="L51" s="111"/>
      <c r="M51" s="102"/>
      <c r="N51" s="102"/>
      <c r="O51" s="27"/>
      <c r="P51" s="27"/>
      <c r="Q51" s="112"/>
      <c r="R51" s="112"/>
      <c r="S51" s="112"/>
      <c r="T51" s="112"/>
      <c r="U51" s="112"/>
      <c r="V51" s="112"/>
      <c r="W51" s="112"/>
      <c r="X51" s="112"/>
      <c r="Y51" s="112"/>
    </row>
    <row r="52" spans="1:25" s="113" customFormat="1" x14ac:dyDescent="0.25">
      <c r="A52" s="47">
        <f t="shared" si="0"/>
        <v>4</v>
      </c>
      <c r="B52" s="114"/>
      <c r="C52" s="115"/>
      <c r="D52" s="114"/>
      <c r="E52" s="109"/>
      <c r="F52" s="110"/>
      <c r="G52" s="110"/>
      <c r="H52" s="110"/>
      <c r="I52" s="111"/>
      <c r="J52" s="111"/>
      <c r="K52" s="111"/>
      <c r="L52" s="111"/>
      <c r="M52" s="102"/>
      <c r="N52" s="102"/>
      <c r="O52" s="27"/>
      <c r="P52" s="27"/>
      <c r="Q52" s="112"/>
      <c r="R52" s="112"/>
      <c r="S52" s="112"/>
      <c r="T52" s="112"/>
      <c r="U52" s="112"/>
      <c r="V52" s="112"/>
      <c r="W52" s="112"/>
      <c r="X52" s="112"/>
      <c r="Y52" s="112"/>
    </row>
    <row r="53" spans="1:25" s="113" customFormat="1" x14ac:dyDescent="0.25">
      <c r="A53" s="47">
        <f t="shared" si="0"/>
        <v>5</v>
      </c>
      <c r="B53" s="114"/>
      <c r="C53" s="115"/>
      <c r="D53" s="114"/>
      <c r="E53" s="109"/>
      <c r="F53" s="110"/>
      <c r="G53" s="110"/>
      <c r="H53" s="110"/>
      <c r="I53" s="111"/>
      <c r="J53" s="111"/>
      <c r="K53" s="111"/>
      <c r="L53" s="111"/>
      <c r="M53" s="102"/>
      <c r="N53" s="102"/>
      <c r="O53" s="27"/>
      <c r="P53" s="27"/>
      <c r="Q53" s="112"/>
      <c r="R53" s="112"/>
      <c r="S53" s="112"/>
      <c r="T53" s="112"/>
      <c r="U53" s="112"/>
      <c r="V53" s="112"/>
      <c r="W53" s="112"/>
      <c r="X53" s="112"/>
      <c r="Y53" s="112"/>
    </row>
    <row r="54" spans="1:25" s="113" customFormat="1" x14ac:dyDescent="0.25">
      <c r="A54" s="47">
        <f t="shared" si="0"/>
        <v>6</v>
      </c>
      <c r="B54" s="114"/>
      <c r="C54" s="115"/>
      <c r="D54" s="114"/>
      <c r="E54" s="109"/>
      <c r="F54" s="110"/>
      <c r="G54" s="110"/>
      <c r="H54" s="110"/>
      <c r="I54" s="111"/>
      <c r="J54" s="111"/>
      <c r="K54" s="111"/>
      <c r="L54" s="111"/>
      <c r="M54" s="102"/>
      <c r="N54" s="102"/>
      <c r="O54" s="27"/>
      <c r="P54" s="27"/>
      <c r="Q54" s="112"/>
      <c r="R54" s="112"/>
      <c r="S54" s="112"/>
      <c r="T54" s="112"/>
      <c r="U54" s="112"/>
      <c r="V54" s="112"/>
      <c r="W54" s="112"/>
      <c r="X54" s="112"/>
      <c r="Y54" s="112"/>
    </row>
    <row r="55" spans="1:25" s="113" customFormat="1" x14ac:dyDescent="0.25">
      <c r="A55" s="47">
        <f t="shared" si="0"/>
        <v>7</v>
      </c>
      <c r="B55" s="114"/>
      <c r="C55" s="115"/>
      <c r="D55" s="114"/>
      <c r="E55" s="109"/>
      <c r="F55" s="110"/>
      <c r="G55" s="110"/>
      <c r="H55" s="110"/>
      <c r="I55" s="111"/>
      <c r="J55" s="111"/>
      <c r="K55" s="111"/>
      <c r="L55" s="111"/>
      <c r="M55" s="102"/>
      <c r="N55" s="102"/>
      <c r="O55" s="27"/>
      <c r="P55" s="27"/>
      <c r="Q55" s="112"/>
      <c r="R55" s="112"/>
      <c r="S55" s="112"/>
      <c r="T55" s="112"/>
      <c r="U55" s="112"/>
      <c r="V55" s="112"/>
      <c r="W55" s="112"/>
      <c r="X55" s="112"/>
      <c r="Y55" s="112"/>
    </row>
    <row r="56" spans="1:25" s="113" customFormat="1" x14ac:dyDescent="0.25">
      <c r="A56" s="47">
        <f t="shared" si="0"/>
        <v>8</v>
      </c>
      <c r="B56" s="114"/>
      <c r="C56" s="115"/>
      <c r="D56" s="114"/>
      <c r="E56" s="109"/>
      <c r="F56" s="110"/>
      <c r="G56" s="110"/>
      <c r="H56" s="110"/>
      <c r="I56" s="111"/>
      <c r="J56" s="111"/>
      <c r="K56" s="111"/>
      <c r="L56" s="111"/>
      <c r="M56" s="102"/>
      <c r="N56" s="102"/>
      <c r="O56" s="27"/>
      <c r="P56" s="27"/>
      <c r="Q56" s="112"/>
      <c r="R56" s="112"/>
      <c r="S56" s="112"/>
      <c r="T56" s="112"/>
      <c r="U56" s="112"/>
      <c r="V56" s="112"/>
      <c r="W56" s="112"/>
      <c r="X56" s="112"/>
      <c r="Y56" s="112"/>
    </row>
    <row r="57" spans="1:25" s="113" customFormat="1" ht="25.5" customHeight="1" x14ac:dyDescent="0.25">
      <c r="A57" s="47"/>
      <c r="B57" s="50" t="s">
        <v>16</v>
      </c>
      <c r="C57" s="115"/>
      <c r="D57" s="114"/>
      <c r="E57" s="109"/>
      <c r="F57" s="110"/>
      <c r="G57" s="110"/>
      <c r="H57" s="110"/>
      <c r="I57" s="111"/>
      <c r="J57" s="111"/>
      <c r="K57" s="116" t="s">
        <v>196</v>
      </c>
      <c r="L57" s="116">
        <f t="shared" ref="L57" si="1">SUM(L49:L56)</f>
        <v>0</v>
      </c>
      <c r="M57" s="151">
        <v>2465</v>
      </c>
      <c r="N57" s="116" t="s">
        <v>197</v>
      </c>
      <c r="O57" s="27"/>
      <c r="P57" s="27"/>
    </row>
    <row r="58" spans="1:25" s="30" customFormat="1" x14ac:dyDescent="0.25">
      <c r="E58" s="31"/>
    </row>
    <row r="59" spans="1:25" s="30" customFormat="1" x14ac:dyDescent="0.25">
      <c r="B59" s="261" t="s">
        <v>28</v>
      </c>
      <c r="C59" s="261" t="s">
        <v>27</v>
      </c>
      <c r="D59" s="263" t="s">
        <v>34</v>
      </c>
      <c r="E59" s="263"/>
    </row>
    <row r="60" spans="1:25" s="30" customFormat="1" x14ac:dyDescent="0.25">
      <c r="B60" s="262"/>
      <c r="C60" s="262"/>
      <c r="D60" s="168" t="s">
        <v>23</v>
      </c>
      <c r="E60" s="63" t="s">
        <v>24</v>
      </c>
    </row>
    <row r="61" spans="1:25" s="30" customFormat="1" ht="30.6" customHeight="1" x14ac:dyDescent="0.25">
      <c r="B61" s="60" t="s">
        <v>21</v>
      </c>
      <c r="C61" s="61" t="str">
        <f>+K57</f>
        <v>24 meses y 20 días</v>
      </c>
      <c r="D61" s="58" t="s">
        <v>175</v>
      </c>
      <c r="E61" s="59"/>
      <c r="F61" s="32"/>
      <c r="G61" s="32"/>
      <c r="H61" s="32"/>
      <c r="I61" s="32"/>
      <c r="J61" s="32"/>
      <c r="K61" s="32"/>
      <c r="L61" s="32"/>
      <c r="M61" s="32"/>
    </row>
    <row r="62" spans="1:25" s="30" customFormat="1" ht="30" customHeight="1" x14ac:dyDescent="0.25">
      <c r="B62" s="60" t="s">
        <v>25</v>
      </c>
      <c r="C62" s="61">
        <f>+M57</f>
        <v>2465</v>
      </c>
      <c r="D62" s="58" t="s">
        <v>175</v>
      </c>
      <c r="E62" s="59"/>
    </row>
    <row r="63" spans="1:25" s="30" customFormat="1" x14ac:dyDescent="0.25">
      <c r="B63" s="33"/>
      <c r="C63" s="264"/>
      <c r="D63" s="264"/>
      <c r="E63" s="264"/>
      <c r="F63" s="264"/>
      <c r="G63" s="264"/>
      <c r="H63" s="264"/>
      <c r="I63" s="264"/>
      <c r="J63" s="264"/>
      <c r="K63" s="264"/>
      <c r="L63" s="264"/>
      <c r="M63" s="264"/>
      <c r="N63" s="264"/>
    </row>
    <row r="64" spans="1:25" ht="28.15" customHeight="1" thickBot="1" x14ac:dyDescent="0.3"/>
    <row r="65" spans="2:16" ht="27" thickBot="1" x14ac:dyDescent="0.3">
      <c r="B65" s="265" t="s">
        <v>103</v>
      </c>
      <c r="C65" s="265"/>
      <c r="D65" s="265"/>
      <c r="E65" s="265"/>
      <c r="F65" s="265"/>
      <c r="G65" s="265"/>
      <c r="H65" s="265"/>
      <c r="I65" s="265"/>
      <c r="J65" s="265"/>
      <c r="K65" s="265"/>
      <c r="L65" s="265"/>
      <c r="M65" s="265"/>
      <c r="N65" s="265"/>
    </row>
    <row r="68" spans="2:16" ht="109.5" customHeight="1" x14ac:dyDescent="0.25">
      <c r="B68" s="120" t="s">
        <v>146</v>
      </c>
      <c r="C68" s="69" t="s">
        <v>2</v>
      </c>
      <c r="D68" s="69" t="s">
        <v>105</v>
      </c>
      <c r="E68" s="69" t="s">
        <v>104</v>
      </c>
      <c r="F68" s="69" t="s">
        <v>106</v>
      </c>
      <c r="G68" s="69" t="s">
        <v>107</v>
      </c>
      <c r="H68" s="69" t="s">
        <v>108</v>
      </c>
      <c r="I68" s="69" t="s">
        <v>109</v>
      </c>
      <c r="J68" s="69" t="s">
        <v>110</v>
      </c>
      <c r="K68" s="69" t="s">
        <v>111</v>
      </c>
      <c r="L68" s="69" t="s">
        <v>112</v>
      </c>
      <c r="M68" s="96" t="s">
        <v>113</v>
      </c>
      <c r="N68" s="96" t="s">
        <v>114</v>
      </c>
      <c r="O68" s="266" t="s">
        <v>3</v>
      </c>
      <c r="P68" s="267"/>
    </row>
    <row r="69" spans="2:16" ht="30" x14ac:dyDescent="0.25">
      <c r="B69" s="176" t="s">
        <v>234</v>
      </c>
      <c r="C69" s="176" t="s">
        <v>280</v>
      </c>
      <c r="D69" s="181" t="s">
        <v>282</v>
      </c>
      <c r="E69" s="183">
        <v>300</v>
      </c>
      <c r="F69" s="4"/>
      <c r="G69" s="4"/>
      <c r="H69" s="4"/>
      <c r="I69" s="97" t="s">
        <v>133</v>
      </c>
      <c r="J69" s="97" t="s">
        <v>133</v>
      </c>
      <c r="K69" s="97" t="s">
        <v>133</v>
      </c>
      <c r="L69" s="97" t="s">
        <v>133</v>
      </c>
      <c r="M69" s="97" t="s">
        <v>133</v>
      </c>
      <c r="N69" s="97" t="s">
        <v>133</v>
      </c>
      <c r="O69" s="251"/>
      <c r="P69" s="252"/>
    </row>
    <row r="70" spans="2:16" ht="30" x14ac:dyDescent="0.25">
      <c r="B70" s="176" t="s">
        <v>234</v>
      </c>
      <c r="C70" s="176" t="s">
        <v>281</v>
      </c>
      <c r="D70" s="180" t="s">
        <v>283</v>
      </c>
      <c r="E70" s="183">
        <v>200</v>
      </c>
      <c r="F70" s="4"/>
      <c r="G70" s="4"/>
      <c r="H70" s="4"/>
      <c r="I70" s="97" t="s">
        <v>133</v>
      </c>
      <c r="J70" s="97" t="s">
        <v>133</v>
      </c>
      <c r="K70" s="97" t="s">
        <v>133</v>
      </c>
      <c r="L70" s="97" t="s">
        <v>133</v>
      </c>
      <c r="M70" s="97" t="s">
        <v>133</v>
      </c>
      <c r="N70" s="97" t="s">
        <v>133</v>
      </c>
      <c r="O70" s="251"/>
      <c r="P70" s="252"/>
    </row>
    <row r="71" spans="2:16" x14ac:dyDescent="0.25">
      <c r="B71" s="3"/>
      <c r="C71" s="3"/>
      <c r="D71" s="5"/>
      <c r="E71" s="5"/>
      <c r="F71" s="4"/>
      <c r="G71" s="4"/>
      <c r="H71" s="4"/>
      <c r="I71" s="97"/>
      <c r="J71" s="97"/>
      <c r="K71" s="121"/>
      <c r="L71" s="121"/>
      <c r="M71" s="121"/>
      <c r="N71" s="121"/>
      <c r="O71" s="251"/>
      <c r="P71" s="252"/>
    </row>
    <row r="72" spans="2:16" x14ac:dyDescent="0.25">
      <c r="B72" s="3"/>
      <c r="C72" s="3"/>
      <c r="D72" s="5"/>
      <c r="E72" s="5"/>
      <c r="F72" s="4"/>
      <c r="G72" s="4"/>
      <c r="H72" s="4"/>
      <c r="I72" s="97"/>
      <c r="J72" s="97"/>
      <c r="K72" s="121"/>
      <c r="L72" s="121"/>
      <c r="M72" s="121"/>
      <c r="N72" s="121"/>
      <c r="O72" s="251"/>
      <c r="P72" s="252"/>
    </row>
    <row r="73" spans="2:16" x14ac:dyDescent="0.25">
      <c r="B73" s="3"/>
      <c r="C73" s="3"/>
      <c r="D73" s="5"/>
      <c r="E73" s="5"/>
      <c r="F73" s="4"/>
      <c r="G73" s="4"/>
      <c r="H73" s="4"/>
      <c r="I73" s="97"/>
      <c r="J73" s="97"/>
      <c r="K73" s="121"/>
      <c r="L73" s="121"/>
      <c r="M73" s="121"/>
      <c r="N73" s="121"/>
      <c r="O73" s="251"/>
      <c r="P73" s="252"/>
    </row>
    <row r="74" spans="2:16" x14ac:dyDescent="0.25">
      <c r="B74" s="3"/>
      <c r="C74" s="3"/>
      <c r="D74" s="5"/>
      <c r="E74" s="5"/>
      <c r="F74" s="4"/>
      <c r="G74" s="4"/>
      <c r="H74" s="4"/>
      <c r="I74" s="97"/>
      <c r="J74" s="97"/>
      <c r="K74" s="121"/>
      <c r="L74" s="121"/>
      <c r="M74" s="121"/>
      <c r="N74" s="121"/>
      <c r="O74" s="251"/>
      <c r="P74" s="252"/>
    </row>
    <row r="75" spans="2:16" x14ac:dyDescent="0.25">
      <c r="B75" s="121"/>
      <c r="C75" s="121"/>
      <c r="D75" s="121"/>
      <c r="E75" s="121"/>
      <c r="F75" s="121"/>
      <c r="G75" s="121"/>
      <c r="H75" s="121"/>
      <c r="I75" s="121"/>
      <c r="J75" s="121"/>
      <c r="K75" s="121"/>
      <c r="L75" s="121"/>
      <c r="M75" s="121"/>
      <c r="N75" s="121"/>
      <c r="O75" s="251"/>
      <c r="P75" s="252"/>
    </row>
    <row r="76" spans="2:16" x14ac:dyDescent="0.25">
      <c r="B76" s="9" t="s">
        <v>1</v>
      </c>
    </row>
    <row r="77" spans="2:16" x14ac:dyDescent="0.25">
      <c r="B77" s="9" t="s">
        <v>37</v>
      </c>
    </row>
    <row r="78" spans="2:16" x14ac:dyDescent="0.25">
      <c r="B78" s="9" t="s">
        <v>62</v>
      </c>
    </row>
    <row r="80" spans="2:16" ht="15.75" thickBot="1" x14ac:dyDescent="0.3"/>
    <row r="81" spans="2:16" ht="27" thickBot="1" x14ac:dyDescent="0.3">
      <c r="B81" s="268" t="s">
        <v>38</v>
      </c>
      <c r="C81" s="269"/>
      <c r="D81" s="269"/>
      <c r="E81" s="269"/>
      <c r="F81" s="269"/>
      <c r="G81" s="269"/>
      <c r="H81" s="269"/>
      <c r="I81" s="269"/>
      <c r="J81" s="269"/>
      <c r="K81" s="269"/>
      <c r="L81" s="269"/>
      <c r="M81" s="269"/>
      <c r="N81" s="270"/>
    </row>
    <row r="86" spans="2:16" ht="76.5" customHeight="1" x14ac:dyDescent="0.25">
      <c r="B86" s="120" t="s">
        <v>0</v>
      </c>
      <c r="C86" s="120" t="s">
        <v>39</v>
      </c>
      <c r="D86" s="120" t="s">
        <v>40</v>
      </c>
      <c r="E86" s="120" t="s">
        <v>115</v>
      </c>
      <c r="F86" s="120" t="s">
        <v>117</v>
      </c>
      <c r="G86" s="120" t="s">
        <v>118</v>
      </c>
      <c r="H86" s="120" t="s">
        <v>119</v>
      </c>
      <c r="I86" s="120" t="s">
        <v>116</v>
      </c>
      <c r="J86" s="266" t="s">
        <v>120</v>
      </c>
      <c r="K86" s="271"/>
      <c r="L86" s="267"/>
      <c r="M86" s="120" t="s">
        <v>121</v>
      </c>
      <c r="N86" s="120" t="s">
        <v>41</v>
      </c>
      <c r="O86" s="120" t="s">
        <v>42</v>
      </c>
      <c r="P86" s="213" t="s">
        <v>3</v>
      </c>
    </row>
    <row r="87" spans="2:16" ht="60.75" customHeight="1" x14ac:dyDescent="0.25">
      <c r="B87" s="210" t="s">
        <v>43</v>
      </c>
      <c r="C87" s="184">
        <f>500/300</f>
        <v>1.6666666666666667</v>
      </c>
      <c r="D87" s="3" t="s">
        <v>437</v>
      </c>
      <c r="E87" s="3">
        <v>13072146</v>
      </c>
      <c r="F87" s="3" t="s">
        <v>336</v>
      </c>
      <c r="G87" s="210" t="s">
        <v>438</v>
      </c>
      <c r="H87" s="185">
        <v>40451</v>
      </c>
      <c r="I87" s="5" t="s">
        <v>133</v>
      </c>
      <c r="J87" s="1" t="s">
        <v>439</v>
      </c>
      <c r="K87" s="98" t="s">
        <v>440</v>
      </c>
      <c r="L87" s="98" t="s">
        <v>441</v>
      </c>
      <c r="M87" s="121" t="s">
        <v>133</v>
      </c>
      <c r="N87" s="121" t="s">
        <v>133</v>
      </c>
      <c r="O87" s="121" t="s">
        <v>133</v>
      </c>
      <c r="P87" s="215"/>
    </row>
    <row r="88" spans="2:16" ht="60.75" customHeight="1" x14ac:dyDescent="0.25">
      <c r="B88" s="210" t="s">
        <v>43</v>
      </c>
      <c r="C88" s="184">
        <f t="shared" ref="C88:C94" si="2">500/300</f>
        <v>1.6666666666666667</v>
      </c>
      <c r="D88" s="3" t="s">
        <v>437</v>
      </c>
      <c r="E88" s="3">
        <v>13072146</v>
      </c>
      <c r="F88" s="3" t="s">
        <v>336</v>
      </c>
      <c r="G88" s="210" t="s">
        <v>438</v>
      </c>
      <c r="H88" s="185">
        <v>40451</v>
      </c>
      <c r="I88" s="5" t="s">
        <v>133</v>
      </c>
      <c r="J88" s="1" t="s">
        <v>401</v>
      </c>
      <c r="K88" s="186" t="s">
        <v>442</v>
      </c>
      <c r="L88" s="97" t="s">
        <v>403</v>
      </c>
      <c r="M88" s="121" t="s">
        <v>133</v>
      </c>
      <c r="N88" s="121" t="s">
        <v>133</v>
      </c>
      <c r="O88" s="121" t="s">
        <v>133</v>
      </c>
      <c r="P88" s="215"/>
    </row>
    <row r="89" spans="2:16" ht="60.75" customHeight="1" x14ac:dyDescent="0.25">
      <c r="B89" s="210" t="s">
        <v>43</v>
      </c>
      <c r="C89" s="184">
        <f t="shared" si="2"/>
        <v>1.6666666666666667</v>
      </c>
      <c r="D89" s="3" t="s">
        <v>437</v>
      </c>
      <c r="E89" s="3">
        <v>13072146</v>
      </c>
      <c r="F89" s="3" t="s">
        <v>336</v>
      </c>
      <c r="G89" s="210" t="s">
        <v>438</v>
      </c>
      <c r="H89" s="185">
        <v>40451</v>
      </c>
      <c r="I89" s="5" t="s">
        <v>133</v>
      </c>
      <c r="J89" s="1" t="s">
        <v>443</v>
      </c>
      <c r="K89" s="97" t="s">
        <v>444</v>
      </c>
      <c r="L89" s="97" t="s">
        <v>445</v>
      </c>
      <c r="M89" s="121" t="s">
        <v>133</v>
      </c>
      <c r="N89" s="121" t="s">
        <v>133</v>
      </c>
      <c r="O89" s="121" t="s">
        <v>133</v>
      </c>
      <c r="P89" s="215"/>
    </row>
    <row r="90" spans="2:16" ht="60.75" customHeight="1" x14ac:dyDescent="0.25">
      <c r="B90" s="210" t="s">
        <v>43</v>
      </c>
      <c r="C90" s="184">
        <f t="shared" si="2"/>
        <v>1.6666666666666667</v>
      </c>
      <c r="D90" s="3" t="s">
        <v>437</v>
      </c>
      <c r="E90" s="3">
        <v>13072146</v>
      </c>
      <c r="F90" s="3" t="s">
        <v>336</v>
      </c>
      <c r="G90" s="210" t="s">
        <v>438</v>
      </c>
      <c r="H90" s="185">
        <v>40451</v>
      </c>
      <c r="I90" s="5" t="s">
        <v>133</v>
      </c>
      <c r="J90" s="1" t="s">
        <v>318</v>
      </c>
      <c r="K90" s="98" t="s">
        <v>446</v>
      </c>
      <c r="L90" s="98" t="s">
        <v>447</v>
      </c>
      <c r="M90" s="121" t="s">
        <v>133</v>
      </c>
      <c r="N90" s="121" t="s">
        <v>133</v>
      </c>
      <c r="O90" s="121" t="s">
        <v>133</v>
      </c>
      <c r="P90" s="215"/>
    </row>
    <row r="91" spans="2:16" ht="60.75" customHeight="1" x14ac:dyDescent="0.25">
      <c r="B91" s="210" t="s">
        <v>43</v>
      </c>
      <c r="C91" s="184">
        <f t="shared" si="2"/>
        <v>1.6666666666666667</v>
      </c>
      <c r="D91" s="3" t="s">
        <v>437</v>
      </c>
      <c r="E91" s="3">
        <v>13072146</v>
      </c>
      <c r="F91" s="3" t="s">
        <v>336</v>
      </c>
      <c r="G91" s="210" t="s">
        <v>438</v>
      </c>
      <c r="H91" s="185">
        <v>40451</v>
      </c>
      <c r="I91" s="5" t="s">
        <v>133</v>
      </c>
      <c r="J91" s="1" t="s">
        <v>448</v>
      </c>
      <c r="K91" s="98" t="s">
        <v>449</v>
      </c>
      <c r="L91" s="98" t="s">
        <v>450</v>
      </c>
      <c r="M91" s="121" t="s">
        <v>133</v>
      </c>
      <c r="N91" s="121" t="s">
        <v>133</v>
      </c>
      <c r="O91" s="121" t="s">
        <v>133</v>
      </c>
      <c r="P91" s="215"/>
    </row>
    <row r="92" spans="2:16" ht="60.75" customHeight="1" x14ac:dyDescent="0.25">
      <c r="B92" s="210" t="s">
        <v>43</v>
      </c>
      <c r="C92" s="184">
        <f t="shared" si="2"/>
        <v>1.6666666666666667</v>
      </c>
      <c r="D92" s="3" t="s">
        <v>455</v>
      </c>
      <c r="E92" s="3">
        <v>1085248465</v>
      </c>
      <c r="F92" s="3" t="s">
        <v>336</v>
      </c>
      <c r="G92" s="210" t="s">
        <v>314</v>
      </c>
      <c r="H92" s="185">
        <v>40076</v>
      </c>
      <c r="I92" s="5" t="s">
        <v>134</v>
      </c>
      <c r="J92" s="1" t="s">
        <v>318</v>
      </c>
      <c r="K92" s="98" t="s">
        <v>451</v>
      </c>
      <c r="L92" s="98" t="s">
        <v>403</v>
      </c>
      <c r="M92" s="121" t="s">
        <v>369</v>
      </c>
      <c r="N92" s="121" t="s">
        <v>133</v>
      </c>
      <c r="O92" s="121" t="s">
        <v>133</v>
      </c>
      <c r="P92" s="211" t="s">
        <v>577</v>
      </c>
    </row>
    <row r="93" spans="2:16" ht="60.75" customHeight="1" x14ac:dyDescent="0.25">
      <c r="B93" s="210" t="s">
        <v>43</v>
      </c>
      <c r="C93" s="184">
        <f t="shared" si="2"/>
        <v>1.6666666666666667</v>
      </c>
      <c r="D93" s="3" t="s">
        <v>455</v>
      </c>
      <c r="E93" s="3">
        <v>1085248465</v>
      </c>
      <c r="F93" s="3" t="s">
        <v>336</v>
      </c>
      <c r="G93" s="210" t="s">
        <v>314</v>
      </c>
      <c r="H93" s="185">
        <v>40076</v>
      </c>
      <c r="I93" s="5" t="s">
        <v>134</v>
      </c>
      <c r="J93" s="1" t="s">
        <v>318</v>
      </c>
      <c r="K93" s="186" t="s">
        <v>452</v>
      </c>
      <c r="L93" s="98" t="s">
        <v>336</v>
      </c>
      <c r="M93" s="121" t="s">
        <v>369</v>
      </c>
      <c r="N93" s="121" t="s">
        <v>133</v>
      </c>
      <c r="O93" s="121" t="s">
        <v>133</v>
      </c>
      <c r="P93" s="211" t="s">
        <v>577</v>
      </c>
    </row>
    <row r="94" spans="2:16" ht="60.75" customHeight="1" x14ac:dyDescent="0.25">
      <c r="B94" s="210" t="s">
        <v>43</v>
      </c>
      <c r="C94" s="184">
        <f t="shared" si="2"/>
        <v>1.6666666666666667</v>
      </c>
      <c r="D94" s="3" t="s">
        <v>455</v>
      </c>
      <c r="E94" s="3">
        <v>1085248465</v>
      </c>
      <c r="F94" s="3" t="s">
        <v>336</v>
      </c>
      <c r="G94" s="210" t="s">
        <v>314</v>
      </c>
      <c r="H94" s="185">
        <v>40076</v>
      </c>
      <c r="I94" s="5" t="s">
        <v>134</v>
      </c>
      <c r="J94" s="1" t="s">
        <v>453</v>
      </c>
      <c r="K94" s="98" t="s">
        <v>454</v>
      </c>
      <c r="L94" s="98" t="s">
        <v>336</v>
      </c>
      <c r="M94" s="121" t="s">
        <v>369</v>
      </c>
      <c r="N94" s="121" t="s">
        <v>133</v>
      </c>
      <c r="O94" s="121" t="s">
        <v>133</v>
      </c>
      <c r="P94" s="211" t="s">
        <v>577</v>
      </c>
    </row>
    <row r="95" spans="2:16" ht="60.75" customHeight="1" x14ac:dyDescent="0.25">
      <c r="B95" s="210" t="s">
        <v>44</v>
      </c>
      <c r="C95" s="184">
        <f>500/300*2</f>
        <v>3.3333333333333335</v>
      </c>
      <c r="D95" s="3" t="s">
        <v>457</v>
      </c>
      <c r="E95" s="3">
        <v>59794462</v>
      </c>
      <c r="F95" s="3" t="s">
        <v>456</v>
      </c>
      <c r="G95" s="210" t="s">
        <v>321</v>
      </c>
      <c r="H95" s="185">
        <v>35631</v>
      </c>
      <c r="I95" s="5" t="s">
        <v>133</v>
      </c>
      <c r="J95" s="1" t="s">
        <v>424</v>
      </c>
      <c r="K95" s="98" t="s">
        <v>458</v>
      </c>
      <c r="L95" s="98" t="s">
        <v>456</v>
      </c>
      <c r="M95" s="121" t="s">
        <v>133</v>
      </c>
      <c r="N95" s="121" t="s">
        <v>133</v>
      </c>
      <c r="O95" s="121" t="s">
        <v>133</v>
      </c>
      <c r="P95" s="211"/>
    </row>
    <row r="96" spans="2:16" ht="60.75" customHeight="1" x14ac:dyDescent="0.25">
      <c r="B96" s="210" t="s">
        <v>44</v>
      </c>
      <c r="C96" s="184">
        <f>500/300*2</f>
        <v>3.3333333333333335</v>
      </c>
      <c r="D96" s="3" t="s">
        <v>457</v>
      </c>
      <c r="E96" s="3">
        <v>59794462</v>
      </c>
      <c r="F96" s="3" t="s">
        <v>456</v>
      </c>
      <c r="G96" s="210" t="s">
        <v>321</v>
      </c>
      <c r="H96" s="185">
        <v>35631</v>
      </c>
      <c r="I96" s="5" t="s">
        <v>133</v>
      </c>
      <c r="J96" s="1" t="s">
        <v>424</v>
      </c>
      <c r="K96" s="98" t="s">
        <v>459</v>
      </c>
      <c r="L96" s="98" t="s">
        <v>456</v>
      </c>
      <c r="M96" s="121" t="s">
        <v>133</v>
      </c>
      <c r="N96" s="121" t="s">
        <v>133</v>
      </c>
      <c r="O96" s="121" t="s">
        <v>133</v>
      </c>
      <c r="P96" s="211"/>
    </row>
    <row r="97" spans="2:16" ht="60.75" customHeight="1" x14ac:dyDescent="0.25">
      <c r="B97" s="210" t="s">
        <v>44</v>
      </c>
      <c r="C97" s="184">
        <f>500/300*2</f>
        <v>3.3333333333333335</v>
      </c>
      <c r="D97" s="3" t="s">
        <v>460</v>
      </c>
      <c r="E97" s="3">
        <v>36756831</v>
      </c>
      <c r="F97" s="3" t="s">
        <v>456</v>
      </c>
      <c r="G97" s="210" t="s">
        <v>321</v>
      </c>
      <c r="H97" s="185">
        <v>39558</v>
      </c>
      <c r="I97" s="5" t="s">
        <v>133</v>
      </c>
      <c r="J97" s="1" t="s">
        <v>461</v>
      </c>
      <c r="K97" s="98" t="s">
        <v>462</v>
      </c>
      <c r="L97" s="98" t="s">
        <v>339</v>
      </c>
      <c r="M97" s="121" t="s">
        <v>133</v>
      </c>
      <c r="N97" s="121" t="s">
        <v>133</v>
      </c>
      <c r="O97" s="121" t="s">
        <v>133</v>
      </c>
      <c r="P97" s="216" t="s">
        <v>578</v>
      </c>
    </row>
    <row r="98" spans="2:16" ht="60.75" customHeight="1" x14ac:dyDescent="0.25">
      <c r="B98" s="210" t="s">
        <v>44</v>
      </c>
      <c r="C98" s="184">
        <f t="shared" ref="C98:C104" si="3">500/300*2</f>
        <v>3.3333333333333335</v>
      </c>
      <c r="D98" s="3" t="s">
        <v>460</v>
      </c>
      <c r="E98" s="3">
        <v>36756831</v>
      </c>
      <c r="F98" s="3" t="s">
        <v>456</v>
      </c>
      <c r="G98" s="210" t="s">
        <v>321</v>
      </c>
      <c r="H98" s="185">
        <v>39558</v>
      </c>
      <c r="I98" s="5" t="s">
        <v>134</v>
      </c>
      <c r="J98" s="1" t="s">
        <v>463</v>
      </c>
      <c r="K98" s="98" t="s">
        <v>464</v>
      </c>
      <c r="L98" s="98" t="s">
        <v>456</v>
      </c>
      <c r="M98" s="121" t="s">
        <v>133</v>
      </c>
      <c r="N98" s="121" t="s">
        <v>133</v>
      </c>
      <c r="O98" s="121" t="s">
        <v>133</v>
      </c>
      <c r="P98" s="216" t="s">
        <v>578</v>
      </c>
    </row>
    <row r="99" spans="2:16" ht="60.75" customHeight="1" x14ac:dyDescent="0.25">
      <c r="B99" s="210" t="s">
        <v>44</v>
      </c>
      <c r="C99" s="184">
        <f t="shared" si="3"/>
        <v>3.3333333333333335</v>
      </c>
      <c r="D99" s="3" t="s">
        <v>460</v>
      </c>
      <c r="E99" s="3">
        <v>36756831</v>
      </c>
      <c r="F99" s="3" t="s">
        <v>456</v>
      </c>
      <c r="G99" s="210" t="s">
        <v>321</v>
      </c>
      <c r="H99" s="185">
        <v>39558</v>
      </c>
      <c r="I99" s="5" t="s">
        <v>134</v>
      </c>
      <c r="J99" s="1" t="s">
        <v>465</v>
      </c>
      <c r="K99" s="98" t="s">
        <v>466</v>
      </c>
      <c r="L99" s="98" t="s">
        <v>467</v>
      </c>
      <c r="M99" s="121" t="s">
        <v>133</v>
      </c>
      <c r="N99" s="121" t="s">
        <v>133</v>
      </c>
      <c r="O99" s="121" t="s">
        <v>133</v>
      </c>
      <c r="P99" s="216" t="s">
        <v>578</v>
      </c>
    </row>
    <row r="100" spans="2:16" ht="60.75" customHeight="1" x14ac:dyDescent="0.25">
      <c r="B100" s="210" t="s">
        <v>44</v>
      </c>
      <c r="C100" s="184">
        <f t="shared" si="3"/>
        <v>3.3333333333333335</v>
      </c>
      <c r="D100" s="3" t="s">
        <v>460</v>
      </c>
      <c r="E100" s="3">
        <v>36756831</v>
      </c>
      <c r="F100" s="3" t="s">
        <v>456</v>
      </c>
      <c r="G100" s="210" t="s">
        <v>321</v>
      </c>
      <c r="H100" s="185">
        <v>39558</v>
      </c>
      <c r="I100" s="5" t="s">
        <v>134</v>
      </c>
      <c r="J100" s="1" t="s">
        <v>468</v>
      </c>
      <c r="K100" s="98" t="s">
        <v>469</v>
      </c>
      <c r="L100" s="98" t="s">
        <v>467</v>
      </c>
      <c r="M100" s="121" t="s">
        <v>133</v>
      </c>
      <c r="N100" s="121" t="s">
        <v>133</v>
      </c>
      <c r="O100" s="121" t="s">
        <v>133</v>
      </c>
      <c r="P100" s="216" t="s">
        <v>578</v>
      </c>
    </row>
    <row r="101" spans="2:16" ht="60.75" customHeight="1" x14ac:dyDescent="0.25">
      <c r="B101" s="210" t="s">
        <v>44</v>
      </c>
      <c r="C101" s="184">
        <f t="shared" si="3"/>
        <v>3.3333333333333335</v>
      </c>
      <c r="D101" s="3" t="s">
        <v>460</v>
      </c>
      <c r="E101" s="3">
        <v>36756831</v>
      </c>
      <c r="F101" s="3" t="s">
        <v>456</v>
      </c>
      <c r="G101" s="210" t="s">
        <v>321</v>
      </c>
      <c r="H101" s="185">
        <v>39558</v>
      </c>
      <c r="I101" s="5" t="s">
        <v>134</v>
      </c>
      <c r="J101" s="1" t="s">
        <v>470</v>
      </c>
      <c r="K101" s="186" t="s">
        <v>471</v>
      </c>
      <c r="L101" s="97" t="s">
        <v>472</v>
      </c>
      <c r="M101" s="121" t="s">
        <v>133</v>
      </c>
      <c r="N101" s="121" t="s">
        <v>133</v>
      </c>
      <c r="O101" s="121" t="s">
        <v>133</v>
      </c>
      <c r="P101" s="216" t="s">
        <v>579</v>
      </c>
    </row>
    <row r="102" spans="2:16" ht="60.75" customHeight="1" x14ac:dyDescent="0.25">
      <c r="B102" s="210" t="s">
        <v>44</v>
      </c>
      <c r="C102" s="184">
        <f t="shared" si="3"/>
        <v>3.3333333333333335</v>
      </c>
      <c r="D102" s="3" t="s">
        <v>473</v>
      </c>
      <c r="E102" s="3">
        <v>1085244085</v>
      </c>
      <c r="F102" s="3" t="s">
        <v>336</v>
      </c>
      <c r="G102" s="3" t="s">
        <v>314</v>
      </c>
      <c r="H102" s="185">
        <v>40151</v>
      </c>
      <c r="I102" s="5" t="s">
        <v>134</v>
      </c>
      <c r="J102" s="1" t="s">
        <v>424</v>
      </c>
      <c r="K102" s="186" t="s">
        <v>474</v>
      </c>
      <c r="L102" s="97" t="s">
        <v>336</v>
      </c>
      <c r="M102" s="121" t="s">
        <v>133</v>
      </c>
      <c r="N102" s="121" t="s">
        <v>133</v>
      </c>
      <c r="O102" s="121" t="s">
        <v>133</v>
      </c>
      <c r="P102" s="211" t="s">
        <v>580</v>
      </c>
    </row>
    <row r="103" spans="2:16" ht="60.75" customHeight="1" x14ac:dyDescent="0.25">
      <c r="B103" s="210" t="s">
        <v>44</v>
      </c>
      <c r="C103" s="184">
        <f t="shared" si="3"/>
        <v>3.3333333333333335</v>
      </c>
      <c r="D103" s="3" t="s">
        <v>473</v>
      </c>
      <c r="E103" s="3">
        <v>1085244085</v>
      </c>
      <c r="F103" s="3" t="s">
        <v>336</v>
      </c>
      <c r="G103" s="3" t="s">
        <v>314</v>
      </c>
      <c r="H103" s="185">
        <v>40151</v>
      </c>
      <c r="I103" s="5" t="s">
        <v>134</v>
      </c>
      <c r="J103" s="1" t="s">
        <v>475</v>
      </c>
      <c r="K103" s="186" t="s">
        <v>476</v>
      </c>
      <c r="L103" s="97" t="s">
        <v>336</v>
      </c>
      <c r="M103" s="121" t="s">
        <v>133</v>
      </c>
      <c r="N103" s="121" t="s">
        <v>133</v>
      </c>
      <c r="O103" s="121" t="s">
        <v>133</v>
      </c>
      <c r="P103" s="211" t="s">
        <v>577</v>
      </c>
    </row>
    <row r="104" spans="2:16" ht="60.75" customHeight="1" x14ac:dyDescent="0.25">
      <c r="B104" s="210" t="s">
        <v>44</v>
      </c>
      <c r="C104" s="184">
        <f t="shared" si="3"/>
        <v>3.3333333333333335</v>
      </c>
      <c r="D104" s="3" t="s">
        <v>477</v>
      </c>
      <c r="E104" s="3">
        <v>36998821</v>
      </c>
      <c r="F104" s="3" t="s">
        <v>456</v>
      </c>
      <c r="G104" s="3" t="s">
        <v>321</v>
      </c>
      <c r="H104" s="185">
        <v>32771</v>
      </c>
      <c r="I104" s="5" t="s">
        <v>133</v>
      </c>
      <c r="J104" s="1" t="s">
        <v>478</v>
      </c>
      <c r="K104" s="186" t="s">
        <v>479</v>
      </c>
      <c r="L104" s="97" t="s">
        <v>480</v>
      </c>
      <c r="M104" s="121" t="s">
        <v>133</v>
      </c>
      <c r="N104" s="121" t="s">
        <v>133</v>
      </c>
      <c r="O104" s="121" t="s">
        <v>133</v>
      </c>
      <c r="P104" s="216" t="s">
        <v>578</v>
      </c>
    </row>
    <row r="106" spans="2:16" ht="15.75" thickBot="1" x14ac:dyDescent="0.3"/>
    <row r="107" spans="2:16" ht="27" thickBot="1" x14ac:dyDescent="0.3">
      <c r="B107" s="268" t="s">
        <v>46</v>
      </c>
      <c r="C107" s="269"/>
      <c r="D107" s="269"/>
      <c r="E107" s="269"/>
      <c r="F107" s="269"/>
      <c r="G107" s="269"/>
      <c r="H107" s="269"/>
      <c r="I107" s="269"/>
      <c r="J107" s="269"/>
      <c r="K107" s="269"/>
      <c r="L107" s="269"/>
      <c r="M107" s="269"/>
      <c r="N107" s="270"/>
    </row>
    <row r="110" spans="2:16" ht="46.15" customHeight="1" x14ac:dyDescent="0.25">
      <c r="B110" s="69" t="s">
        <v>33</v>
      </c>
      <c r="C110" s="69" t="s">
        <v>47</v>
      </c>
      <c r="D110" s="266" t="s">
        <v>3</v>
      </c>
      <c r="E110" s="267"/>
    </row>
    <row r="111" spans="2:16" ht="46.9" customHeight="1" x14ac:dyDescent="0.25">
      <c r="B111" s="70" t="s">
        <v>122</v>
      </c>
      <c r="C111" s="166" t="s">
        <v>133</v>
      </c>
      <c r="D111" s="272" t="s">
        <v>567</v>
      </c>
      <c r="E111" s="272"/>
    </row>
    <row r="114" spans="1:25" ht="26.25" x14ac:dyDescent="0.25">
      <c r="B114" s="249" t="s">
        <v>64</v>
      </c>
      <c r="C114" s="250"/>
      <c r="D114" s="250"/>
      <c r="E114" s="250"/>
      <c r="F114" s="250"/>
      <c r="G114" s="250"/>
      <c r="H114" s="250"/>
      <c r="I114" s="250"/>
      <c r="J114" s="250"/>
      <c r="K114" s="250"/>
      <c r="L114" s="250"/>
      <c r="M114" s="250"/>
      <c r="N114" s="250"/>
      <c r="O114" s="250"/>
      <c r="P114" s="250"/>
    </row>
    <row r="116" spans="1:25" ht="15.75" thickBot="1" x14ac:dyDescent="0.3"/>
    <row r="117" spans="1:25" ht="27" thickBot="1" x14ac:dyDescent="0.3">
      <c r="B117" s="268" t="s">
        <v>54</v>
      </c>
      <c r="C117" s="269"/>
      <c r="D117" s="269"/>
      <c r="E117" s="269"/>
      <c r="F117" s="269"/>
      <c r="G117" s="269"/>
      <c r="H117" s="269"/>
      <c r="I117" s="269"/>
      <c r="J117" s="269"/>
      <c r="K117" s="269"/>
      <c r="L117" s="269"/>
      <c r="M117" s="269"/>
      <c r="N117" s="270"/>
    </row>
    <row r="119" spans="1:25" ht="15.75" thickBot="1" x14ac:dyDescent="0.3">
      <c r="M119" s="66"/>
      <c r="N119" s="66"/>
    </row>
    <row r="120" spans="1:25" s="107" customFormat="1" ht="109.5" customHeight="1" x14ac:dyDescent="0.25">
      <c r="B120" s="118" t="s">
        <v>142</v>
      </c>
      <c r="C120" s="118" t="s">
        <v>143</v>
      </c>
      <c r="D120" s="118" t="s">
        <v>144</v>
      </c>
      <c r="E120" s="118" t="s">
        <v>45</v>
      </c>
      <c r="F120" s="118" t="s">
        <v>22</v>
      </c>
      <c r="G120" s="118" t="s">
        <v>102</v>
      </c>
      <c r="H120" s="118" t="s">
        <v>17</v>
      </c>
      <c r="I120" s="118" t="s">
        <v>10</v>
      </c>
      <c r="J120" s="118" t="s">
        <v>31</v>
      </c>
      <c r="K120" s="118" t="s">
        <v>61</v>
      </c>
      <c r="L120" s="118" t="s">
        <v>20</v>
      </c>
      <c r="M120" s="103" t="s">
        <v>26</v>
      </c>
      <c r="N120" s="118" t="s">
        <v>145</v>
      </c>
      <c r="O120" s="118" t="s">
        <v>36</v>
      </c>
      <c r="P120" s="119" t="s">
        <v>11</v>
      </c>
    </row>
    <row r="121" spans="1:25" s="113" customFormat="1" x14ac:dyDescent="0.25">
      <c r="A121" s="47">
        <v>1</v>
      </c>
      <c r="B121" s="114"/>
      <c r="C121" s="115"/>
      <c r="D121" s="114"/>
      <c r="E121" s="109"/>
      <c r="F121" s="110"/>
      <c r="G121" s="152"/>
      <c r="H121" s="117"/>
      <c r="I121" s="111"/>
      <c r="J121" s="111"/>
      <c r="K121" s="111"/>
      <c r="L121" s="111"/>
      <c r="M121" s="102"/>
      <c r="N121" s="102">
        <f>+M121*G121</f>
        <v>0</v>
      </c>
      <c r="O121" s="27"/>
      <c r="P121" s="27"/>
      <c r="Q121" s="112"/>
      <c r="R121" s="112"/>
      <c r="S121" s="112"/>
      <c r="T121" s="112"/>
      <c r="U121" s="112"/>
      <c r="V121" s="112"/>
      <c r="W121" s="112"/>
      <c r="X121" s="112"/>
      <c r="Y121" s="112"/>
    </row>
    <row r="122" spans="1:25" s="113" customFormat="1" x14ac:dyDescent="0.25">
      <c r="A122" s="47">
        <f>+A121+1</f>
        <v>2</v>
      </c>
      <c r="B122" s="114"/>
      <c r="C122" s="115"/>
      <c r="D122" s="114"/>
      <c r="E122" s="109"/>
      <c r="F122" s="110"/>
      <c r="G122" s="110"/>
      <c r="H122" s="110"/>
      <c r="I122" s="111"/>
      <c r="J122" s="111"/>
      <c r="K122" s="111"/>
      <c r="L122" s="111"/>
      <c r="M122" s="102"/>
      <c r="N122" s="102"/>
      <c r="O122" s="27"/>
      <c r="P122" s="27"/>
      <c r="Q122" s="112"/>
      <c r="R122" s="112"/>
      <c r="S122" s="112"/>
      <c r="T122" s="112"/>
      <c r="U122" s="112"/>
      <c r="V122" s="112"/>
      <c r="W122" s="112"/>
      <c r="X122" s="112"/>
      <c r="Y122" s="112"/>
    </row>
    <row r="123" spans="1:25" s="113" customFormat="1" x14ac:dyDescent="0.25">
      <c r="A123" s="47">
        <f t="shared" ref="A123:A128" si="4">+A122+1</f>
        <v>3</v>
      </c>
      <c r="B123" s="114"/>
      <c r="C123" s="115"/>
      <c r="D123" s="114"/>
      <c r="E123" s="109"/>
      <c r="F123" s="110"/>
      <c r="G123" s="110"/>
      <c r="H123" s="110"/>
      <c r="I123" s="111"/>
      <c r="J123" s="111"/>
      <c r="K123" s="111"/>
      <c r="L123" s="111"/>
      <c r="M123" s="102"/>
      <c r="N123" s="102"/>
      <c r="O123" s="27"/>
      <c r="P123" s="27"/>
      <c r="Q123" s="112"/>
      <c r="R123" s="112"/>
      <c r="S123" s="112"/>
      <c r="T123" s="112"/>
      <c r="U123" s="112"/>
      <c r="V123" s="112"/>
      <c r="W123" s="112"/>
      <c r="X123" s="112"/>
      <c r="Y123" s="112"/>
    </row>
    <row r="124" spans="1:25" s="113" customFormat="1" x14ac:dyDescent="0.25">
      <c r="A124" s="47">
        <f t="shared" si="4"/>
        <v>4</v>
      </c>
      <c r="B124" s="114"/>
      <c r="C124" s="115"/>
      <c r="D124" s="114"/>
      <c r="E124" s="109"/>
      <c r="F124" s="110"/>
      <c r="G124" s="110"/>
      <c r="H124" s="110"/>
      <c r="I124" s="111"/>
      <c r="J124" s="111"/>
      <c r="K124" s="111"/>
      <c r="L124" s="111"/>
      <c r="M124" s="102"/>
      <c r="N124" s="102"/>
      <c r="O124" s="27"/>
      <c r="P124" s="27"/>
      <c r="Q124" s="112"/>
      <c r="R124" s="112"/>
      <c r="S124" s="112"/>
      <c r="T124" s="112"/>
      <c r="U124" s="112"/>
      <c r="V124" s="112"/>
      <c r="W124" s="112"/>
      <c r="X124" s="112"/>
      <c r="Y124" s="112"/>
    </row>
    <row r="125" spans="1:25" s="113" customFormat="1" x14ac:dyDescent="0.25">
      <c r="A125" s="47">
        <f t="shared" si="4"/>
        <v>5</v>
      </c>
      <c r="B125" s="114"/>
      <c r="C125" s="115"/>
      <c r="D125" s="114"/>
      <c r="E125" s="109"/>
      <c r="F125" s="110"/>
      <c r="G125" s="110"/>
      <c r="H125" s="110"/>
      <c r="I125" s="111"/>
      <c r="J125" s="111"/>
      <c r="K125" s="111"/>
      <c r="L125" s="111"/>
      <c r="M125" s="102"/>
      <c r="N125" s="102"/>
      <c r="O125" s="27"/>
      <c r="P125" s="27"/>
      <c r="Q125" s="112"/>
      <c r="R125" s="112"/>
      <c r="S125" s="112"/>
      <c r="T125" s="112"/>
      <c r="U125" s="112"/>
      <c r="V125" s="112"/>
      <c r="W125" s="112"/>
      <c r="X125" s="112"/>
      <c r="Y125" s="112"/>
    </row>
    <row r="126" spans="1:25" s="113" customFormat="1" x14ac:dyDescent="0.25">
      <c r="A126" s="47">
        <f t="shared" si="4"/>
        <v>6</v>
      </c>
      <c r="B126" s="114"/>
      <c r="C126" s="115"/>
      <c r="D126" s="114"/>
      <c r="E126" s="109"/>
      <c r="F126" s="110"/>
      <c r="G126" s="110"/>
      <c r="H126" s="110"/>
      <c r="I126" s="111"/>
      <c r="J126" s="111"/>
      <c r="K126" s="111"/>
      <c r="L126" s="111"/>
      <c r="M126" s="102"/>
      <c r="N126" s="102"/>
      <c r="O126" s="27"/>
      <c r="P126" s="27"/>
      <c r="Q126" s="112"/>
      <c r="R126" s="112"/>
      <c r="S126" s="112"/>
      <c r="T126" s="112"/>
      <c r="U126" s="112"/>
      <c r="V126" s="112"/>
      <c r="W126" s="112"/>
      <c r="X126" s="112"/>
      <c r="Y126" s="112"/>
    </row>
    <row r="127" spans="1:25" s="113" customFormat="1" x14ac:dyDescent="0.25">
      <c r="A127" s="47">
        <f t="shared" si="4"/>
        <v>7</v>
      </c>
      <c r="B127" s="114"/>
      <c r="C127" s="115"/>
      <c r="D127" s="114"/>
      <c r="E127" s="109"/>
      <c r="F127" s="110"/>
      <c r="G127" s="110"/>
      <c r="H127" s="110"/>
      <c r="I127" s="111"/>
      <c r="J127" s="111"/>
      <c r="K127" s="111"/>
      <c r="L127" s="111"/>
      <c r="M127" s="102"/>
      <c r="N127" s="102"/>
      <c r="O127" s="27"/>
      <c r="P127" s="27"/>
      <c r="Q127" s="112"/>
      <c r="R127" s="112"/>
      <c r="S127" s="112"/>
      <c r="T127" s="112"/>
      <c r="U127" s="112"/>
      <c r="V127" s="112"/>
      <c r="W127" s="112"/>
      <c r="X127" s="112"/>
      <c r="Y127" s="112"/>
    </row>
    <row r="128" spans="1:25" s="113" customFormat="1" x14ac:dyDescent="0.25">
      <c r="A128" s="47">
        <f t="shared" si="4"/>
        <v>8</v>
      </c>
      <c r="B128" s="114"/>
      <c r="C128" s="115"/>
      <c r="D128" s="114"/>
      <c r="E128" s="109"/>
      <c r="F128" s="110"/>
      <c r="G128" s="110"/>
      <c r="H128" s="110"/>
      <c r="I128" s="111"/>
      <c r="J128" s="111"/>
      <c r="K128" s="111"/>
      <c r="L128" s="111"/>
      <c r="M128" s="102"/>
      <c r="N128" s="102"/>
      <c r="O128" s="27"/>
      <c r="P128" s="27"/>
      <c r="Q128" s="112"/>
      <c r="R128" s="112"/>
      <c r="S128" s="112"/>
      <c r="T128" s="112"/>
      <c r="U128" s="112"/>
      <c r="V128" s="112"/>
      <c r="W128" s="112"/>
      <c r="X128" s="112"/>
      <c r="Y128" s="112"/>
    </row>
    <row r="129" spans="1:16" s="113" customFormat="1" x14ac:dyDescent="0.25">
      <c r="A129" s="47"/>
      <c r="B129" s="50" t="s">
        <v>16</v>
      </c>
      <c r="C129" s="115"/>
      <c r="D129" s="114"/>
      <c r="E129" s="109"/>
      <c r="F129" s="110"/>
      <c r="G129" s="110"/>
      <c r="H129" s="110"/>
      <c r="I129" s="111"/>
      <c r="J129" s="111"/>
      <c r="K129" s="116">
        <f t="shared" ref="K129:N129" si="5">SUM(K121:K128)</f>
        <v>0</v>
      </c>
      <c r="L129" s="116">
        <f t="shared" si="5"/>
        <v>0</v>
      </c>
      <c r="M129" s="151">
        <f t="shared" si="5"/>
        <v>0</v>
      </c>
      <c r="N129" s="116">
        <f t="shared" si="5"/>
        <v>0</v>
      </c>
      <c r="O129" s="27"/>
      <c r="P129" s="27"/>
    </row>
    <row r="130" spans="1:16" x14ac:dyDescent="0.25">
      <c r="B130" s="30"/>
      <c r="C130" s="30"/>
      <c r="D130" s="30"/>
      <c r="E130" s="31"/>
      <c r="F130" s="30"/>
      <c r="G130" s="30"/>
      <c r="H130" s="30"/>
      <c r="I130" s="30"/>
      <c r="J130" s="30"/>
      <c r="K130" s="30"/>
      <c r="L130" s="30"/>
      <c r="M130" s="30"/>
      <c r="N130" s="30"/>
      <c r="O130" s="30"/>
      <c r="P130" s="30"/>
    </row>
    <row r="131" spans="1:16" ht="18.75" x14ac:dyDescent="0.25">
      <c r="B131" s="60" t="s">
        <v>32</v>
      </c>
      <c r="C131" s="74">
        <f>+K129</f>
        <v>0</v>
      </c>
      <c r="H131" s="32"/>
      <c r="I131" s="32"/>
      <c r="J131" s="32"/>
      <c r="K131" s="32"/>
      <c r="L131" s="32"/>
      <c r="M131" s="32"/>
      <c r="N131" s="30"/>
      <c r="O131" s="30"/>
      <c r="P131" s="30"/>
    </row>
    <row r="133" spans="1:16" ht="15.75" thickBot="1" x14ac:dyDescent="0.3"/>
    <row r="134" spans="1:16" ht="37.15" customHeight="1" thickBot="1" x14ac:dyDescent="0.3">
      <c r="B134" s="77" t="s">
        <v>49</v>
      </c>
      <c r="C134" s="78" t="s">
        <v>50</v>
      </c>
      <c r="D134" s="77" t="s">
        <v>51</v>
      </c>
      <c r="E134" s="78" t="s">
        <v>55</v>
      </c>
    </row>
    <row r="135" spans="1:16" ht="41.45" customHeight="1" x14ac:dyDescent="0.25">
      <c r="B135" s="68" t="s">
        <v>123</v>
      </c>
      <c r="C135" s="71">
        <v>20</v>
      </c>
      <c r="D135" s="71"/>
      <c r="E135" s="277">
        <f>+D135+D136+D137</f>
        <v>0</v>
      </c>
    </row>
    <row r="136" spans="1:16" x14ac:dyDescent="0.25">
      <c r="B136" s="68" t="s">
        <v>124</v>
      </c>
      <c r="C136" s="58">
        <v>30</v>
      </c>
      <c r="D136" s="166">
        <v>0</v>
      </c>
      <c r="E136" s="278"/>
    </row>
    <row r="137" spans="1:16" ht="15.75" thickBot="1" x14ac:dyDescent="0.3">
      <c r="B137" s="68" t="s">
        <v>125</v>
      </c>
      <c r="C137" s="73">
        <v>40</v>
      </c>
      <c r="D137" s="73">
        <v>0</v>
      </c>
      <c r="E137" s="279"/>
    </row>
    <row r="139" spans="1:16" ht="15.75" thickBot="1" x14ac:dyDescent="0.3"/>
    <row r="140" spans="1:16" ht="27" thickBot="1" x14ac:dyDescent="0.3">
      <c r="B140" s="268" t="s">
        <v>52</v>
      </c>
      <c r="C140" s="269"/>
      <c r="D140" s="269"/>
      <c r="E140" s="269"/>
      <c r="F140" s="269"/>
      <c r="G140" s="269"/>
      <c r="H140" s="269"/>
      <c r="I140" s="269"/>
      <c r="J140" s="269"/>
      <c r="K140" s="269"/>
      <c r="L140" s="269"/>
      <c r="M140" s="269"/>
      <c r="N140" s="270"/>
    </row>
    <row r="142" spans="1:16" ht="76.5" customHeight="1" x14ac:dyDescent="0.25">
      <c r="B142" s="120" t="s">
        <v>0</v>
      </c>
      <c r="C142" s="120" t="s">
        <v>39</v>
      </c>
      <c r="D142" s="120" t="s">
        <v>40</v>
      </c>
      <c r="E142" s="120" t="s">
        <v>115</v>
      </c>
      <c r="F142" s="120" t="s">
        <v>117</v>
      </c>
      <c r="G142" s="120" t="s">
        <v>118</v>
      </c>
      <c r="H142" s="120" t="s">
        <v>119</v>
      </c>
      <c r="I142" s="120" t="s">
        <v>116</v>
      </c>
      <c r="J142" s="266" t="s">
        <v>120</v>
      </c>
      <c r="K142" s="271"/>
      <c r="L142" s="267"/>
      <c r="M142" s="120" t="s">
        <v>121</v>
      </c>
      <c r="N142" s="120" t="s">
        <v>41</v>
      </c>
      <c r="O142" s="120" t="s">
        <v>42</v>
      </c>
      <c r="P142" s="213" t="s">
        <v>3</v>
      </c>
    </row>
    <row r="143" spans="1:16" ht="60.75" customHeight="1" x14ac:dyDescent="0.25">
      <c r="B143" s="195" t="s">
        <v>540</v>
      </c>
      <c r="C143" s="195">
        <f>500/1000</f>
        <v>0.5</v>
      </c>
      <c r="D143" s="3" t="s">
        <v>541</v>
      </c>
      <c r="E143" s="3">
        <v>12750698</v>
      </c>
      <c r="F143" s="3" t="s">
        <v>336</v>
      </c>
      <c r="G143" s="3" t="s">
        <v>542</v>
      </c>
      <c r="H143" s="185">
        <v>39371</v>
      </c>
      <c r="I143" s="5" t="s">
        <v>133</v>
      </c>
      <c r="J143" s="1" t="s">
        <v>318</v>
      </c>
      <c r="K143" s="98" t="s">
        <v>543</v>
      </c>
      <c r="L143" s="97" t="s">
        <v>43</v>
      </c>
      <c r="M143" s="121" t="s">
        <v>133</v>
      </c>
      <c r="N143" s="121" t="s">
        <v>134</v>
      </c>
      <c r="O143" s="121" t="s">
        <v>133</v>
      </c>
      <c r="P143" s="214" t="s">
        <v>556</v>
      </c>
    </row>
    <row r="144" spans="1:16" ht="60.75" customHeight="1" x14ac:dyDescent="0.25">
      <c r="B144" s="195" t="s">
        <v>540</v>
      </c>
      <c r="C144" s="195">
        <f>500/1000</f>
        <v>0.5</v>
      </c>
      <c r="D144" s="3" t="s">
        <v>541</v>
      </c>
      <c r="E144" s="3">
        <v>12750698</v>
      </c>
      <c r="F144" s="3" t="s">
        <v>336</v>
      </c>
      <c r="G144" s="3" t="s">
        <v>542</v>
      </c>
      <c r="H144" s="185">
        <v>39371</v>
      </c>
      <c r="I144" s="5" t="s">
        <v>133</v>
      </c>
      <c r="J144" s="1" t="s">
        <v>318</v>
      </c>
      <c r="K144" s="98" t="s">
        <v>544</v>
      </c>
      <c r="L144" s="97" t="s">
        <v>43</v>
      </c>
      <c r="M144" s="121" t="s">
        <v>133</v>
      </c>
      <c r="N144" s="121" t="s">
        <v>134</v>
      </c>
      <c r="O144" s="121" t="s">
        <v>133</v>
      </c>
      <c r="P144" s="203" t="s">
        <v>556</v>
      </c>
    </row>
    <row r="145" spans="2:16" ht="60.75" customHeight="1" x14ac:dyDescent="0.25">
      <c r="B145" s="195" t="s">
        <v>545</v>
      </c>
      <c r="C145" s="195">
        <f>500/1000</f>
        <v>0.5</v>
      </c>
      <c r="D145" s="3" t="s">
        <v>546</v>
      </c>
      <c r="E145" s="3">
        <v>23493359</v>
      </c>
      <c r="F145" s="3" t="s">
        <v>547</v>
      </c>
      <c r="G145" s="3" t="s">
        <v>548</v>
      </c>
      <c r="H145" s="185">
        <v>32497</v>
      </c>
      <c r="I145" s="5"/>
      <c r="J145" s="195" t="s">
        <v>549</v>
      </c>
      <c r="K145" s="98" t="s">
        <v>550</v>
      </c>
      <c r="L145" s="97" t="s">
        <v>551</v>
      </c>
      <c r="M145" s="121" t="s">
        <v>133</v>
      </c>
      <c r="N145" s="121" t="s">
        <v>133</v>
      </c>
      <c r="O145" s="121" t="s">
        <v>133</v>
      </c>
      <c r="P145" s="196"/>
    </row>
    <row r="148" spans="2:16" ht="15.75" thickBot="1" x14ac:dyDescent="0.3"/>
    <row r="149" spans="2:16" ht="54" customHeight="1" x14ac:dyDescent="0.25">
      <c r="B149" s="124" t="s">
        <v>33</v>
      </c>
      <c r="C149" s="124" t="s">
        <v>49</v>
      </c>
      <c r="D149" s="120" t="s">
        <v>50</v>
      </c>
      <c r="E149" s="124" t="s">
        <v>51</v>
      </c>
      <c r="F149" s="78" t="s">
        <v>56</v>
      </c>
      <c r="G149" s="94"/>
    </row>
    <row r="150" spans="2:16" ht="120.75" customHeight="1" x14ac:dyDescent="0.2">
      <c r="B150" s="273" t="s">
        <v>53</v>
      </c>
      <c r="C150" s="6" t="s">
        <v>126</v>
      </c>
      <c r="D150" s="166">
        <v>25</v>
      </c>
      <c r="E150" s="166">
        <v>0</v>
      </c>
      <c r="F150" s="274">
        <f>+E150+E151+E152</f>
        <v>25</v>
      </c>
      <c r="G150" s="95"/>
    </row>
    <row r="151" spans="2:16" ht="76.150000000000006" customHeight="1" x14ac:dyDescent="0.2">
      <c r="B151" s="273"/>
      <c r="C151" s="6" t="s">
        <v>127</v>
      </c>
      <c r="D151" s="169">
        <v>25</v>
      </c>
      <c r="E151" s="166">
        <v>25</v>
      </c>
      <c r="F151" s="275"/>
      <c r="G151" s="95"/>
    </row>
    <row r="152" spans="2:16" ht="69" customHeight="1" x14ac:dyDescent="0.2">
      <c r="B152" s="273"/>
      <c r="C152" s="6" t="s">
        <v>128</v>
      </c>
      <c r="D152" s="166">
        <v>10</v>
      </c>
      <c r="E152" s="166">
        <v>0</v>
      </c>
      <c r="F152" s="276"/>
      <c r="G152" s="95"/>
    </row>
    <row r="153" spans="2:16" x14ac:dyDescent="0.25">
      <c r="C153" s="104"/>
    </row>
    <row r="156" spans="2:16" x14ac:dyDescent="0.25">
      <c r="B156" s="122" t="s">
        <v>57</v>
      </c>
    </row>
    <row r="159" spans="2:16" x14ac:dyDescent="0.25">
      <c r="B159" s="125" t="s">
        <v>33</v>
      </c>
      <c r="C159" s="125" t="s">
        <v>58</v>
      </c>
      <c r="D159" s="124" t="s">
        <v>51</v>
      </c>
      <c r="E159" s="124" t="s">
        <v>16</v>
      </c>
    </row>
    <row r="160" spans="2:16" ht="28.5" x14ac:dyDescent="0.25">
      <c r="B160" s="105" t="s">
        <v>59</v>
      </c>
      <c r="C160" s="106">
        <v>40</v>
      </c>
      <c r="D160" s="166">
        <f>+E135</f>
        <v>0</v>
      </c>
      <c r="E160" s="258">
        <f>+D160+D161</f>
        <v>25</v>
      </c>
    </row>
    <row r="161" spans="2:5" ht="57" x14ac:dyDescent="0.25">
      <c r="B161" s="105" t="s">
        <v>60</v>
      </c>
      <c r="C161" s="106">
        <v>60</v>
      </c>
      <c r="D161" s="166">
        <f>+F150</f>
        <v>25</v>
      </c>
      <c r="E161" s="259"/>
    </row>
  </sheetData>
  <customSheetViews>
    <customSheetView guid="{0F1D893C-8A04-4EC8-8B71-67F44338C55D}" scale="70" hiddenColumns="1" topLeftCell="G28">
      <selection activeCell="O49" sqref="O49"/>
      <pageMargins left="0.7" right="0.7" top="0.75" bottom="0.75" header="0.3" footer="0.3"/>
      <pageSetup orientation="portrait" horizontalDpi="4294967295" verticalDpi="4294967295" r:id="rId1"/>
    </customSheetView>
    <customSheetView guid="{FA2B49E8-C1C1-46F0-9038-B2DB6B88B84A}" scale="70" hiddenColumns="1" topLeftCell="A88">
      <selection activeCell="E105" sqref="E105"/>
      <pageMargins left="0.7" right="0.7" top="0.75" bottom="0.75" header="0.3" footer="0.3"/>
      <pageSetup orientation="portrait" horizontalDpi="4294967295" verticalDpi="4294967295" r:id="rId2"/>
    </customSheetView>
    <customSheetView guid="{867031DD-A64B-4C9F-99A0-93067ECAFC19}" scale="70" hiddenColumns="1" topLeftCell="B1">
      <selection activeCell="E15" sqref="E15"/>
      <pageMargins left="0.7" right="0.7" top="0.75" bottom="0.75" header="0.3" footer="0.3"/>
      <pageSetup orientation="portrait" horizontalDpi="4294967295" verticalDpi="4294967295" r:id="rId3"/>
    </customSheetView>
    <customSheetView guid="{6EA02D3D-3E49-4350-B322-B37031B6F0FF}" scale="70" hiddenColumns="1" topLeftCell="A88">
      <selection activeCell="E105" sqref="E105"/>
      <pageMargins left="0.7" right="0.7" top="0.75" bottom="0.75" header="0.3" footer="0.3"/>
      <pageSetup orientation="portrait" horizontalDpi="4294967295" verticalDpi="4294967295" r:id="rId4"/>
    </customSheetView>
    <customSheetView guid="{490469B9-0D00-4721-A7ED-3C5221F538EC}" scale="70" hiddenColumns="1" topLeftCell="G28">
      <selection activeCell="O49" sqref="O49"/>
      <pageMargins left="0.7" right="0.7" top="0.75" bottom="0.75" header="0.3" footer="0.3"/>
      <pageSetup orientation="portrait" horizontalDpi="4294967295" verticalDpi="4294967295" r:id="rId5"/>
    </customSheetView>
    <customSheetView guid="{1AD30E73-B44A-4F3E-B7B0-2774A07AF9E2}" scale="60" hiddenColumns="1" topLeftCell="H129">
      <selection activeCell="L148" sqref="L148"/>
      <pageMargins left="0.7" right="0.7" top="0.75" bottom="0.75" header="0.3" footer="0.3"/>
      <pageSetup orientation="portrait" horizontalDpi="4294967295" verticalDpi="4294967295" r:id="rId6"/>
    </customSheetView>
    <customSheetView guid="{CD3C77A0-F72D-4596-B1F3-BFF11BFD134E}" scale="70" hiddenColumns="1" topLeftCell="G28">
      <selection activeCell="O49" sqref="O49"/>
      <pageMargins left="0.7" right="0.7" top="0.75" bottom="0.75" header="0.3" footer="0.3"/>
      <pageSetup orientation="portrait" horizontalDpi="4294967295" verticalDpi="4294967295" r:id="rId7"/>
    </customSheetView>
    <customSheetView guid="{E469B996-3963-410C-8366-8845DF5002F6}" scale="70" hiddenColumns="1" topLeftCell="C136">
      <selection activeCell="G151" sqref="G151"/>
      <pageMargins left="0.7" right="0.7" top="0.75" bottom="0.75" header="0.3" footer="0.3"/>
      <pageSetup orientation="portrait" horizontalDpi="4294967295" verticalDpi="4294967295" r:id="rId8"/>
    </customSheetView>
  </customSheetViews>
  <mergeCells count="37">
    <mergeCell ref="B150:B152"/>
    <mergeCell ref="F150:F152"/>
    <mergeCell ref="E160:E161"/>
    <mergeCell ref="B117:N117"/>
    <mergeCell ref="E135:E137"/>
    <mergeCell ref="B140:N140"/>
    <mergeCell ref="J142:L142"/>
    <mergeCell ref="B114:P114"/>
    <mergeCell ref="O72:P72"/>
    <mergeCell ref="O73:P73"/>
    <mergeCell ref="O74:P74"/>
    <mergeCell ref="O75:P75"/>
    <mergeCell ref="B81:N81"/>
    <mergeCell ref="J86:L86"/>
    <mergeCell ref="B107:N107"/>
    <mergeCell ref="D110:E110"/>
    <mergeCell ref="D111:E11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D983077 A65573 IR65573 SN65573 ACJ65573 AMF65573 AWB65573 BFX65573 BPT65573 BZP65573 CJL65573 CTH65573 DDD65573 DMZ65573 DWV65573 EGR65573 EQN65573 FAJ65573 FKF65573 FUB65573 GDX65573 GNT65573 GXP65573 HHL65573 HRH65573 IBD65573 IKZ65573 IUV65573 JER65573 JON65573 JYJ65573 KIF65573 KSB65573 LBX65573 LLT65573 LVP65573 MFL65573 MPH65573 MZD65573 NIZ65573 NSV65573 OCR65573 OMN65573 OWJ65573 PGF65573 PQB65573 PZX65573 QJT65573 QTP65573 RDL65573 RNH65573 RXD65573 SGZ65573 SQV65573 TAR65573 TKN65573 TUJ65573 UEF65573 UOB65573 UXX65573 VHT65573 VRP65573 WBL65573 WLH65573 WVD65573 A131109 IR131109 SN131109 ACJ131109 AMF131109 AWB131109 BFX131109 BPT131109 BZP131109 CJL131109 CTH131109 DDD131109 DMZ131109 DWV131109 EGR131109 EQN131109 FAJ131109 FKF131109 FUB131109 GDX131109 GNT131109 GXP131109 HHL131109 HRH131109 IBD131109 IKZ131109 IUV131109 JER131109 JON131109 JYJ131109 KIF131109 KSB131109 LBX131109 LLT131109 LVP131109 MFL131109 MPH131109 MZD131109 NIZ131109 NSV131109 OCR131109 OMN131109 OWJ131109 PGF131109 PQB131109 PZX131109 QJT131109 QTP131109 RDL131109 RNH131109 RXD131109 SGZ131109 SQV131109 TAR131109 TKN131109 TUJ131109 UEF131109 UOB131109 UXX131109 VHT131109 VRP131109 WBL131109 WLH131109 WVD131109 A196645 IR196645 SN196645 ACJ196645 AMF196645 AWB196645 BFX196645 BPT196645 BZP196645 CJL196645 CTH196645 DDD196645 DMZ196645 DWV196645 EGR196645 EQN196645 FAJ196645 FKF196645 FUB196645 GDX196645 GNT196645 GXP196645 HHL196645 HRH196645 IBD196645 IKZ196645 IUV196645 JER196645 JON196645 JYJ196645 KIF196645 KSB196645 LBX196645 LLT196645 LVP196645 MFL196645 MPH196645 MZD196645 NIZ196645 NSV196645 OCR196645 OMN196645 OWJ196645 PGF196645 PQB196645 PZX196645 QJT196645 QTP196645 RDL196645 RNH196645 RXD196645 SGZ196645 SQV196645 TAR196645 TKN196645 TUJ196645 UEF196645 UOB196645 UXX196645 VHT196645 VRP196645 WBL196645 WLH196645 WVD196645 A262181 IR262181 SN262181 ACJ262181 AMF262181 AWB262181 BFX262181 BPT262181 BZP262181 CJL262181 CTH262181 DDD262181 DMZ262181 DWV262181 EGR262181 EQN262181 FAJ262181 FKF262181 FUB262181 GDX262181 GNT262181 GXP262181 HHL262181 HRH262181 IBD262181 IKZ262181 IUV262181 JER262181 JON262181 JYJ262181 KIF262181 KSB262181 LBX262181 LLT262181 LVP262181 MFL262181 MPH262181 MZD262181 NIZ262181 NSV262181 OCR262181 OMN262181 OWJ262181 PGF262181 PQB262181 PZX262181 QJT262181 QTP262181 RDL262181 RNH262181 RXD262181 SGZ262181 SQV262181 TAR262181 TKN262181 TUJ262181 UEF262181 UOB262181 UXX262181 VHT262181 VRP262181 WBL262181 WLH262181 WVD262181 A327717 IR327717 SN327717 ACJ327717 AMF327717 AWB327717 BFX327717 BPT327717 BZP327717 CJL327717 CTH327717 DDD327717 DMZ327717 DWV327717 EGR327717 EQN327717 FAJ327717 FKF327717 FUB327717 GDX327717 GNT327717 GXP327717 HHL327717 HRH327717 IBD327717 IKZ327717 IUV327717 JER327717 JON327717 JYJ327717 KIF327717 KSB327717 LBX327717 LLT327717 LVP327717 MFL327717 MPH327717 MZD327717 NIZ327717 NSV327717 OCR327717 OMN327717 OWJ327717 PGF327717 PQB327717 PZX327717 QJT327717 QTP327717 RDL327717 RNH327717 RXD327717 SGZ327717 SQV327717 TAR327717 TKN327717 TUJ327717 UEF327717 UOB327717 UXX327717 VHT327717 VRP327717 WBL327717 WLH327717 WVD327717 A393253 IR393253 SN393253 ACJ393253 AMF393253 AWB393253 BFX393253 BPT393253 BZP393253 CJL393253 CTH393253 DDD393253 DMZ393253 DWV393253 EGR393253 EQN393253 FAJ393253 FKF393253 FUB393253 GDX393253 GNT393253 GXP393253 HHL393253 HRH393253 IBD393253 IKZ393253 IUV393253 JER393253 JON393253 JYJ393253 KIF393253 KSB393253 LBX393253 LLT393253 LVP393253 MFL393253 MPH393253 MZD393253 NIZ393253 NSV393253 OCR393253 OMN393253 OWJ393253 PGF393253 PQB393253 PZX393253 QJT393253 QTP393253 RDL393253 RNH393253 RXD393253 SGZ393253 SQV393253 TAR393253 TKN393253 TUJ393253 UEF393253 UOB393253 UXX393253 VHT393253 VRP393253 WBL393253 WLH393253 WVD393253 A458789 IR458789 SN458789 ACJ458789 AMF458789 AWB458789 BFX458789 BPT458789 BZP458789 CJL458789 CTH458789 DDD458789 DMZ458789 DWV458789 EGR458789 EQN458789 FAJ458789 FKF458789 FUB458789 GDX458789 GNT458789 GXP458789 HHL458789 HRH458789 IBD458789 IKZ458789 IUV458789 JER458789 JON458789 JYJ458789 KIF458789 KSB458789 LBX458789 LLT458789 LVP458789 MFL458789 MPH458789 MZD458789 NIZ458789 NSV458789 OCR458789 OMN458789 OWJ458789 PGF458789 PQB458789 PZX458789 QJT458789 QTP458789 RDL458789 RNH458789 RXD458789 SGZ458789 SQV458789 TAR458789 TKN458789 TUJ458789 UEF458789 UOB458789 UXX458789 VHT458789 VRP458789 WBL458789 WLH458789 WVD458789 A524325 IR524325 SN524325 ACJ524325 AMF524325 AWB524325 BFX524325 BPT524325 BZP524325 CJL524325 CTH524325 DDD524325 DMZ524325 DWV524325 EGR524325 EQN524325 FAJ524325 FKF524325 FUB524325 GDX524325 GNT524325 GXP524325 HHL524325 HRH524325 IBD524325 IKZ524325 IUV524325 JER524325 JON524325 JYJ524325 KIF524325 KSB524325 LBX524325 LLT524325 LVP524325 MFL524325 MPH524325 MZD524325 NIZ524325 NSV524325 OCR524325 OMN524325 OWJ524325 PGF524325 PQB524325 PZX524325 QJT524325 QTP524325 RDL524325 RNH524325 RXD524325 SGZ524325 SQV524325 TAR524325 TKN524325 TUJ524325 UEF524325 UOB524325 UXX524325 VHT524325 VRP524325 WBL524325 WLH524325 WVD524325 A589861 IR589861 SN589861 ACJ589861 AMF589861 AWB589861 BFX589861 BPT589861 BZP589861 CJL589861 CTH589861 DDD589861 DMZ589861 DWV589861 EGR589861 EQN589861 FAJ589861 FKF589861 FUB589861 GDX589861 GNT589861 GXP589861 HHL589861 HRH589861 IBD589861 IKZ589861 IUV589861 JER589861 JON589861 JYJ589861 KIF589861 KSB589861 LBX589861 LLT589861 LVP589861 MFL589861 MPH589861 MZD589861 NIZ589861 NSV589861 OCR589861 OMN589861 OWJ589861 PGF589861 PQB589861 PZX589861 QJT589861 QTP589861 RDL589861 RNH589861 RXD589861 SGZ589861 SQV589861 TAR589861 TKN589861 TUJ589861 UEF589861 UOB589861 UXX589861 VHT589861 VRP589861 WBL589861 WLH589861 WVD589861 A655397 IR655397 SN655397 ACJ655397 AMF655397 AWB655397 BFX655397 BPT655397 BZP655397 CJL655397 CTH655397 DDD655397 DMZ655397 DWV655397 EGR655397 EQN655397 FAJ655397 FKF655397 FUB655397 GDX655397 GNT655397 GXP655397 HHL655397 HRH655397 IBD655397 IKZ655397 IUV655397 JER655397 JON655397 JYJ655397 KIF655397 KSB655397 LBX655397 LLT655397 LVP655397 MFL655397 MPH655397 MZD655397 NIZ655397 NSV655397 OCR655397 OMN655397 OWJ655397 PGF655397 PQB655397 PZX655397 QJT655397 QTP655397 RDL655397 RNH655397 RXD655397 SGZ655397 SQV655397 TAR655397 TKN655397 TUJ655397 UEF655397 UOB655397 UXX655397 VHT655397 VRP655397 WBL655397 WLH655397 WVD655397 A720933 IR720933 SN720933 ACJ720933 AMF720933 AWB720933 BFX720933 BPT720933 BZP720933 CJL720933 CTH720933 DDD720933 DMZ720933 DWV720933 EGR720933 EQN720933 FAJ720933 FKF720933 FUB720933 GDX720933 GNT720933 GXP720933 HHL720933 HRH720933 IBD720933 IKZ720933 IUV720933 JER720933 JON720933 JYJ720933 KIF720933 KSB720933 LBX720933 LLT720933 LVP720933 MFL720933 MPH720933 MZD720933 NIZ720933 NSV720933 OCR720933 OMN720933 OWJ720933 PGF720933 PQB720933 PZX720933 QJT720933 QTP720933 RDL720933 RNH720933 RXD720933 SGZ720933 SQV720933 TAR720933 TKN720933 TUJ720933 UEF720933 UOB720933 UXX720933 VHT720933 VRP720933 WBL720933 WLH720933 WVD720933 A786469 IR786469 SN786469 ACJ786469 AMF786469 AWB786469 BFX786469 BPT786469 BZP786469 CJL786469 CTH786469 DDD786469 DMZ786469 DWV786469 EGR786469 EQN786469 FAJ786469 FKF786469 FUB786469 GDX786469 GNT786469 GXP786469 HHL786469 HRH786469 IBD786469 IKZ786469 IUV786469 JER786469 JON786469 JYJ786469 KIF786469 KSB786469 LBX786469 LLT786469 LVP786469 MFL786469 MPH786469 MZD786469 NIZ786469 NSV786469 OCR786469 OMN786469 OWJ786469 PGF786469 PQB786469 PZX786469 QJT786469 QTP786469 RDL786469 RNH786469 RXD786469 SGZ786469 SQV786469 TAR786469 TKN786469 TUJ786469 UEF786469 UOB786469 UXX786469 VHT786469 VRP786469 WBL786469 WLH786469 WVD786469 A852005 IR852005 SN852005 ACJ852005 AMF852005 AWB852005 BFX852005 BPT852005 BZP852005 CJL852005 CTH852005 DDD852005 DMZ852005 DWV852005 EGR852005 EQN852005 FAJ852005 FKF852005 FUB852005 GDX852005 GNT852005 GXP852005 HHL852005 HRH852005 IBD852005 IKZ852005 IUV852005 JER852005 JON852005 JYJ852005 KIF852005 KSB852005 LBX852005 LLT852005 LVP852005 MFL852005 MPH852005 MZD852005 NIZ852005 NSV852005 OCR852005 OMN852005 OWJ852005 PGF852005 PQB852005 PZX852005 QJT852005 QTP852005 RDL852005 RNH852005 RXD852005 SGZ852005 SQV852005 TAR852005 TKN852005 TUJ852005 UEF852005 UOB852005 UXX852005 VHT852005 VRP852005 WBL852005 WLH852005 WVD852005 A917541 IR917541 SN917541 ACJ917541 AMF917541 AWB917541 BFX917541 BPT917541 BZP917541 CJL917541 CTH917541 DDD917541 DMZ917541 DWV917541 EGR917541 EQN917541 FAJ917541 FKF917541 FUB917541 GDX917541 GNT917541 GXP917541 HHL917541 HRH917541 IBD917541 IKZ917541 IUV917541 JER917541 JON917541 JYJ917541 KIF917541 KSB917541 LBX917541 LLT917541 LVP917541 MFL917541 MPH917541 MZD917541 NIZ917541 NSV917541 OCR917541 OMN917541 OWJ917541 PGF917541 PQB917541 PZX917541 QJT917541 QTP917541 RDL917541 RNH917541 RXD917541 SGZ917541 SQV917541 TAR917541 TKN917541 TUJ917541 UEF917541 UOB917541 UXX917541 VHT917541 VRP917541 WBL917541 WLH917541 WVD917541 A983077 IR983077 SN983077 ACJ983077 AMF983077 AWB983077 BFX983077 BPT983077 BZP983077 CJL983077 CTH983077 DDD983077 DMZ983077 DWV983077 EGR983077 EQN983077 FAJ983077 FKF983077 FUB983077 GDX983077 GNT983077 GXP983077 HHL983077 HRH983077 IBD983077 IKZ983077 IUV983077 JER983077 JON983077 JYJ983077 KIF983077 KSB983077 LBX983077 LLT983077 LVP983077 MFL983077 MPH983077 MZD983077 NIZ983077 NSV983077 OCR983077 OMN983077 OWJ983077 PGF983077 PQB983077 PZX983077 QJT983077 QTP983077 RDL983077 RNH983077 RXD983077 SGZ983077 SQV983077 TAR983077 TKN983077 TUJ983077 UEF983077 UOB983077 UXX983077 VHT983077 VRP983077 WBL983077 WLH983077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77 WLK983077 C65573 IU65573 SQ65573 ACM65573 AMI65573 AWE65573 BGA65573 BPW65573 BZS65573 CJO65573 CTK65573 DDG65573 DNC65573 DWY65573 EGU65573 EQQ65573 FAM65573 FKI65573 FUE65573 GEA65573 GNW65573 GXS65573 HHO65573 HRK65573 IBG65573 ILC65573 IUY65573 JEU65573 JOQ65573 JYM65573 KII65573 KSE65573 LCA65573 LLW65573 LVS65573 MFO65573 MPK65573 MZG65573 NJC65573 NSY65573 OCU65573 OMQ65573 OWM65573 PGI65573 PQE65573 QAA65573 QJW65573 QTS65573 RDO65573 RNK65573 RXG65573 SHC65573 SQY65573 TAU65573 TKQ65573 TUM65573 UEI65573 UOE65573 UYA65573 VHW65573 VRS65573 WBO65573 WLK65573 WVG65573 C131109 IU131109 SQ131109 ACM131109 AMI131109 AWE131109 BGA131109 BPW131109 BZS131109 CJO131109 CTK131109 DDG131109 DNC131109 DWY131109 EGU131109 EQQ131109 FAM131109 FKI131109 FUE131109 GEA131109 GNW131109 GXS131109 HHO131109 HRK131109 IBG131109 ILC131109 IUY131109 JEU131109 JOQ131109 JYM131109 KII131109 KSE131109 LCA131109 LLW131109 LVS131109 MFO131109 MPK131109 MZG131109 NJC131109 NSY131109 OCU131109 OMQ131109 OWM131109 PGI131109 PQE131109 QAA131109 QJW131109 QTS131109 RDO131109 RNK131109 RXG131109 SHC131109 SQY131109 TAU131109 TKQ131109 TUM131109 UEI131109 UOE131109 UYA131109 VHW131109 VRS131109 WBO131109 WLK131109 WVG131109 C196645 IU196645 SQ196645 ACM196645 AMI196645 AWE196645 BGA196645 BPW196645 BZS196645 CJO196645 CTK196645 DDG196645 DNC196645 DWY196645 EGU196645 EQQ196645 FAM196645 FKI196645 FUE196645 GEA196645 GNW196645 GXS196645 HHO196645 HRK196645 IBG196645 ILC196645 IUY196645 JEU196645 JOQ196645 JYM196645 KII196645 KSE196645 LCA196645 LLW196645 LVS196645 MFO196645 MPK196645 MZG196645 NJC196645 NSY196645 OCU196645 OMQ196645 OWM196645 PGI196645 PQE196645 QAA196645 QJW196645 QTS196645 RDO196645 RNK196645 RXG196645 SHC196645 SQY196645 TAU196645 TKQ196645 TUM196645 UEI196645 UOE196645 UYA196645 VHW196645 VRS196645 WBO196645 WLK196645 WVG196645 C262181 IU262181 SQ262181 ACM262181 AMI262181 AWE262181 BGA262181 BPW262181 BZS262181 CJO262181 CTK262181 DDG262181 DNC262181 DWY262181 EGU262181 EQQ262181 FAM262181 FKI262181 FUE262181 GEA262181 GNW262181 GXS262181 HHO262181 HRK262181 IBG262181 ILC262181 IUY262181 JEU262181 JOQ262181 JYM262181 KII262181 KSE262181 LCA262181 LLW262181 LVS262181 MFO262181 MPK262181 MZG262181 NJC262181 NSY262181 OCU262181 OMQ262181 OWM262181 PGI262181 PQE262181 QAA262181 QJW262181 QTS262181 RDO262181 RNK262181 RXG262181 SHC262181 SQY262181 TAU262181 TKQ262181 TUM262181 UEI262181 UOE262181 UYA262181 VHW262181 VRS262181 WBO262181 WLK262181 WVG262181 C327717 IU327717 SQ327717 ACM327717 AMI327717 AWE327717 BGA327717 BPW327717 BZS327717 CJO327717 CTK327717 DDG327717 DNC327717 DWY327717 EGU327717 EQQ327717 FAM327717 FKI327717 FUE327717 GEA327717 GNW327717 GXS327717 HHO327717 HRK327717 IBG327717 ILC327717 IUY327717 JEU327717 JOQ327717 JYM327717 KII327717 KSE327717 LCA327717 LLW327717 LVS327717 MFO327717 MPK327717 MZG327717 NJC327717 NSY327717 OCU327717 OMQ327717 OWM327717 PGI327717 PQE327717 QAA327717 QJW327717 QTS327717 RDO327717 RNK327717 RXG327717 SHC327717 SQY327717 TAU327717 TKQ327717 TUM327717 UEI327717 UOE327717 UYA327717 VHW327717 VRS327717 WBO327717 WLK327717 WVG327717 C393253 IU393253 SQ393253 ACM393253 AMI393253 AWE393253 BGA393253 BPW393253 BZS393253 CJO393253 CTK393253 DDG393253 DNC393253 DWY393253 EGU393253 EQQ393253 FAM393253 FKI393253 FUE393253 GEA393253 GNW393253 GXS393253 HHO393253 HRK393253 IBG393253 ILC393253 IUY393253 JEU393253 JOQ393253 JYM393253 KII393253 KSE393253 LCA393253 LLW393253 LVS393253 MFO393253 MPK393253 MZG393253 NJC393253 NSY393253 OCU393253 OMQ393253 OWM393253 PGI393253 PQE393253 QAA393253 QJW393253 QTS393253 RDO393253 RNK393253 RXG393253 SHC393253 SQY393253 TAU393253 TKQ393253 TUM393253 UEI393253 UOE393253 UYA393253 VHW393253 VRS393253 WBO393253 WLK393253 WVG393253 C458789 IU458789 SQ458789 ACM458789 AMI458789 AWE458789 BGA458789 BPW458789 BZS458789 CJO458789 CTK458789 DDG458789 DNC458789 DWY458789 EGU458789 EQQ458789 FAM458789 FKI458789 FUE458789 GEA458789 GNW458789 GXS458789 HHO458789 HRK458789 IBG458789 ILC458789 IUY458789 JEU458789 JOQ458789 JYM458789 KII458789 KSE458789 LCA458789 LLW458789 LVS458789 MFO458789 MPK458789 MZG458789 NJC458789 NSY458789 OCU458789 OMQ458789 OWM458789 PGI458789 PQE458789 QAA458789 QJW458789 QTS458789 RDO458789 RNK458789 RXG458789 SHC458789 SQY458789 TAU458789 TKQ458789 TUM458789 UEI458789 UOE458789 UYA458789 VHW458789 VRS458789 WBO458789 WLK458789 WVG458789 C524325 IU524325 SQ524325 ACM524325 AMI524325 AWE524325 BGA524325 BPW524325 BZS524325 CJO524325 CTK524325 DDG524325 DNC524325 DWY524325 EGU524325 EQQ524325 FAM524325 FKI524325 FUE524325 GEA524325 GNW524325 GXS524325 HHO524325 HRK524325 IBG524325 ILC524325 IUY524325 JEU524325 JOQ524325 JYM524325 KII524325 KSE524325 LCA524325 LLW524325 LVS524325 MFO524325 MPK524325 MZG524325 NJC524325 NSY524325 OCU524325 OMQ524325 OWM524325 PGI524325 PQE524325 QAA524325 QJW524325 QTS524325 RDO524325 RNK524325 RXG524325 SHC524325 SQY524325 TAU524325 TKQ524325 TUM524325 UEI524325 UOE524325 UYA524325 VHW524325 VRS524325 WBO524325 WLK524325 WVG524325 C589861 IU589861 SQ589861 ACM589861 AMI589861 AWE589861 BGA589861 BPW589861 BZS589861 CJO589861 CTK589861 DDG589861 DNC589861 DWY589861 EGU589861 EQQ589861 FAM589861 FKI589861 FUE589861 GEA589861 GNW589861 GXS589861 HHO589861 HRK589861 IBG589861 ILC589861 IUY589861 JEU589861 JOQ589861 JYM589861 KII589861 KSE589861 LCA589861 LLW589861 LVS589861 MFO589861 MPK589861 MZG589861 NJC589861 NSY589861 OCU589861 OMQ589861 OWM589861 PGI589861 PQE589861 QAA589861 QJW589861 QTS589861 RDO589861 RNK589861 RXG589861 SHC589861 SQY589861 TAU589861 TKQ589861 TUM589861 UEI589861 UOE589861 UYA589861 VHW589861 VRS589861 WBO589861 WLK589861 WVG589861 C655397 IU655397 SQ655397 ACM655397 AMI655397 AWE655397 BGA655397 BPW655397 BZS655397 CJO655397 CTK655397 DDG655397 DNC655397 DWY655397 EGU655397 EQQ655397 FAM655397 FKI655397 FUE655397 GEA655397 GNW655397 GXS655397 HHO655397 HRK655397 IBG655397 ILC655397 IUY655397 JEU655397 JOQ655397 JYM655397 KII655397 KSE655397 LCA655397 LLW655397 LVS655397 MFO655397 MPK655397 MZG655397 NJC655397 NSY655397 OCU655397 OMQ655397 OWM655397 PGI655397 PQE655397 QAA655397 QJW655397 QTS655397 RDO655397 RNK655397 RXG655397 SHC655397 SQY655397 TAU655397 TKQ655397 TUM655397 UEI655397 UOE655397 UYA655397 VHW655397 VRS655397 WBO655397 WLK655397 WVG655397 C720933 IU720933 SQ720933 ACM720933 AMI720933 AWE720933 BGA720933 BPW720933 BZS720933 CJO720933 CTK720933 DDG720933 DNC720933 DWY720933 EGU720933 EQQ720933 FAM720933 FKI720933 FUE720933 GEA720933 GNW720933 GXS720933 HHO720933 HRK720933 IBG720933 ILC720933 IUY720933 JEU720933 JOQ720933 JYM720933 KII720933 KSE720933 LCA720933 LLW720933 LVS720933 MFO720933 MPK720933 MZG720933 NJC720933 NSY720933 OCU720933 OMQ720933 OWM720933 PGI720933 PQE720933 QAA720933 QJW720933 QTS720933 RDO720933 RNK720933 RXG720933 SHC720933 SQY720933 TAU720933 TKQ720933 TUM720933 UEI720933 UOE720933 UYA720933 VHW720933 VRS720933 WBO720933 WLK720933 WVG720933 C786469 IU786469 SQ786469 ACM786469 AMI786469 AWE786469 BGA786469 BPW786469 BZS786469 CJO786469 CTK786469 DDG786469 DNC786469 DWY786469 EGU786469 EQQ786469 FAM786469 FKI786469 FUE786469 GEA786469 GNW786469 GXS786469 HHO786469 HRK786469 IBG786469 ILC786469 IUY786469 JEU786469 JOQ786469 JYM786469 KII786469 KSE786469 LCA786469 LLW786469 LVS786469 MFO786469 MPK786469 MZG786469 NJC786469 NSY786469 OCU786469 OMQ786469 OWM786469 PGI786469 PQE786469 QAA786469 QJW786469 QTS786469 RDO786469 RNK786469 RXG786469 SHC786469 SQY786469 TAU786469 TKQ786469 TUM786469 UEI786469 UOE786469 UYA786469 VHW786469 VRS786469 WBO786469 WLK786469 WVG786469 C852005 IU852005 SQ852005 ACM852005 AMI852005 AWE852005 BGA852005 BPW852005 BZS852005 CJO852005 CTK852005 DDG852005 DNC852005 DWY852005 EGU852005 EQQ852005 FAM852005 FKI852005 FUE852005 GEA852005 GNW852005 GXS852005 HHO852005 HRK852005 IBG852005 ILC852005 IUY852005 JEU852005 JOQ852005 JYM852005 KII852005 KSE852005 LCA852005 LLW852005 LVS852005 MFO852005 MPK852005 MZG852005 NJC852005 NSY852005 OCU852005 OMQ852005 OWM852005 PGI852005 PQE852005 QAA852005 QJW852005 QTS852005 RDO852005 RNK852005 RXG852005 SHC852005 SQY852005 TAU852005 TKQ852005 TUM852005 UEI852005 UOE852005 UYA852005 VHW852005 VRS852005 WBO852005 WLK852005 WVG852005 C917541 IU917541 SQ917541 ACM917541 AMI917541 AWE917541 BGA917541 BPW917541 BZS917541 CJO917541 CTK917541 DDG917541 DNC917541 DWY917541 EGU917541 EQQ917541 FAM917541 FKI917541 FUE917541 GEA917541 GNW917541 GXS917541 HHO917541 HRK917541 IBG917541 ILC917541 IUY917541 JEU917541 JOQ917541 JYM917541 KII917541 KSE917541 LCA917541 LLW917541 LVS917541 MFO917541 MPK917541 MZG917541 NJC917541 NSY917541 OCU917541 OMQ917541 OWM917541 PGI917541 PQE917541 QAA917541 QJW917541 QTS917541 RDO917541 RNK917541 RXG917541 SHC917541 SQY917541 TAU917541 TKQ917541 TUM917541 UEI917541 UOE917541 UYA917541 VHW917541 VRS917541 WBO917541 WLK917541 WVG917541 C983077 IU983077 SQ983077 ACM983077 AMI983077 AWE983077 BGA983077 BPW983077 BZS983077 CJO983077 CTK983077 DDG983077 DNC983077 DWY983077 EGU983077 EQQ983077 FAM983077 FKI983077 FUE983077 GEA983077 GNW983077 GXS983077 HHO983077 HRK983077 IBG983077 ILC983077 IUY983077 JEU983077 JOQ983077 JYM983077 KII983077 KSE983077 LCA983077 LLW983077 LVS983077 MFO983077 MPK983077 MZG983077 NJC983077 NSY983077 OCU983077 OMQ983077 OWM983077 PGI983077 PQE983077 QAA983077 QJW983077 QTS983077 RDO983077 RNK983077 RXG983077 SHC983077 SQY983077 TAU983077 TKQ983077 TUM983077 UEI983077 UOE983077 UYA983077 VHW983077 VRS983077 WBO983077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F167"/>
  <sheetViews>
    <sheetView topLeftCell="A115" zoomScale="70" zoomScaleNormal="70" workbookViewId="0">
      <selection activeCell="D126" sqref="D126"/>
    </sheetView>
  </sheetViews>
  <sheetFormatPr baseColWidth="10" defaultRowHeight="15" x14ac:dyDescent="0.25"/>
  <cols>
    <col min="1" max="1" width="3.140625" style="9" bestFit="1" customWidth="1"/>
    <col min="2" max="2" width="102.7109375" style="9" bestFit="1" customWidth="1"/>
    <col min="3" max="3" width="31.140625" style="9" customWidth="1"/>
    <col min="4" max="4" width="49" style="9" customWidth="1"/>
    <col min="5" max="5" width="25" style="9" customWidth="1"/>
    <col min="6" max="7" width="29.7109375" style="9" customWidth="1"/>
    <col min="8" max="8" width="24.5703125" style="9" customWidth="1"/>
    <col min="9" max="9" width="24" style="9" customWidth="1"/>
    <col min="10" max="10" width="45.42578125" style="9" customWidth="1"/>
    <col min="11" max="11" width="29.42578125" style="9" customWidth="1"/>
    <col min="12" max="12" width="46" style="9" customWidth="1"/>
    <col min="13" max="13" width="18.7109375" style="9" customWidth="1"/>
    <col min="14" max="14" width="22.140625" style="9" customWidth="1"/>
    <col min="15" max="15" width="26.140625" style="9" customWidth="1"/>
    <col min="16" max="16" width="57.140625" style="9" customWidth="1"/>
    <col min="17" max="21" width="6.42578125" style="9" customWidth="1"/>
    <col min="22" max="250" width="11.42578125" style="9"/>
    <col min="251" max="251" width="1" style="9" customWidth="1"/>
    <col min="252" max="252" width="4.28515625" style="9" customWidth="1"/>
    <col min="253" max="253" width="34.7109375" style="9" customWidth="1"/>
    <col min="254" max="254" width="11.42578125"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11.42578125"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11.42578125"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11.42578125"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11.42578125"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11.42578125"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11.42578125"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11.42578125"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11.42578125"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11.42578125"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11.42578125"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11.42578125"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11.42578125"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11.42578125"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11.42578125"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11.42578125"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11.42578125"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11.42578125"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11.42578125"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11.42578125"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11.42578125"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11.42578125"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11.42578125"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11.42578125"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11.42578125"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11.42578125"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11.42578125"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11.42578125"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11.42578125"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11.42578125"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11.42578125"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11.42578125"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11.42578125"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11.42578125"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11.42578125"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11.42578125"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11.42578125"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11.42578125"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11.42578125"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11.42578125"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11.42578125"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11.42578125"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11.42578125"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11.42578125"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11.42578125"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11.42578125"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11.42578125"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11.42578125"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11.42578125"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11.42578125"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11.42578125"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11.42578125"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11.42578125"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11.42578125"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11.42578125"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11.42578125"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11.42578125"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11.42578125"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11.42578125"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11.42578125"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11.42578125"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11.42578125"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11.42578125"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249" t="s">
        <v>63</v>
      </c>
      <c r="C2" s="250"/>
      <c r="D2" s="250"/>
      <c r="E2" s="250"/>
      <c r="F2" s="250"/>
      <c r="G2" s="250"/>
      <c r="H2" s="250"/>
      <c r="I2" s="250"/>
      <c r="J2" s="250"/>
      <c r="K2" s="250"/>
      <c r="L2" s="250"/>
      <c r="M2" s="250"/>
      <c r="N2" s="250"/>
      <c r="O2" s="250"/>
      <c r="P2" s="250"/>
    </row>
    <row r="4" spans="2:16" ht="26.25" x14ac:dyDescent="0.25">
      <c r="B4" s="249" t="s">
        <v>48</v>
      </c>
      <c r="C4" s="250"/>
      <c r="D4" s="250"/>
      <c r="E4" s="250"/>
      <c r="F4" s="250"/>
      <c r="G4" s="250"/>
      <c r="H4" s="250"/>
      <c r="I4" s="250"/>
      <c r="J4" s="250"/>
      <c r="K4" s="250"/>
      <c r="L4" s="250"/>
      <c r="M4" s="250"/>
      <c r="N4" s="250"/>
      <c r="O4" s="250"/>
      <c r="P4" s="250"/>
    </row>
    <row r="5" spans="2:16" ht="15.75" thickBot="1" x14ac:dyDescent="0.3"/>
    <row r="6" spans="2:16" ht="21.75" thickBot="1" x14ac:dyDescent="0.3">
      <c r="B6" s="11" t="s">
        <v>4</v>
      </c>
      <c r="C6" s="247" t="s">
        <v>161</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3"/>
      <c r="D10" s="253"/>
      <c r="E10" s="25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7"/>
      <c r="J12" s="107"/>
      <c r="K12" s="107"/>
      <c r="L12" s="107"/>
      <c r="M12" s="107"/>
      <c r="N12" s="19"/>
    </row>
    <row r="13" spans="2:16" x14ac:dyDescent="0.25">
      <c r="I13" s="107"/>
      <c r="J13" s="107"/>
      <c r="K13" s="107"/>
      <c r="L13" s="107"/>
      <c r="M13" s="107"/>
      <c r="N13" s="108"/>
    </row>
    <row r="14" spans="2:16" ht="45.75" customHeight="1" x14ac:dyDescent="0.25">
      <c r="B14" s="255" t="s">
        <v>100</v>
      </c>
      <c r="C14" s="255"/>
      <c r="D14" s="167" t="s">
        <v>12</v>
      </c>
      <c r="E14" s="167" t="s">
        <v>13</v>
      </c>
      <c r="F14" s="167" t="s">
        <v>29</v>
      </c>
      <c r="G14" s="92"/>
      <c r="I14" s="38"/>
      <c r="J14" s="38"/>
      <c r="K14" s="38"/>
      <c r="L14" s="38"/>
      <c r="M14" s="38"/>
      <c r="N14" s="108"/>
    </row>
    <row r="15" spans="2:16" x14ac:dyDescent="0.25">
      <c r="B15" s="255"/>
      <c r="C15" s="255"/>
      <c r="D15" s="167">
        <v>5</v>
      </c>
      <c r="E15" s="36">
        <v>1866829382</v>
      </c>
      <c r="F15" s="170">
        <f>550+264</f>
        <v>814</v>
      </c>
      <c r="G15" s="93"/>
      <c r="I15" s="39"/>
      <c r="J15" s="39"/>
      <c r="K15" s="39"/>
      <c r="L15" s="39"/>
      <c r="M15" s="39"/>
      <c r="N15" s="108"/>
    </row>
    <row r="16" spans="2:16" x14ac:dyDescent="0.25">
      <c r="B16" s="255"/>
      <c r="C16" s="255"/>
      <c r="D16" s="167"/>
      <c r="E16" s="36"/>
      <c r="F16" s="36"/>
      <c r="G16" s="93"/>
      <c r="I16" s="39"/>
      <c r="J16" s="39"/>
      <c r="K16" s="39"/>
      <c r="L16" s="39"/>
      <c r="M16" s="39"/>
      <c r="N16" s="108"/>
    </row>
    <row r="17" spans="1:14" x14ac:dyDescent="0.25">
      <c r="B17" s="255"/>
      <c r="C17" s="255"/>
      <c r="D17" s="167"/>
      <c r="E17" s="36"/>
      <c r="F17" s="36"/>
      <c r="G17" s="93"/>
      <c r="I17" s="39"/>
      <c r="J17" s="39"/>
      <c r="K17" s="39"/>
      <c r="L17" s="39"/>
      <c r="M17" s="39"/>
      <c r="N17" s="108"/>
    </row>
    <row r="18" spans="1:14" x14ac:dyDescent="0.25">
      <c r="B18" s="255"/>
      <c r="C18" s="255"/>
      <c r="D18" s="167"/>
      <c r="E18" s="37"/>
      <c r="F18" s="36"/>
      <c r="G18" s="93"/>
      <c r="H18" s="22"/>
      <c r="I18" s="39"/>
      <c r="J18" s="39"/>
      <c r="K18" s="39"/>
      <c r="L18" s="39"/>
      <c r="M18" s="39"/>
      <c r="N18" s="20"/>
    </row>
    <row r="19" spans="1:14" x14ac:dyDescent="0.25">
      <c r="B19" s="255"/>
      <c r="C19" s="255"/>
      <c r="D19" s="167"/>
      <c r="E19" s="37"/>
      <c r="F19" s="36"/>
      <c r="G19" s="93"/>
      <c r="H19" s="22"/>
      <c r="I19" s="41"/>
      <c r="J19" s="41"/>
      <c r="K19" s="41"/>
      <c r="L19" s="41"/>
      <c r="M19" s="41"/>
      <c r="N19" s="20"/>
    </row>
    <row r="20" spans="1:14" x14ac:dyDescent="0.25">
      <c r="B20" s="255"/>
      <c r="C20" s="255"/>
      <c r="D20" s="167"/>
      <c r="E20" s="37"/>
      <c r="F20" s="36"/>
      <c r="G20" s="93"/>
      <c r="H20" s="22"/>
      <c r="I20" s="107"/>
      <c r="J20" s="107"/>
      <c r="K20" s="107"/>
      <c r="L20" s="107"/>
      <c r="M20" s="107"/>
      <c r="N20" s="20"/>
    </row>
    <row r="21" spans="1:14" x14ac:dyDescent="0.25">
      <c r="B21" s="255"/>
      <c r="C21" s="255"/>
      <c r="D21" s="167"/>
      <c r="E21" s="37"/>
      <c r="F21" s="36"/>
      <c r="G21" s="93"/>
      <c r="H21" s="22"/>
      <c r="I21" s="107"/>
      <c r="J21" s="107"/>
      <c r="K21" s="107"/>
      <c r="L21" s="107"/>
      <c r="M21" s="107"/>
      <c r="N21" s="20"/>
    </row>
    <row r="22" spans="1:14" ht="15.75" thickBot="1" x14ac:dyDescent="0.3">
      <c r="B22" s="256" t="s">
        <v>14</v>
      </c>
      <c r="C22" s="257"/>
      <c r="D22" s="167"/>
      <c r="E22" s="65"/>
      <c r="F22" s="36"/>
      <c r="G22" s="93"/>
      <c r="H22" s="22"/>
      <c r="I22" s="107"/>
      <c r="J22" s="107"/>
      <c r="K22" s="107"/>
      <c r="L22" s="107"/>
      <c r="M22" s="107"/>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18">
        <f>F15*80%</f>
        <v>651.20000000000005</v>
      </c>
      <c r="D24" s="39"/>
      <c r="E24" s="219">
        <f>E15</f>
        <v>1866829382</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132</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133</v>
      </c>
      <c r="D29" s="125" t="s">
        <v>134</v>
      </c>
      <c r="E29" s="104"/>
      <c r="F29" s="104"/>
      <c r="G29" s="104"/>
      <c r="H29" s="104"/>
      <c r="I29" s="107"/>
      <c r="J29" s="107"/>
      <c r="K29" s="107"/>
      <c r="L29" s="107"/>
      <c r="M29" s="107"/>
      <c r="N29" s="108"/>
    </row>
    <row r="30" spans="1:14" x14ac:dyDescent="0.25">
      <c r="A30" s="99"/>
      <c r="B30" s="121" t="s">
        <v>135</v>
      </c>
      <c r="C30" s="166" t="s">
        <v>175</v>
      </c>
      <c r="D30" s="166"/>
      <c r="E30" s="104"/>
      <c r="F30" s="104"/>
      <c r="G30" s="104"/>
      <c r="H30" s="104"/>
      <c r="I30" s="107"/>
      <c r="J30" s="107"/>
      <c r="K30" s="107"/>
      <c r="L30" s="107"/>
      <c r="M30" s="107"/>
      <c r="N30" s="108"/>
    </row>
    <row r="31" spans="1:14" x14ac:dyDescent="0.25">
      <c r="A31" s="99"/>
      <c r="B31" s="121" t="s">
        <v>136</v>
      </c>
      <c r="C31" s="166"/>
      <c r="D31" s="166" t="s">
        <v>175</v>
      </c>
      <c r="E31" s="104"/>
      <c r="F31" s="104"/>
      <c r="G31" s="104"/>
      <c r="H31" s="104"/>
      <c r="I31" s="107"/>
      <c r="J31" s="107"/>
      <c r="K31" s="107"/>
      <c r="L31" s="107"/>
      <c r="M31" s="107"/>
      <c r="N31" s="108"/>
    </row>
    <row r="32" spans="1:14" x14ac:dyDescent="0.25">
      <c r="A32" s="99"/>
      <c r="B32" s="121" t="s">
        <v>137</v>
      </c>
      <c r="C32" s="209" t="s">
        <v>175</v>
      </c>
      <c r="D32" s="121"/>
      <c r="E32" s="104"/>
      <c r="F32" s="104"/>
      <c r="G32" s="104"/>
      <c r="H32" s="104"/>
      <c r="I32" s="107"/>
      <c r="J32" s="107"/>
      <c r="K32" s="107"/>
      <c r="L32" s="107"/>
      <c r="M32" s="107"/>
      <c r="N32" s="108"/>
    </row>
    <row r="33" spans="1:16" x14ac:dyDescent="0.25">
      <c r="A33" s="99"/>
      <c r="B33" s="121" t="s">
        <v>138</v>
      </c>
      <c r="C33" s="121"/>
      <c r="D33" s="215" t="s">
        <v>175</v>
      </c>
      <c r="E33" s="104"/>
      <c r="F33" s="104"/>
      <c r="G33" s="104"/>
      <c r="H33" s="104"/>
      <c r="I33" s="107"/>
      <c r="J33" s="107"/>
      <c r="K33" s="107"/>
      <c r="L33" s="107"/>
      <c r="M33" s="107"/>
      <c r="N33" s="108"/>
    </row>
    <row r="34" spans="1:16" x14ac:dyDescent="0.25">
      <c r="A34" s="99"/>
      <c r="B34" s="104"/>
      <c r="C34" s="104"/>
      <c r="D34" s="104"/>
      <c r="E34" s="104"/>
      <c r="F34" s="104"/>
      <c r="G34" s="104"/>
      <c r="H34" s="104"/>
      <c r="I34" s="107"/>
      <c r="J34" s="107"/>
      <c r="K34" s="107"/>
      <c r="L34" s="107"/>
      <c r="M34" s="107"/>
      <c r="N34" s="108"/>
    </row>
    <row r="35" spans="1:16" x14ac:dyDescent="0.25">
      <c r="A35" s="99"/>
      <c r="B35" s="104"/>
      <c r="C35" s="104"/>
      <c r="D35" s="104"/>
      <c r="E35" s="104"/>
      <c r="F35" s="104"/>
      <c r="G35" s="104"/>
      <c r="H35" s="104"/>
      <c r="I35" s="107"/>
      <c r="J35" s="107"/>
      <c r="K35" s="107"/>
      <c r="L35" s="107"/>
      <c r="M35" s="107"/>
      <c r="N35" s="108"/>
    </row>
    <row r="36" spans="1:16" x14ac:dyDescent="0.25">
      <c r="A36" s="99"/>
      <c r="B36" s="122" t="s">
        <v>139</v>
      </c>
      <c r="C36" s="104"/>
      <c r="D36" s="104"/>
      <c r="E36" s="104"/>
      <c r="F36" s="104"/>
      <c r="G36" s="104"/>
      <c r="H36" s="104"/>
      <c r="I36" s="107"/>
      <c r="J36" s="107"/>
      <c r="K36" s="107"/>
      <c r="L36" s="107"/>
      <c r="M36" s="107"/>
      <c r="N36" s="108"/>
    </row>
    <row r="37" spans="1:16" x14ac:dyDescent="0.25">
      <c r="A37" s="99"/>
      <c r="B37" s="104"/>
      <c r="C37" s="104"/>
      <c r="D37" s="104"/>
      <c r="E37" s="104"/>
      <c r="F37" s="104"/>
      <c r="G37" s="104"/>
      <c r="H37" s="104"/>
      <c r="I37" s="107"/>
      <c r="J37" s="107"/>
      <c r="K37" s="107"/>
      <c r="L37" s="107"/>
      <c r="M37" s="107"/>
      <c r="N37" s="108"/>
    </row>
    <row r="38" spans="1:16" x14ac:dyDescent="0.25">
      <c r="A38" s="99"/>
      <c r="B38" s="104"/>
      <c r="C38" s="104"/>
      <c r="D38" s="104"/>
      <c r="E38" s="104"/>
      <c r="F38" s="104"/>
      <c r="G38" s="104"/>
      <c r="H38" s="104"/>
      <c r="I38" s="107"/>
      <c r="J38" s="107"/>
      <c r="K38" s="107"/>
      <c r="L38" s="107"/>
      <c r="M38" s="107"/>
      <c r="N38" s="108"/>
    </row>
    <row r="39" spans="1:16" x14ac:dyDescent="0.25">
      <c r="A39" s="99"/>
      <c r="B39" s="125" t="s">
        <v>33</v>
      </c>
      <c r="C39" s="125" t="s">
        <v>58</v>
      </c>
      <c r="D39" s="124" t="s">
        <v>51</v>
      </c>
      <c r="E39" s="124" t="s">
        <v>16</v>
      </c>
      <c r="F39" s="104"/>
      <c r="G39" s="104"/>
      <c r="H39" s="104"/>
      <c r="I39" s="107"/>
      <c r="J39" s="107"/>
      <c r="K39" s="107"/>
      <c r="L39" s="107"/>
      <c r="M39" s="107"/>
      <c r="N39" s="108"/>
    </row>
    <row r="40" spans="1:16" ht="28.5" x14ac:dyDescent="0.25">
      <c r="A40" s="99"/>
      <c r="B40" s="105" t="s">
        <v>140</v>
      </c>
      <c r="C40" s="106">
        <v>40</v>
      </c>
      <c r="D40" s="166">
        <v>40</v>
      </c>
      <c r="E40" s="258">
        <f>+D40+D41</f>
        <v>40</v>
      </c>
      <c r="F40" s="104"/>
      <c r="G40" s="104"/>
      <c r="H40" s="104"/>
      <c r="I40" s="107"/>
      <c r="J40" s="107"/>
      <c r="K40" s="107"/>
      <c r="L40" s="107"/>
      <c r="M40" s="107"/>
      <c r="N40" s="108"/>
    </row>
    <row r="41" spans="1:16" ht="42.75" x14ac:dyDescent="0.25">
      <c r="A41" s="99"/>
      <c r="B41" s="105" t="s">
        <v>141</v>
      </c>
      <c r="C41" s="106">
        <v>60</v>
      </c>
      <c r="D41" s="166">
        <f>+F166</f>
        <v>0</v>
      </c>
      <c r="E41" s="259"/>
      <c r="F41" s="104"/>
      <c r="G41" s="104"/>
      <c r="H41" s="104"/>
      <c r="I41" s="107"/>
      <c r="J41" s="107"/>
      <c r="K41" s="107"/>
      <c r="L41" s="107"/>
      <c r="M41" s="107"/>
      <c r="N41" s="108"/>
    </row>
    <row r="42" spans="1:16" x14ac:dyDescent="0.25">
      <c r="A42" s="99"/>
      <c r="C42" s="100"/>
      <c r="D42" s="39"/>
      <c r="E42" s="101"/>
      <c r="F42" s="40"/>
      <c r="G42" s="40"/>
      <c r="H42" s="40"/>
      <c r="I42" s="23"/>
      <c r="J42" s="23"/>
      <c r="K42" s="23"/>
      <c r="L42" s="23"/>
      <c r="M42" s="23"/>
    </row>
    <row r="43" spans="1:16" x14ac:dyDescent="0.25">
      <c r="A43" s="99"/>
      <c r="C43" s="100"/>
      <c r="D43" s="39"/>
      <c r="E43" s="101"/>
      <c r="F43" s="40"/>
      <c r="G43" s="40"/>
      <c r="H43" s="40"/>
      <c r="I43" s="23"/>
      <c r="J43" s="23"/>
      <c r="K43" s="23"/>
      <c r="L43" s="23"/>
      <c r="M43" s="23"/>
    </row>
    <row r="44" spans="1:16" x14ac:dyDescent="0.25">
      <c r="A44" s="99"/>
      <c r="C44" s="100"/>
      <c r="D44" s="39"/>
      <c r="E44" s="101"/>
      <c r="F44" s="40"/>
      <c r="G44" s="40"/>
      <c r="H44" s="40"/>
      <c r="I44" s="23"/>
      <c r="J44" s="23"/>
      <c r="K44" s="23"/>
      <c r="L44" s="23"/>
      <c r="M44" s="23"/>
    </row>
    <row r="45" spans="1:16" ht="15.75" thickBot="1" x14ac:dyDescent="0.3">
      <c r="M45" s="260" t="s">
        <v>35</v>
      </c>
      <c r="N45" s="260"/>
    </row>
    <row r="46" spans="1:16" x14ac:dyDescent="0.25">
      <c r="B46" s="122" t="s">
        <v>30</v>
      </c>
      <c r="M46" s="66"/>
      <c r="N46" s="66"/>
    </row>
    <row r="47" spans="1:16" ht="15.75" thickBot="1" x14ac:dyDescent="0.3">
      <c r="M47" s="66"/>
      <c r="N47" s="66"/>
    </row>
    <row r="48" spans="1:16" s="107" customFormat="1" ht="109.5" customHeight="1" x14ac:dyDescent="0.25">
      <c r="B48" s="118" t="s">
        <v>142</v>
      </c>
      <c r="C48" s="118" t="s">
        <v>143</v>
      </c>
      <c r="D48" s="118" t="s">
        <v>144</v>
      </c>
      <c r="E48" s="118" t="s">
        <v>45</v>
      </c>
      <c r="F48" s="118" t="s">
        <v>22</v>
      </c>
      <c r="G48" s="118" t="s">
        <v>102</v>
      </c>
      <c r="H48" s="118" t="s">
        <v>17</v>
      </c>
      <c r="I48" s="118" t="s">
        <v>10</v>
      </c>
      <c r="J48" s="118" t="s">
        <v>31</v>
      </c>
      <c r="K48" s="118" t="s">
        <v>61</v>
      </c>
      <c r="L48" s="118" t="s">
        <v>20</v>
      </c>
      <c r="M48" s="103" t="s">
        <v>26</v>
      </c>
      <c r="N48" s="118" t="s">
        <v>145</v>
      </c>
      <c r="O48" s="118" t="s">
        <v>36</v>
      </c>
      <c r="P48" s="119" t="s">
        <v>11</v>
      </c>
    </row>
    <row r="49" spans="1:25" s="113" customFormat="1" ht="45" x14ac:dyDescent="0.25">
      <c r="A49" s="47">
        <v>1</v>
      </c>
      <c r="B49" s="114" t="s">
        <v>161</v>
      </c>
      <c r="C49" s="114" t="s">
        <v>161</v>
      </c>
      <c r="D49" s="114" t="s">
        <v>162</v>
      </c>
      <c r="E49" s="109" t="s">
        <v>176</v>
      </c>
      <c r="F49" s="110" t="s">
        <v>133</v>
      </c>
      <c r="G49" s="152"/>
      <c r="H49" s="117">
        <v>40924</v>
      </c>
      <c r="I49" s="111">
        <v>41273</v>
      </c>
      <c r="J49" s="111"/>
      <c r="K49" s="111" t="s">
        <v>177</v>
      </c>
      <c r="L49" s="111" t="s">
        <v>166</v>
      </c>
      <c r="M49" s="102">
        <v>13</v>
      </c>
      <c r="N49" s="102">
        <v>13</v>
      </c>
      <c r="O49" s="27">
        <v>5665911</v>
      </c>
      <c r="P49" s="27" t="s">
        <v>178</v>
      </c>
      <c r="Q49" s="112"/>
      <c r="R49" s="112"/>
      <c r="S49" s="112"/>
      <c r="T49" s="112"/>
      <c r="U49" s="112"/>
      <c r="V49" s="112"/>
      <c r="W49" s="112"/>
      <c r="X49" s="112"/>
      <c r="Y49" s="112"/>
    </row>
    <row r="50" spans="1:25" s="113" customFormat="1" ht="45" x14ac:dyDescent="0.25">
      <c r="A50" s="47">
        <f>+A49+1</f>
        <v>2</v>
      </c>
      <c r="B50" s="114" t="s">
        <v>161</v>
      </c>
      <c r="C50" s="114" t="s">
        <v>161</v>
      </c>
      <c r="D50" s="114" t="s">
        <v>162</v>
      </c>
      <c r="E50" s="109" t="s">
        <v>179</v>
      </c>
      <c r="F50" s="110" t="s">
        <v>133</v>
      </c>
      <c r="G50" s="110"/>
      <c r="H50" s="117">
        <v>41518</v>
      </c>
      <c r="I50" s="111">
        <v>41943</v>
      </c>
      <c r="J50" s="111"/>
      <c r="K50" s="111" t="s">
        <v>181</v>
      </c>
      <c r="L50" s="111" t="s">
        <v>166</v>
      </c>
      <c r="M50" s="102">
        <v>86</v>
      </c>
      <c r="N50" s="102">
        <v>86</v>
      </c>
      <c r="O50" s="27">
        <v>316109681</v>
      </c>
      <c r="P50" s="27" t="s">
        <v>180</v>
      </c>
      <c r="Q50" s="112"/>
      <c r="R50" s="112"/>
      <c r="S50" s="112"/>
      <c r="T50" s="112"/>
      <c r="U50" s="112"/>
      <c r="V50" s="112"/>
      <c r="W50" s="112"/>
      <c r="X50" s="112"/>
      <c r="Y50" s="112"/>
    </row>
    <row r="51" spans="1:25" s="113" customFormat="1" x14ac:dyDescent="0.25">
      <c r="A51" s="47">
        <f t="shared" ref="A51:A56" si="0">+A50+1</f>
        <v>3</v>
      </c>
      <c r="B51" s="114"/>
      <c r="C51" s="115"/>
      <c r="D51" s="114"/>
      <c r="E51" s="109"/>
      <c r="F51" s="110"/>
      <c r="G51" s="110"/>
      <c r="H51" s="110"/>
      <c r="I51" s="111"/>
      <c r="J51" s="111"/>
      <c r="K51" s="111"/>
      <c r="L51" s="111"/>
      <c r="M51" s="102"/>
      <c r="N51" s="102"/>
      <c r="O51" s="27"/>
      <c r="P51" s="27"/>
      <c r="Q51" s="112"/>
      <c r="R51" s="112"/>
      <c r="S51" s="112"/>
      <c r="T51" s="112"/>
      <c r="U51" s="112"/>
      <c r="V51" s="112"/>
      <c r="W51" s="112"/>
      <c r="X51" s="112"/>
      <c r="Y51" s="112"/>
    </row>
    <row r="52" spans="1:25" s="113" customFormat="1" x14ac:dyDescent="0.25">
      <c r="A52" s="47">
        <f t="shared" si="0"/>
        <v>4</v>
      </c>
      <c r="B52" s="114"/>
      <c r="C52" s="115"/>
      <c r="D52" s="114"/>
      <c r="E52" s="109"/>
      <c r="F52" s="110"/>
      <c r="G52" s="110"/>
      <c r="H52" s="110"/>
      <c r="I52" s="111"/>
      <c r="J52" s="111"/>
      <c r="K52" s="111"/>
      <c r="L52" s="111"/>
      <c r="M52" s="102"/>
      <c r="N52" s="102"/>
      <c r="O52" s="27"/>
      <c r="P52" s="27"/>
      <c r="Q52" s="112"/>
      <c r="R52" s="112"/>
      <c r="S52" s="112"/>
      <c r="T52" s="112"/>
      <c r="U52" s="112"/>
      <c r="V52" s="112"/>
      <c r="W52" s="112"/>
      <c r="X52" s="112"/>
      <c r="Y52" s="112"/>
    </row>
    <row r="53" spans="1:25" s="113" customFormat="1" x14ac:dyDescent="0.25">
      <c r="A53" s="47">
        <f t="shared" si="0"/>
        <v>5</v>
      </c>
      <c r="B53" s="114"/>
      <c r="C53" s="115"/>
      <c r="D53" s="114"/>
      <c r="E53" s="109"/>
      <c r="F53" s="110"/>
      <c r="G53" s="110"/>
      <c r="H53" s="110"/>
      <c r="I53" s="111"/>
      <c r="J53" s="111"/>
      <c r="K53" s="111"/>
      <c r="L53" s="111"/>
      <c r="M53" s="102"/>
      <c r="N53" s="102"/>
      <c r="O53" s="27"/>
      <c r="P53" s="27"/>
      <c r="Q53" s="112"/>
      <c r="R53" s="112"/>
      <c r="S53" s="112"/>
      <c r="T53" s="112"/>
      <c r="U53" s="112"/>
      <c r="V53" s="112"/>
      <c r="W53" s="112"/>
      <c r="X53" s="112"/>
      <c r="Y53" s="112"/>
    </row>
    <row r="54" spans="1:25" s="113" customFormat="1" x14ac:dyDescent="0.25">
      <c r="A54" s="47">
        <f t="shared" si="0"/>
        <v>6</v>
      </c>
      <c r="B54" s="114"/>
      <c r="C54" s="115"/>
      <c r="D54" s="114"/>
      <c r="E54" s="109"/>
      <c r="F54" s="110"/>
      <c r="G54" s="110"/>
      <c r="H54" s="110"/>
      <c r="I54" s="111"/>
      <c r="J54" s="111"/>
      <c r="K54" s="111"/>
      <c r="L54" s="111"/>
      <c r="M54" s="102"/>
      <c r="N54" s="102"/>
      <c r="O54" s="27"/>
      <c r="P54" s="27"/>
      <c r="Q54" s="112"/>
      <c r="R54" s="112"/>
      <c r="S54" s="112"/>
      <c r="T54" s="112"/>
      <c r="U54" s="112"/>
      <c r="V54" s="112"/>
      <c r="W54" s="112"/>
      <c r="X54" s="112"/>
      <c r="Y54" s="112"/>
    </row>
    <row r="55" spans="1:25" s="113" customFormat="1" x14ac:dyDescent="0.25">
      <c r="A55" s="47">
        <f t="shared" si="0"/>
        <v>7</v>
      </c>
      <c r="B55" s="114"/>
      <c r="C55" s="115"/>
      <c r="D55" s="114"/>
      <c r="E55" s="109"/>
      <c r="F55" s="110"/>
      <c r="G55" s="110"/>
      <c r="H55" s="110"/>
      <c r="I55" s="111"/>
      <c r="J55" s="111"/>
      <c r="K55" s="111"/>
      <c r="L55" s="111"/>
      <c r="M55" s="102"/>
      <c r="N55" s="102"/>
      <c r="O55" s="27"/>
      <c r="P55" s="27"/>
      <c r="Q55" s="112"/>
      <c r="R55" s="112"/>
      <c r="S55" s="112"/>
      <c r="T55" s="112"/>
      <c r="U55" s="112"/>
      <c r="V55" s="112"/>
      <c r="W55" s="112"/>
      <c r="X55" s="112"/>
      <c r="Y55" s="112"/>
    </row>
    <row r="56" spans="1:25" s="113" customFormat="1" x14ac:dyDescent="0.25">
      <c r="A56" s="47">
        <f t="shared" si="0"/>
        <v>8</v>
      </c>
      <c r="B56" s="114"/>
      <c r="C56" s="115"/>
      <c r="D56" s="114"/>
      <c r="E56" s="109"/>
      <c r="F56" s="110"/>
      <c r="G56" s="110"/>
      <c r="H56" s="110"/>
      <c r="I56" s="111"/>
      <c r="J56" s="111"/>
      <c r="K56" s="111"/>
      <c r="L56" s="111"/>
      <c r="M56" s="102"/>
      <c r="N56" s="102"/>
      <c r="O56" s="27"/>
      <c r="P56" s="27"/>
      <c r="Q56" s="112"/>
      <c r="R56" s="112"/>
      <c r="S56" s="112"/>
      <c r="T56" s="112"/>
      <c r="U56" s="112"/>
      <c r="V56" s="112"/>
      <c r="W56" s="112"/>
      <c r="X56" s="112"/>
      <c r="Y56" s="112"/>
    </row>
    <row r="57" spans="1:25" s="113" customFormat="1" ht="24.75" customHeight="1" x14ac:dyDescent="0.25">
      <c r="A57" s="47"/>
      <c r="B57" s="50" t="s">
        <v>16</v>
      </c>
      <c r="C57" s="115"/>
      <c r="D57" s="114"/>
      <c r="E57" s="109"/>
      <c r="F57" s="110"/>
      <c r="G57" s="110"/>
      <c r="H57" s="110"/>
      <c r="I57" s="111"/>
      <c r="J57" s="111"/>
      <c r="K57" s="116" t="s">
        <v>183</v>
      </c>
      <c r="L57" s="116">
        <f t="shared" ref="L57" si="1">SUM(L49:L56)</f>
        <v>0</v>
      </c>
      <c r="M57" s="151">
        <v>86</v>
      </c>
      <c r="N57" s="116" t="s">
        <v>182</v>
      </c>
      <c r="O57" s="27"/>
      <c r="P57" s="27"/>
    </row>
    <row r="58" spans="1:25" s="30" customFormat="1" x14ac:dyDescent="0.25">
      <c r="E58" s="31"/>
    </row>
    <row r="59" spans="1:25" s="30" customFormat="1" x14ac:dyDescent="0.25">
      <c r="B59" s="261" t="s">
        <v>28</v>
      </c>
      <c r="C59" s="261" t="s">
        <v>27</v>
      </c>
      <c r="D59" s="263" t="s">
        <v>34</v>
      </c>
      <c r="E59" s="263"/>
    </row>
    <row r="60" spans="1:25" s="30" customFormat="1" x14ac:dyDescent="0.25">
      <c r="B60" s="262"/>
      <c r="C60" s="262"/>
      <c r="D60" s="168" t="s">
        <v>23</v>
      </c>
      <c r="E60" s="63" t="s">
        <v>24</v>
      </c>
    </row>
    <row r="61" spans="1:25" s="30" customFormat="1" ht="30.6" customHeight="1" x14ac:dyDescent="0.25">
      <c r="B61" s="60" t="s">
        <v>21</v>
      </c>
      <c r="C61" s="61" t="str">
        <f>+K57</f>
        <v>25 meses y 15 días</v>
      </c>
      <c r="D61" s="58" t="s">
        <v>175</v>
      </c>
      <c r="E61" s="59"/>
      <c r="F61" s="32"/>
      <c r="G61" s="32"/>
      <c r="H61" s="32"/>
      <c r="I61" s="32"/>
      <c r="J61" s="32"/>
      <c r="K61" s="32"/>
      <c r="L61" s="32"/>
      <c r="M61" s="32"/>
    </row>
    <row r="62" spans="1:25" s="30" customFormat="1" ht="30" customHeight="1" x14ac:dyDescent="0.25">
      <c r="B62" s="60" t="s">
        <v>25</v>
      </c>
      <c r="C62" s="61">
        <f>+M57</f>
        <v>86</v>
      </c>
      <c r="D62" s="59"/>
      <c r="E62" s="58" t="s">
        <v>175</v>
      </c>
    </row>
    <row r="63" spans="1:25" s="30" customFormat="1" x14ac:dyDescent="0.25">
      <c r="B63" s="33"/>
      <c r="C63" s="264"/>
      <c r="D63" s="264"/>
      <c r="E63" s="264"/>
      <c r="F63" s="264"/>
      <c r="G63" s="264"/>
      <c r="H63" s="264"/>
      <c r="I63" s="264"/>
      <c r="J63" s="264"/>
      <c r="K63" s="264"/>
      <c r="L63" s="264"/>
      <c r="M63" s="264"/>
      <c r="N63" s="264"/>
    </row>
    <row r="64" spans="1:25" ht="28.15" customHeight="1" thickBot="1" x14ac:dyDescent="0.3"/>
    <row r="65" spans="2:16" ht="27" thickBot="1" x14ac:dyDescent="0.3">
      <c r="B65" s="265" t="s">
        <v>103</v>
      </c>
      <c r="C65" s="265"/>
      <c r="D65" s="265"/>
      <c r="E65" s="265"/>
      <c r="F65" s="265"/>
      <c r="G65" s="265"/>
      <c r="H65" s="265"/>
      <c r="I65" s="265"/>
      <c r="J65" s="265"/>
      <c r="K65" s="265"/>
      <c r="L65" s="265"/>
      <c r="M65" s="265"/>
      <c r="N65" s="265"/>
    </row>
    <row r="68" spans="2:16" ht="109.5" customHeight="1" x14ac:dyDescent="0.25">
      <c r="B68" s="120" t="s">
        <v>146</v>
      </c>
      <c r="C68" s="69" t="s">
        <v>2</v>
      </c>
      <c r="D68" s="69" t="s">
        <v>105</v>
      </c>
      <c r="E68" s="69" t="s">
        <v>104</v>
      </c>
      <c r="F68" s="69" t="s">
        <v>106</v>
      </c>
      <c r="G68" s="69" t="s">
        <v>107</v>
      </c>
      <c r="H68" s="69" t="s">
        <v>108</v>
      </c>
      <c r="I68" s="69" t="s">
        <v>109</v>
      </c>
      <c r="J68" s="69" t="s">
        <v>110</v>
      </c>
      <c r="K68" s="69" t="s">
        <v>111</v>
      </c>
      <c r="L68" s="69" t="s">
        <v>112</v>
      </c>
      <c r="M68" s="96" t="s">
        <v>113</v>
      </c>
      <c r="N68" s="96" t="s">
        <v>114</v>
      </c>
      <c r="O68" s="266" t="s">
        <v>3</v>
      </c>
      <c r="P68" s="267"/>
    </row>
    <row r="69" spans="2:16" x14ac:dyDescent="0.25">
      <c r="B69" s="176" t="s">
        <v>269</v>
      </c>
      <c r="C69" s="176" t="s">
        <v>261</v>
      </c>
      <c r="D69" s="176" t="s">
        <v>272</v>
      </c>
      <c r="E69" s="183">
        <v>72</v>
      </c>
      <c r="F69" s="4"/>
      <c r="G69" s="4"/>
      <c r="H69" s="4" t="s">
        <v>133</v>
      </c>
      <c r="I69" s="97"/>
      <c r="J69" s="97" t="s">
        <v>133</v>
      </c>
      <c r="K69" s="97" t="s">
        <v>133</v>
      </c>
      <c r="L69" s="97" t="s">
        <v>133</v>
      </c>
      <c r="M69" s="97" t="s">
        <v>133</v>
      </c>
      <c r="N69" s="97" t="s">
        <v>133</v>
      </c>
      <c r="O69" s="251" t="s">
        <v>568</v>
      </c>
      <c r="P69" s="252"/>
    </row>
    <row r="70" spans="2:16" x14ac:dyDescent="0.25">
      <c r="B70" s="176" t="s">
        <v>269</v>
      </c>
      <c r="C70" s="176" t="s">
        <v>276</v>
      </c>
      <c r="D70" s="47" t="s">
        <v>273</v>
      </c>
      <c r="E70" s="183">
        <v>28</v>
      </c>
      <c r="F70" s="4"/>
      <c r="G70" s="4"/>
      <c r="H70" s="4" t="s">
        <v>133</v>
      </c>
      <c r="I70" s="97"/>
      <c r="J70" s="97" t="s">
        <v>133</v>
      </c>
      <c r="K70" s="97" t="s">
        <v>133</v>
      </c>
      <c r="L70" s="97" t="s">
        <v>133</v>
      </c>
      <c r="M70" s="97" t="s">
        <v>133</v>
      </c>
      <c r="N70" s="97" t="s">
        <v>133</v>
      </c>
      <c r="O70" s="251" t="s">
        <v>568</v>
      </c>
      <c r="P70" s="252"/>
    </row>
    <row r="71" spans="2:16" x14ac:dyDescent="0.25">
      <c r="B71" s="176" t="s">
        <v>269</v>
      </c>
      <c r="C71" s="176" t="s">
        <v>277</v>
      </c>
      <c r="D71" s="176" t="s">
        <v>274</v>
      </c>
      <c r="E71" s="183">
        <v>64</v>
      </c>
      <c r="F71" s="4"/>
      <c r="G71" s="4"/>
      <c r="H71" s="4" t="s">
        <v>133</v>
      </c>
      <c r="I71" s="97"/>
      <c r="J71" s="97" t="s">
        <v>133</v>
      </c>
      <c r="K71" s="97" t="s">
        <v>133</v>
      </c>
      <c r="L71" s="97" t="s">
        <v>133</v>
      </c>
      <c r="M71" s="97" t="s">
        <v>133</v>
      </c>
      <c r="N71" s="97" t="s">
        <v>133</v>
      </c>
      <c r="O71" s="251" t="s">
        <v>568</v>
      </c>
      <c r="P71" s="252"/>
    </row>
    <row r="72" spans="2:16" x14ac:dyDescent="0.25">
      <c r="B72" s="176" t="s">
        <v>269</v>
      </c>
      <c r="C72" s="176" t="s">
        <v>278</v>
      </c>
      <c r="D72" s="176" t="s">
        <v>271</v>
      </c>
      <c r="E72" s="183">
        <v>48</v>
      </c>
      <c r="F72" s="4"/>
      <c r="G72" s="4"/>
      <c r="H72" s="4" t="s">
        <v>133</v>
      </c>
      <c r="I72" s="97"/>
      <c r="J72" s="97" t="s">
        <v>133</v>
      </c>
      <c r="K72" s="97" t="s">
        <v>133</v>
      </c>
      <c r="L72" s="97" t="s">
        <v>133</v>
      </c>
      <c r="M72" s="97" t="s">
        <v>133</v>
      </c>
      <c r="N72" s="97" t="s">
        <v>133</v>
      </c>
      <c r="O72" s="251" t="s">
        <v>568</v>
      </c>
      <c r="P72" s="252"/>
    </row>
    <row r="73" spans="2:16" x14ac:dyDescent="0.25">
      <c r="B73" s="176" t="s">
        <v>269</v>
      </c>
      <c r="C73" s="176" t="s">
        <v>279</v>
      </c>
      <c r="D73" s="176" t="s">
        <v>275</v>
      </c>
      <c r="E73" s="183">
        <v>52</v>
      </c>
      <c r="F73" s="4"/>
      <c r="G73" s="4"/>
      <c r="H73" s="4" t="s">
        <v>133</v>
      </c>
      <c r="I73" s="97"/>
      <c r="J73" s="97" t="s">
        <v>133</v>
      </c>
      <c r="K73" s="97" t="s">
        <v>133</v>
      </c>
      <c r="L73" s="97" t="s">
        <v>133</v>
      </c>
      <c r="M73" s="97" t="s">
        <v>133</v>
      </c>
      <c r="N73" s="97" t="s">
        <v>133</v>
      </c>
      <c r="O73" s="251" t="s">
        <v>568</v>
      </c>
      <c r="P73" s="252"/>
    </row>
    <row r="74" spans="2:16" x14ac:dyDescent="0.25">
      <c r="B74" s="3"/>
      <c r="C74" s="3"/>
      <c r="D74" s="5"/>
      <c r="E74" s="5"/>
      <c r="F74" s="4"/>
      <c r="G74" s="4"/>
      <c r="H74" s="4"/>
      <c r="I74" s="97"/>
      <c r="J74" s="97"/>
      <c r="K74" s="121"/>
      <c r="L74" s="121"/>
      <c r="M74" s="121"/>
      <c r="N74" s="121"/>
      <c r="O74" s="251"/>
      <c r="P74" s="252"/>
    </row>
    <row r="75" spans="2:16" x14ac:dyDescent="0.25">
      <c r="B75" s="121"/>
      <c r="C75" s="121"/>
      <c r="D75" s="121"/>
      <c r="E75" s="121"/>
      <c r="F75" s="121"/>
      <c r="G75" s="121"/>
      <c r="H75" s="121"/>
      <c r="I75" s="121"/>
      <c r="J75" s="121"/>
      <c r="K75" s="121"/>
      <c r="L75" s="121"/>
      <c r="M75" s="121"/>
      <c r="N75" s="121"/>
      <c r="O75" s="251"/>
      <c r="P75" s="252"/>
    </row>
    <row r="76" spans="2:16" x14ac:dyDescent="0.25">
      <c r="B76" s="9" t="s">
        <v>1</v>
      </c>
    </row>
    <row r="77" spans="2:16" x14ac:dyDescent="0.25">
      <c r="B77" s="9" t="s">
        <v>37</v>
      </c>
    </row>
    <row r="78" spans="2:16" x14ac:dyDescent="0.25">
      <c r="B78" s="9" t="s">
        <v>62</v>
      </c>
    </row>
    <row r="80" spans="2:16" ht="15.75" thickBot="1" x14ac:dyDescent="0.3"/>
    <row r="81" spans="2:16" ht="27" thickBot="1" x14ac:dyDescent="0.3">
      <c r="B81" s="268" t="s">
        <v>38</v>
      </c>
      <c r="C81" s="269"/>
      <c r="D81" s="269"/>
      <c r="E81" s="269"/>
      <c r="F81" s="269"/>
      <c r="G81" s="269"/>
      <c r="H81" s="269"/>
      <c r="I81" s="269"/>
      <c r="J81" s="269"/>
      <c r="K81" s="269"/>
      <c r="L81" s="269"/>
      <c r="M81" s="269"/>
      <c r="N81" s="270"/>
    </row>
    <row r="86" spans="2:16" ht="76.5" customHeight="1" x14ac:dyDescent="0.25">
      <c r="B86" s="120" t="s">
        <v>0</v>
      </c>
      <c r="C86" s="120" t="s">
        <v>39</v>
      </c>
      <c r="D86" s="120" t="s">
        <v>40</v>
      </c>
      <c r="E86" s="120" t="s">
        <v>115</v>
      </c>
      <c r="F86" s="120" t="s">
        <v>117</v>
      </c>
      <c r="G86" s="120" t="s">
        <v>118</v>
      </c>
      <c r="H86" s="120" t="s">
        <v>119</v>
      </c>
      <c r="I86" s="120" t="s">
        <v>116</v>
      </c>
      <c r="J86" s="266" t="s">
        <v>120</v>
      </c>
      <c r="K86" s="271"/>
      <c r="L86" s="267"/>
      <c r="M86" s="120" t="s">
        <v>121</v>
      </c>
      <c r="N86" s="120" t="s">
        <v>41</v>
      </c>
      <c r="O86" s="120" t="s">
        <v>42</v>
      </c>
      <c r="P86" s="213" t="s">
        <v>3</v>
      </c>
    </row>
    <row r="87" spans="2:16" ht="60.75" customHeight="1" x14ac:dyDescent="0.25">
      <c r="B87" s="210" t="s">
        <v>43</v>
      </c>
      <c r="C87" s="184">
        <f>+(264/200)+550/300</f>
        <v>3.1533333333333333</v>
      </c>
      <c r="D87" s="3" t="s">
        <v>481</v>
      </c>
      <c r="E87" s="3">
        <v>87062041</v>
      </c>
      <c r="F87" s="3" t="s">
        <v>336</v>
      </c>
      <c r="G87" s="3" t="s">
        <v>394</v>
      </c>
      <c r="H87" s="185">
        <v>39711</v>
      </c>
      <c r="I87" s="5" t="s">
        <v>133</v>
      </c>
      <c r="J87" s="1" t="s">
        <v>483</v>
      </c>
      <c r="K87" s="98" t="s">
        <v>484</v>
      </c>
      <c r="L87" s="97" t="s">
        <v>339</v>
      </c>
      <c r="M87" s="121" t="s">
        <v>133</v>
      </c>
      <c r="N87" s="121" t="s">
        <v>133</v>
      </c>
      <c r="O87" s="121" t="s">
        <v>133</v>
      </c>
      <c r="P87" s="217" t="s">
        <v>579</v>
      </c>
    </row>
    <row r="88" spans="2:16" ht="60.75" customHeight="1" x14ac:dyDescent="0.25">
      <c r="B88" s="210" t="s">
        <v>43</v>
      </c>
      <c r="C88" s="184">
        <f t="shared" ref="C88:C95" si="2">+(264/200)+550/300</f>
        <v>3.1533333333333333</v>
      </c>
      <c r="D88" s="3" t="s">
        <v>481</v>
      </c>
      <c r="E88" s="3">
        <v>87062041</v>
      </c>
      <c r="F88" s="3" t="s">
        <v>336</v>
      </c>
      <c r="G88" s="3" t="s">
        <v>394</v>
      </c>
      <c r="H88" s="185">
        <v>39711</v>
      </c>
      <c r="I88" s="5" t="s">
        <v>133</v>
      </c>
      <c r="J88" s="1" t="s">
        <v>401</v>
      </c>
      <c r="K88" s="186" t="s">
        <v>485</v>
      </c>
      <c r="L88" s="97" t="s">
        <v>403</v>
      </c>
      <c r="M88" s="121" t="s">
        <v>133</v>
      </c>
      <c r="N88" s="121" t="s">
        <v>133</v>
      </c>
      <c r="O88" s="121" t="s">
        <v>133</v>
      </c>
      <c r="P88" s="220" t="s">
        <v>578</v>
      </c>
    </row>
    <row r="89" spans="2:16" ht="60.75" customHeight="1" x14ac:dyDescent="0.25">
      <c r="B89" s="210" t="s">
        <v>43</v>
      </c>
      <c r="C89" s="184">
        <f t="shared" si="2"/>
        <v>3.1533333333333333</v>
      </c>
      <c r="D89" s="3" t="s">
        <v>481</v>
      </c>
      <c r="E89" s="3">
        <v>87062041</v>
      </c>
      <c r="F89" s="3" t="s">
        <v>336</v>
      </c>
      <c r="G89" s="3" t="s">
        <v>394</v>
      </c>
      <c r="H89" s="185">
        <v>39711</v>
      </c>
      <c r="I89" s="5" t="s">
        <v>133</v>
      </c>
      <c r="J89" s="1" t="s">
        <v>486</v>
      </c>
      <c r="K89" s="186" t="s">
        <v>487</v>
      </c>
      <c r="L89" s="97" t="s">
        <v>336</v>
      </c>
      <c r="M89" s="121" t="s">
        <v>133</v>
      </c>
      <c r="N89" s="121" t="s">
        <v>133</v>
      </c>
      <c r="O89" s="121" t="s">
        <v>133</v>
      </c>
      <c r="P89" s="220" t="s">
        <v>579</v>
      </c>
    </row>
    <row r="90" spans="2:16" ht="60.75" customHeight="1" x14ac:dyDescent="0.25">
      <c r="B90" s="210" t="s">
        <v>43</v>
      </c>
      <c r="C90" s="184">
        <f t="shared" si="2"/>
        <v>3.1533333333333333</v>
      </c>
      <c r="D90" s="3" t="s">
        <v>481</v>
      </c>
      <c r="E90" s="3">
        <v>87062041</v>
      </c>
      <c r="F90" s="3" t="s">
        <v>336</v>
      </c>
      <c r="G90" s="3" t="s">
        <v>394</v>
      </c>
      <c r="H90" s="185">
        <v>39711</v>
      </c>
      <c r="I90" s="5" t="s">
        <v>482</v>
      </c>
      <c r="J90" s="1" t="s">
        <v>488</v>
      </c>
      <c r="K90" s="186" t="s">
        <v>575</v>
      </c>
      <c r="L90" s="97" t="s">
        <v>489</v>
      </c>
      <c r="M90" s="121" t="s">
        <v>133</v>
      </c>
      <c r="N90" s="121" t="s">
        <v>133</v>
      </c>
      <c r="O90" s="121" t="s">
        <v>133</v>
      </c>
      <c r="P90" s="220" t="s">
        <v>581</v>
      </c>
    </row>
    <row r="91" spans="2:16" ht="60.75" customHeight="1" x14ac:dyDescent="0.25">
      <c r="B91" s="210" t="s">
        <v>43</v>
      </c>
      <c r="C91" s="184">
        <f t="shared" si="2"/>
        <v>3.1533333333333333</v>
      </c>
      <c r="D91" s="3" t="s">
        <v>490</v>
      </c>
      <c r="E91" s="3">
        <v>1085686375</v>
      </c>
      <c r="F91" s="3" t="s">
        <v>313</v>
      </c>
      <c r="G91" s="3" t="s">
        <v>491</v>
      </c>
      <c r="H91" s="185">
        <v>41083</v>
      </c>
      <c r="I91" s="5" t="s">
        <v>133</v>
      </c>
      <c r="J91" s="1" t="s">
        <v>318</v>
      </c>
      <c r="K91" s="186" t="s">
        <v>334</v>
      </c>
      <c r="L91" s="97" t="s">
        <v>403</v>
      </c>
      <c r="M91" s="121" t="s">
        <v>133</v>
      </c>
      <c r="N91" s="121" t="s">
        <v>133</v>
      </c>
      <c r="O91" s="121" t="s">
        <v>133</v>
      </c>
      <c r="P91" s="212"/>
    </row>
    <row r="92" spans="2:16" ht="60.75" customHeight="1" x14ac:dyDescent="0.25">
      <c r="B92" s="210" t="s">
        <v>43</v>
      </c>
      <c r="C92" s="184">
        <f t="shared" si="2"/>
        <v>3.1533333333333333</v>
      </c>
      <c r="D92" s="3" t="s">
        <v>492</v>
      </c>
      <c r="E92" s="3">
        <v>27081938</v>
      </c>
      <c r="F92" s="3" t="s">
        <v>313</v>
      </c>
      <c r="G92" s="3" t="s">
        <v>493</v>
      </c>
      <c r="H92" s="185">
        <v>41263</v>
      </c>
      <c r="I92" s="5" t="s">
        <v>133</v>
      </c>
      <c r="J92" s="1" t="s">
        <v>494</v>
      </c>
      <c r="K92" s="186" t="s">
        <v>497</v>
      </c>
      <c r="L92" s="97" t="s">
        <v>495</v>
      </c>
      <c r="M92" s="121" t="s">
        <v>133</v>
      </c>
      <c r="N92" s="121" t="s">
        <v>133</v>
      </c>
      <c r="O92" s="121" t="s">
        <v>133</v>
      </c>
      <c r="P92" s="212"/>
    </row>
    <row r="93" spans="2:16" ht="60.75" customHeight="1" x14ac:dyDescent="0.25">
      <c r="B93" s="210" t="s">
        <v>43</v>
      </c>
      <c r="C93" s="184">
        <f t="shared" si="2"/>
        <v>3.1533333333333333</v>
      </c>
      <c r="D93" s="3" t="s">
        <v>492</v>
      </c>
      <c r="E93" s="3">
        <v>27081938</v>
      </c>
      <c r="F93" s="3" t="s">
        <v>313</v>
      </c>
      <c r="G93" s="3" t="s">
        <v>493</v>
      </c>
      <c r="H93" s="185">
        <v>41263</v>
      </c>
      <c r="I93" s="5" t="s">
        <v>133</v>
      </c>
      <c r="J93" s="1" t="s">
        <v>496</v>
      </c>
      <c r="K93" s="186" t="s">
        <v>363</v>
      </c>
      <c r="L93" s="97" t="s">
        <v>365</v>
      </c>
      <c r="M93" s="121" t="s">
        <v>133</v>
      </c>
      <c r="N93" s="121" t="s">
        <v>133</v>
      </c>
      <c r="O93" s="121" t="s">
        <v>133</v>
      </c>
      <c r="P93" s="212"/>
    </row>
    <row r="94" spans="2:16" ht="60.75" customHeight="1" x14ac:dyDescent="0.25">
      <c r="B94" s="210" t="s">
        <v>43</v>
      </c>
      <c r="C94" s="184">
        <f t="shared" si="2"/>
        <v>3.1533333333333333</v>
      </c>
      <c r="D94" s="3" t="s">
        <v>492</v>
      </c>
      <c r="E94" s="3">
        <v>27081938</v>
      </c>
      <c r="F94" s="3" t="s">
        <v>313</v>
      </c>
      <c r="G94" s="3" t="s">
        <v>493</v>
      </c>
      <c r="H94" s="185">
        <v>41263</v>
      </c>
      <c r="I94" s="5" t="s">
        <v>133</v>
      </c>
      <c r="J94" s="1" t="s">
        <v>360</v>
      </c>
      <c r="K94" s="186" t="s">
        <v>498</v>
      </c>
      <c r="L94" s="97" t="s">
        <v>336</v>
      </c>
      <c r="M94" s="121" t="s">
        <v>133</v>
      </c>
      <c r="N94" s="121" t="s">
        <v>133</v>
      </c>
      <c r="O94" s="121" t="s">
        <v>133</v>
      </c>
      <c r="P94" s="212"/>
    </row>
    <row r="95" spans="2:16" ht="60.75" customHeight="1" x14ac:dyDescent="0.25">
      <c r="B95" s="210" t="s">
        <v>43</v>
      </c>
      <c r="C95" s="184">
        <f t="shared" si="2"/>
        <v>3.1533333333333333</v>
      </c>
      <c r="D95" s="3" t="s">
        <v>492</v>
      </c>
      <c r="E95" s="3">
        <v>27081938</v>
      </c>
      <c r="F95" s="3" t="s">
        <v>313</v>
      </c>
      <c r="G95" s="3" t="s">
        <v>493</v>
      </c>
      <c r="H95" s="185">
        <v>41263</v>
      </c>
      <c r="I95" s="5" t="s">
        <v>133</v>
      </c>
      <c r="J95" s="1" t="s">
        <v>499</v>
      </c>
      <c r="K95" s="186" t="s">
        <v>500</v>
      </c>
      <c r="L95" s="97" t="s">
        <v>501</v>
      </c>
      <c r="M95" s="121" t="s">
        <v>133</v>
      </c>
      <c r="N95" s="121" t="s">
        <v>133</v>
      </c>
      <c r="O95" s="121" t="s">
        <v>133</v>
      </c>
      <c r="P95" s="212"/>
    </row>
    <row r="96" spans="2:16" ht="60.75" customHeight="1" x14ac:dyDescent="0.25">
      <c r="B96" s="210" t="s">
        <v>44</v>
      </c>
      <c r="C96" s="184">
        <f t="shared" ref="C96:C106" si="3">+(264/200)+550/300*2</f>
        <v>4.9866666666666664</v>
      </c>
      <c r="D96" s="3" t="s">
        <v>502</v>
      </c>
      <c r="E96" s="3">
        <v>37082657</v>
      </c>
      <c r="F96" s="3" t="s">
        <v>503</v>
      </c>
      <c r="G96" s="3" t="s">
        <v>321</v>
      </c>
      <c r="H96" s="185">
        <v>40515</v>
      </c>
      <c r="I96" s="5" t="s">
        <v>133</v>
      </c>
      <c r="J96" s="1" t="s">
        <v>504</v>
      </c>
      <c r="K96" s="186" t="s">
        <v>505</v>
      </c>
      <c r="L96" s="97" t="s">
        <v>313</v>
      </c>
      <c r="M96" s="121" t="s">
        <v>133</v>
      </c>
      <c r="N96" s="121" t="s">
        <v>133</v>
      </c>
      <c r="O96" s="121" t="s">
        <v>133</v>
      </c>
      <c r="P96" s="212"/>
    </row>
    <row r="97" spans="2:16" ht="60.75" customHeight="1" x14ac:dyDescent="0.25">
      <c r="B97" s="210" t="s">
        <v>44</v>
      </c>
      <c r="C97" s="184">
        <f t="shared" si="3"/>
        <v>4.9866666666666664</v>
      </c>
      <c r="D97" s="3" t="s">
        <v>502</v>
      </c>
      <c r="E97" s="3">
        <v>37082657</v>
      </c>
      <c r="F97" s="3" t="s">
        <v>503</v>
      </c>
      <c r="G97" s="3" t="s">
        <v>321</v>
      </c>
      <c r="H97" s="185">
        <v>40515</v>
      </c>
      <c r="I97" s="5" t="s">
        <v>133</v>
      </c>
      <c r="J97" s="1" t="s">
        <v>506</v>
      </c>
      <c r="K97" s="186" t="s">
        <v>507</v>
      </c>
      <c r="L97" s="97" t="s">
        <v>508</v>
      </c>
      <c r="M97" s="121" t="s">
        <v>133</v>
      </c>
      <c r="N97" s="121" t="s">
        <v>133</v>
      </c>
      <c r="O97" s="121" t="s">
        <v>133</v>
      </c>
      <c r="P97" s="212"/>
    </row>
    <row r="98" spans="2:16" ht="60.75" customHeight="1" x14ac:dyDescent="0.25">
      <c r="B98" s="210" t="s">
        <v>44</v>
      </c>
      <c r="C98" s="184">
        <f t="shared" si="3"/>
        <v>4.9866666666666664</v>
      </c>
      <c r="D98" s="3" t="s">
        <v>509</v>
      </c>
      <c r="E98" s="3">
        <v>27082967</v>
      </c>
      <c r="F98" s="3" t="s">
        <v>313</v>
      </c>
      <c r="G98" s="3" t="s">
        <v>378</v>
      </c>
      <c r="H98" s="185">
        <v>39649</v>
      </c>
      <c r="I98" s="5" t="s">
        <v>482</v>
      </c>
      <c r="J98" s="1" t="s">
        <v>510</v>
      </c>
      <c r="K98" s="186" t="s">
        <v>511</v>
      </c>
      <c r="L98" s="97" t="s">
        <v>403</v>
      </c>
      <c r="M98" s="121" t="s">
        <v>133</v>
      </c>
      <c r="N98" s="121" t="s">
        <v>133</v>
      </c>
      <c r="O98" s="121" t="s">
        <v>133</v>
      </c>
      <c r="P98" s="212" t="s">
        <v>582</v>
      </c>
    </row>
    <row r="99" spans="2:16" ht="60.75" customHeight="1" x14ac:dyDescent="0.25">
      <c r="B99" s="210" t="s">
        <v>44</v>
      </c>
      <c r="C99" s="184">
        <f t="shared" si="3"/>
        <v>4.9866666666666664</v>
      </c>
      <c r="D99" s="3" t="s">
        <v>509</v>
      </c>
      <c r="E99" s="3">
        <v>27082967</v>
      </c>
      <c r="F99" s="3" t="s">
        <v>313</v>
      </c>
      <c r="G99" s="3" t="s">
        <v>378</v>
      </c>
      <c r="H99" s="185">
        <v>39649</v>
      </c>
      <c r="I99" s="5" t="s">
        <v>482</v>
      </c>
      <c r="J99" s="1" t="s">
        <v>318</v>
      </c>
      <c r="K99" s="186" t="s">
        <v>512</v>
      </c>
      <c r="L99" s="97" t="s">
        <v>313</v>
      </c>
      <c r="M99" s="121" t="s">
        <v>133</v>
      </c>
      <c r="N99" s="121" t="s">
        <v>133</v>
      </c>
      <c r="O99" s="121" t="s">
        <v>133</v>
      </c>
      <c r="P99" s="212" t="s">
        <v>582</v>
      </c>
    </row>
    <row r="100" spans="2:16" ht="60.75" customHeight="1" x14ac:dyDescent="0.25">
      <c r="B100" s="210" t="s">
        <v>44</v>
      </c>
      <c r="C100" s="184">
        <f t="shared" si="3"/>
        <v>4.9866666666666664</v>
      </c>
      <c r="D100" s="3" t="s">
        <v>513</v>
      </c>
      <c r="E100" s="3">
        <v>36954464</v>
      </c>
      <c r="F100" s="3" t="s">
        <v>514</v>
      </c>
      <c r="G100" s="3" t="s">
        <v>321</v>
      </c>
      <c r="H100" s="185">
        <v>40039</v>
      </c>
      <c r="I100" s="5" t="s">
        <v>133</v>
      </c>
      <c r="J100" s="1" t="s">
        <v>515</v>
      </c>
      <c r="K100" s="186" t="s">
        <v>516</v>
      </c>
      <c r="L100" s="97" t="s">
        <v>501</v>
      </c>
      <c r="M100" s="121" t="s">
        <v>133</v>
      </c>
      <c r="N100" s="121" t="s">
        <v>133</v>
      </c>
      <c r="O100" s="121" t="s">
        <v>133</v>
      </c>
      <c r="P100" s="212"/>
    </row>
    <row r="101" spans="2:16" ht="60.75" customHeight="1" x14ac:dyDescent="0.25">
      <c r="B101" s="210" t="s">
        <v>44</v>
      </c>
      <c r="C101" s="184">
        <f t="shared" si="3"/>
        <v>4.9866666666666664</v>
      </c>
      <c r="D101" s="3" t="s">
        <v>513</v>
      </c>
      <c r="E101" s="3">
        <v>36954464</v>
      </c>
      <c r="F101" s="3" t="s">
        <v>514</v>
      </c>
      <c r="G101" s="3" t="s">
        <v>321</v>
      </c>
      <c r="H101" s="185">
        <v>40039</v>
      </c>
      <c r="I101" s="5" t="s">
        <v>133</v>
      </c>
      <c r="J101" s="1" t="s">
        <v>496</v>
      </c>
      <c r="K101" s="186" t="s">
        <v>363</v>
      </c>
      <c r="L101" s="97" t="s">
        <v>365</v>
      </c>
      <c r="M101" s="121" t="s">
        <v>133</v>
      </c>
      <c r="N101" s="121" t="s">
        <v>133</v>
      </c>
      <c r="O101" s="121" t="s">
        <v>133</v>
      </c>
      <c r="P101" s="211"/>
    </row>
    <row r="102" spans="2:16" ht="60.75" customHeight="1" x14ac:dyDescent="0.25">
      <c r="B102" s="210" t="s">
        <v>44</v>
      </c>
      <c r="C102" s="184">
        <f t="shared" si="3"/>
        <v>4.9866666666666664</v>
      </c>
      <c r="D102" s="3" t="s">
        <v>513</v>
      </c>
      <c r="E102" s="3">
        <v>36954464</v>
      </c>
      <c r="F102" s="3" t="s">
        <v>514</v>
      </c>
      <c r="G102" s="3" t="s">
        <v>321</v>
      </c>
      <c r="H102" s="185">
        <v>40039</v>
      </c>
      <c r="I102" s="5" t="s">
        <v>133</v>
      </c>
      <c r="J102" s="1" t="s">
        <v>404</v>
      </c>
      <c r="K102" s="186" t="s">
        <v>517</v>
      </c>
      <c r="L102" s="97" t="s">
        <v>456</v>
      </c>
      <c r="M102" s="121" t="s">
        <v>133</v>
      </c>
      <c r="N102" s="121" t="s">
        <v>133</v>
      </c>
      <c r="O102" s="121" t="s">
        <v>133</v>
      </c>
      <c r="P102" s="211"/>
    </row>
    <row r="103" spans="2:16" ht="60.75" customHeight="1" x14ac:dyDescent="0.25">
      <c r="B103" s="210" t="s">
        <v>44</v>
      </c>
      <c r="C103" s="184">
        <f t="shared" si="3"/>
        <v>4.9866666666666664</v>
      </c>
      <c r="D103" s="3" t="s">
        <v>518</v>
      </c>
      <c r="E103" s="3">
        <v>1086136399</v>
      </c>
      <c r="F103" s="3" t="s">
        <v>313</v>
      </c>
      <c r="G103" s="3" t="s">
        <v>394</v>
      </c>
      <c r="H103" s="185">
        <v>41810</v>
      </c>
      <c r="I103" s="5" t="s">
        <v>133</v>
      </c>
      <c r="J103" s="1" t="s">
        <v>401</v>
      </c>
      <c r="K103" s="186" t="s">
        <v>442</v>
      </c>
      <c r="L103" s="97" t="s">
        <v>501</v>
      </c>
      <c r="M103" s="121" t="s">
        <v>133</v>
      </c>
      <c r="N103" s="121" t="s">
        <v>133</v>
      </c>
      <c r="O103" s="121" t="s">
        <v>133</v>
      </c>
      <c r="P103" s="216" t="s">
        <v>579</v>
      </c>
    </row>
    <row r="104" spans="2:16" ht="60.75" customHeight="1" x14ac:dyDescent="0.25">
      <c r="B104" s="210" t="s">
        <v>44</v>
      </c>
      <c r="C104" s="184">
        <f t="shared" si="3"/>
        <v>4.9866666666666664</v>
      </c>
      <c r="D104" s="3" t="s">
        <v>518</v>
      </c>
      <c r="E104" s="3">
        <v>1086136399</v>
      </c>
      <c r="F104" s="3" t="s">
        <v>313</v>
      </c>
      <c r="G104" s="3" t="s">
        <v>394</v>
      </c>
      <c r="H104" s="185">
        <v>41810</v>
      </c>
      <c r="I104" s="5" t="s">
        <v>482</v>
      </c>
      <c r="J104" s="1" t="s">
        <v>519</v>
      </c>
      <c r="K104" s="186" t="s">
        <v>520</v>
      </c>
      <c r="L104" s="97" t="s">
        <v>339</v>
      </c>
      <c r="M104" s="121" t="s">
        <v>133</v>
      </c>
      <c r="N104" s="121" t="s">
        <v>133</v>
      </c>
      <c r="O104" s="121" t="s">
        <v>133</v>
      </c>
      <c r="P104" s="216" t="s">
        <v>578</v>
      </c>
    </row>
    <row r="105" spans="2:16" ht="60.75" customHeight="1" x14ac:dyDescent="0.25">
      <c r="B105" s="210" t="s">
        <v>44</v>
      </c>
      <c r="C105" s="184">
        <f t="shared" si="3"/>
        <v>4.9866666666666664</v>
      </c>
      <c r="D105" s="3" t="s">
        <v>521</v>
      </c>
      <c r="E105" s="3">
        <v>1085908704</v>
      </c>
      <c r="F105" s="3" t="s">
        <v>336</v>
      </c>
      <c r="G105" s="3" t="s">
        <v>522</v>
      </c>
      <c r="H105" s="185">
        <v>40718</v>
      </c>
      <c r="I105" s="5" t="s">
        <v>133</v>
      </c>
      <c r="J105" s="1" t="s">
        <v>523</v>
      </c>
      <c r="K105" s="186" t="s">
        <v>524</v>
      </c>
      <c r="L105" s="97" t="s">
        <v>501</v>
      </c>
      <c r="M105" s="121" t="s">
        <v>133</v>
      </c>
      <c r="N105" s="121" t="s">
        <v>133</v>
      </c>
      <c r="O105" s="121" t="s">
        <v>133</v>
      </c>
      <c r="P105" s="211"/>
    </row>
    <row r="106" spans="2:16" ht="60.75" customHeight="1" x14ac:dyDescent="0.25">
      <c r="B106" s="210" t="s">
        <v>44</v>
      </c>
      <c r="C106" s="184">
        <f t="shared" si="3"/>
        <v>4.9866666666666664</v>
      </c>
      <c r="D106" s="3" t="s">
        <v>521</v>
      </c>
      <c r="E106" s="3">
        <v>1085908704</v>
      </c>
      <c r="F106" s="3" t="s">
        <v>336</v>
      </c>
      <c r="G106" s="3" t="s">
        <v>522</v>
      </c>
      <c r="H106" s="185">
        <v>40718</v>
      </c>
      <c r="I106" s="5" t="s">
        <v>133</v>
      </c>
      <c r="J106" s="1" t="s">
        <v>525</v>
      </c>
      <c r="K106" s="186" t="s">
        <v>526</v>
      </c>
      <c r="L106" s="97" t="s">
        <v>527</v>
      </c>
      <c r="M106" s="121" t="s">
        <v>133</v>
      </c>
      <c r="N106" s="121" t="s">
        <v>133</v>
      </c>
      <c r="O106" s="121" t="s">
        <v>133</v>
      </c>
      <c r="P106" s="211"/>
    </row>
    <row r="108" spans="2:16" ht="15.75" thickBot="1" x14ac:dyDescent="0.3"/>
    <row r="109" spans="2:16" ht="27" thickBot="1" x14ac:dyDescent="0.3">
      <c r="B109" s="268" t="s">
        <v>46</v>
      </c>
      <c r="C109" s="269"/>
      <c r="D109" s="269"/>
      <c r="E109" s="269"/>
      <c r="F109" s="269"/>
      <c r="G109" s="269"/>
      <c r="H109" s="269"/>
      <c r="I109" s="269"/>
      <c r="J109" s="269"/>
      <c r="K109" s="269"/>
      <c r="L109" s="269"/>
      <c r="M109" s="269"/>
      <c r="N109" s="270"/>
    </row>
    <row r="112" spans="2:16" ht="46.15" customHeight="1" x14ac:dyDescent="0.25">
      <c r="B112" s="69" t="s">
        <v>33</v>
      </c>
      <c r="C112" s="69" t="s">
        <v>47</v>
      </c>
      <c r="D112" s="266" t="s">
        <v>3</v>
      </c>
      <c r="E112" s="267"/>
    </row>
    <row r="113" spans="1:25" ht="46.9" customHeight="1" x14ac:dyDescent="0.25">
      <c r="B113" s="70" t="s">
        <v>122</v>
      </c>
      <c r="C113" s="166" t="s">
        <v>133</v>
      </c>
      <c r="D113" s="272" t="s">
        <v>567</v>
      </c>
      <c r="E113" s="272"/>
    </row>
    <row r="116" spans="1:25" ht="26.25" x14ac:dyDescent="0.25">
      <c r="B116" s="249" t="s">
        <v>64</v>
      </c>
      <c r="C116" s="250"/>
      <c r="D116" s="250"/>
      <c r="E116" s="250"/>
      <c r="F116" s="250"/>
      <c r="G116" s="250"/>
      <c r="H116" s="250"/>
      <c r="I116" s="250"/>
      <c r="J116" s="250"/>
      <c r="K116" s="250"/>
      <c r="L116" s="250"/>
      <c r="M116" s="250"/>
      <c r="N116" s="250"/>
      <c r="O116" s="250"/>
      <c r="P116" s="250"/>
    </row>
    <row r="118" spans="1:25" ht="15.75" thickBot="1" x14ac:dyDescent="0.3"/>
    <row r="119" spans="1:25" ht="27" thickBot="1" x14ac:dyDescent="0.3">
      <c r="B119" s="268" t="s">
        <v>54</v>
      </c>
      <c r="C119" s="269"/>
      <c r="D119" s="269"/>
      <c r="E119" s="269"/>
      <c r="F119" s="269"/>
      <c r="G119" s="269"/>
      <c r="H119" s="269"/>
      <c r="I119" s="269"/>
      <c r="J119" s="269"/>
      <c r="K119" s="269"/>
      <c r="L119" s="269"/>
      <c r="M119" s="269"/>
      <c r="N119" s="270"/>
    </row>
    <row r="121" spans="1:25" ht="15.75" thickBot="1" x14ac:dyDescent="0.3">
      <c r="M121" s="66"/>
      <c r="N121" s="66"/>
    </row>
    <row r="122" spans="1:25" s="107" customFormat="1" ht="109.5" customHeight="1" x14ac:dyDescent="0.25">
      <c r="B122" s="118" t="s">
        <v>142</v>
      </c>
      <c r="C122" s="118" t="s">
        <v>143</v>
      </c>
      <c r="D122" s="118" t="s">
        <v>144</v>
      </c>
      <c r="E122" s="118" t="s">
        <v>45</v>
      </c>
      <c r="F122" s="118" t="s">
        <v>22</v>
      </c>
      <c r="G122" s="118" t="s">
        <v>102</v>
      </c>
      <c r="H122" s="118" t="s">
        <v>17</v>
      </c>
      <c r="I122" s="118" t="s">
        <v>10</v>
      </c>
      <c r="J122" s="118" t="s">
        <v>31</v>
      </c>
      <c r="K122" s="118" t="s">
        <v>61</v>
      </c>
      <c r="L122" s="118" t="s">
        <v>20</v>
      </c>
      <c r="M122" s="103" t="s">
        <v>26</v>
      </c>
      <c r="N122" s="118" t="s">
        <v>145</v>
      </c>
      <c r="O122" s="118" t="s">
        <v>36</v>
      </c>
      <c r="P122" s="119" t="s">
        <v>11</v>
      </c>
    </row>
    <row r="123" spans="1:25" s="113" customFormat="1" ht="45" x14ac:dyDescent="0.25">
      <c r="A123" s="47">
        <v>1</v>
      </c>
      <c r="B123" s="114" t="s">
        <v>161</v>
      </c>
      <c r="C123" s="114" t="s">
        <v>161</v>
      </c>
      <c r="D123" s="114" t="s">
        <v>162</v>
      </c>
      <c r="E123" s="109" t="s">
        <v>199</v>
      </c>
      <c r="F123" s="110" t="s">
        <v>133</v>
      </c>
      <c r="G123" s="152"/>
      <c r="H123" s="117">
        <v>40659</v>
      </c>
      <c r="I123" s="111">
        <v>40908</v>
      </c>
      <c r="J123" s="111"/>
      <c r="K123" s="111" t="s">
        <v>200</v>
      </c>
      <c r="L123" s="111" t="s">
        <v>166</v>
      </c>
      <c r="M123" s="102">
        <v>720</v>
      </c>
      <c r="N123" s="102">
        <v>720</v>
      </c>
      <c r="O123" s="27">
        <v>568989230</v>
      </c>
      <c r="P123" s="171" t="s">
        <v>211</v>
      </c>
      <c r="Q123" s="112"/>
      <c r="R123" s="112"/>
      <c r="S123" s="112"/>
      <c r="T123" s="112"/>
      <c r="U123" s="112"/>
      <c r="V123" s="112"/>
      <c r="W123" s="112"/>
      <c r="X123" s="112"/>
      <c r="Y123" s="112"/>
    </row>
    <row r="124" spans="1:25" s="113" customFormat="1" ht="45" x14ac:dyDescent="0.25">
      <c r="A124" s="47">
        <f>+A123+1</f>
        <v>2</v>
      </c>
      <c r="B124" s="114" t="s">
        <v>161</v>
      </c>
      <c r="C124" s="114" t="s">
        <v>161</v>
      </c>
      <c r="D124" s="114" t="s">
        <v>162</v>
      </c>
      <c r="E124" s="109" t="s">
        <v>213</v>
      </c>
      <c r="F124" s="110" t="s">
        <v>133</v>
      </c>
      <c r="G124" s="110"/>
      <c r="H124" s="117">
        <v>40207</v>
      </c>
      <c r="I124" s="111">
        <v>40543</v>
      </c>
      <c r="J124" s="111"/>
      <c r="K124" s="111" t="s">
        <v>215</v>
      </c>
      <c r="L124" s="111" t="s">
        <v>166</v>
      </c>
      <c r="M124" s="102">
        <v>426</v>
      </c>
      <c r="N124" s="102">
        <v>426</v>
      </c>
      <c r="O124" s="27">
        <v>278156766</v>
      </c>
      <c r="P124" s="27" t="s">
        <v>214</v>
      </c>
      <c r="Q124" s="112"/>
      <c r="R124" s="112"/>
      <c r="S124" s="112"/>
      <c r="T124" s="112"/>
      <c r="U124" s="112"/>
      <c r="V124" s="112"/>
      <c r="W124" s="112"/>
      <c r="X124" s="112"/>
      <c r="Y124" s="112"/>
    </row>
    <row r="125" spans="1:25" s="113" customFormat="1" x14ac:dyDescent="0.25">
      <c r="A125" s="47">
        <f t="shared" ref="A125:A130" si="4">+A124+1</f>
        <v>3</v>
      </c>
      <c r="B125" s="114"/>
      <c r="C125" s="115"/>
      <c r="D125" s="114"/>
      <c r="E125" s="109"/>
      <c r="F125" s="110"/>
      <c r="G125" s="110"/>
      <c r="H125" s="110"/>
      <c r="I125" s="111"/>
      <c r="J125" s="111"/>
      <c r="K125" s="111"/>
      <c r="L125" s="111"/>
      <c r="M125" s="102"/>
      <c r="N125" s="102"/>
      <c r="O125" s="27"/>
      <c r="P125" s="27"/>
      <c r="Q125" s="112"/>
      <c r="R125" s="112"/>
      <c r="S125" s="112"/>
      <c r="T125" s="112"/>
      <c r="U125" s="112"/>
      <c r="V125" s="112"/>
      <c r="W125" s="112"/>
      <c r="X125" s="112"/>
      <c r="Y125" s="112"/>
    </row>
    <row r="126" spans="1:25" s="113" customFormat="1" x14ac:dyDescent="0.25">
      <c r="A126" s="47">
        <f t="shared" si="4"/>
        <v>4</v>
      </c>
      <c r="B126" s="114"/>
      <c r="C126" s="115"/>
      <c r="D126" s="114"/>
      <c r="E126" s="109"/>
      <c r="F126" s="110"/>
      <c r="G126" s="110"/>
      <c r="H126" s="110"/>
      <c r="I126" s="111"/>
      <c r="J126" s="111"/>
      <c r="K126" s="111"/>
      <c r="L126" s="111"/>
      <c r="M126" s="102"/>
      <c r="N126" s="102"/>
      <c r="O126" s="27"/>
      <c r="P126" s="27"/>
      <c r="Q126" s="112"/>
      <c r="R126" s="112"/>
      <c r="S126" s="112"/>
      <c r="T126" s="112"/>
      <c r="U126" s="112"/>
      <c r="V126" s="112"/>
      <c r="W126" s="112"/>
      <c r="X126" s="112"/>
      <c r="Y126" s="112"/>
    </row>
    <row r="127" spans="1:25" s="113" customFormat="1" x14ac:dyDescent="0.25">
      <c r="A127" s="47">
        <f t="shared" si="4"/>
        <v>5</v>
      </c>
      <c r="B127" s="114"/>
      <c r="C127" s="115"/>
      <c r="D127" s="114"/>
      <c r="E127" s="109"/>
      <c r="F127" s="110"/>
      <c r="G127" s="110"/>
      <c r="H127" s="110"/>
      <c r="I127" s="111"/>
      <c r="J127" s="111"/>
      <c r="K127" s="111"/>
      <c r="L127" s="111"/>
      <c r="M127" s="102"/>
      <c r="N127" s="102"/>
      <c r="O127" s="27"/>
      <c r="P127" s="27"/>
      <c r="Q127" s="112"/>
      <c r="R127" s="112"/>
      <c r="S127" s="112"/>
      <c r="T127" s="112"/>
      <c r="U127" s="112"/>
      <c r="V127" s="112"/>
      <c r="W127" s="112"/>
      <c r="X127" s="112"/>
      <c r="Y127" s="112"/>
    </row>
    <row r="128" spans="1:25" s="113" customFormat="1" x14ac:dyDescent="0.25">
      <c r="A128" s="47">
        <f t="shared" si="4"/>
        <v>6</v>
      </c>
      <c r="B128" s="114"/>
      <c r="C128" s="115"/>
      <c r="D128" s="114"/>
      <c r="E128" s="109"/>
      <c r="F128" s="110"/>
      <c r="G128" s="110"/>
      <c r="H128" s="110"/>
      <c r="I128" s="111"/>
      <c r="J128" s="111"/>
      <c r="K128" s="111"/>
      <c r="L128" s="111"/>
      <c r="M128" s="102"/>
      <c r="N128" s="102"/>
      <c r="O128" s="27"/>
      <c r="P128" s="27"/>
      <c r="Q128" s="112"/>
      <c r="R128" s="112"/>
      <c r="S128" s="112"/>
      <c r="T128" s="112"/>
      <c r="U128" s="112"/>
      <c r="V128" s="112"/>
      <c r="W128" s="112"/>
      <c r="X128" s="112"/>
      <c r="Y128" s="112"/>
    </row>
    <row r="129" spans="1:25" s="113" customFormat="1" x14ac:dyDescent="0.25">
      <c r="A129" s="47">
        <f t="shared" si="4"/>
        <v>7</v>
      </c>
      <c r="B129" s="114"/>
      <c r="C129" s="115"/>
      <c r="D129" s="114"/>
      <c r="E129" s="109"/>
      <c r="F129" s="110"/>
      <c r="G129" s="110"/>
      <c r="H129" s="110"/>
      <c r="I129" s="111"/>
      <c r="J129" s="111"/>
      <c r="K129" s="111"/>
      <c r="L129" s="111"/>
      <c r="M129" s="102"/>
      <c r="N129" s="102"/>
      <c r="O129" s="27"/>
      <c r="P129" s="27"/>
      <c r="Q129" s="112"/>
      <c r="R129" s="112"/>
      <c r="S129" s="112"/>
      <c r="T129" s="112"/>
      <c r="U129" s="112"/>
      <c r="V129" s="112"/>
      <c r="W129" s="112"/>
      <c r="X129" s="112"/>
      <c r="Y129" s="112"/>
    </row>
    <row r="130" spans="1:25" s="113" customFormat="1" x14ac:dyDescent="0.25">
      <c r="A130" s="47">
        <f t="shared" si="4"/>
        <v>8</v>
      </c>
      <c r="B130" s="114"/>
      <c r="C130" s="115"/>
      <c r="D130" s="114"/>
      <c r="E130" s="109"/>
      <c r="F130" s="110"/>
      <c r="G130" s="110"/>
      <c r="H130" s="110"/>
      <c r="I130" s="111"/>
      <c r="J130" s="111"/>
      <c r="K130" s="111"/>
      <c r="L130" s="111"/>
      <c r="M130" s="102"/>
      <c r="N130" s="102"/>
      <c r="O130" s="27"/>
      <c r="P130" s="27"/>
      <c r="Q130" s="112"/>
      <c r="R130" s="112"/>
      <c r="S130" s="112"/>
      <c r="T130" s="112"/>
      <c r="U130" s="112"/>
      <c r="V130" s="112"/>
      <c r="W130" s="112"/>
      <c r="X130" s="112"/>
      <c r="Y130" s="112"/>
    </row>
    <row r="131" spans="1:25" s="113" customFormat="1" ht="33" customHeight="1" x14ac:dyDescent="0.25">
      <c r="A131" s="47"/>
      <c r="B131" s="50" t="s">
        <v>16</v>
      </c>
      <c r="C131" s="115"/>
      <c r="D131" s="114"/>
      <c r="E131" s="109"/>
      <c r="F131" s="110"/>
      <c r="G131" s="110"/>
      <c r="H131" s="110"/>
      <c r="I131" s="111"/>
      <c r="J131" s="111"/>
      <c r="K131" s="205" t="s">
        <v>216</v>
      </c>
      <c r="L131" s="116">
        <f t="shared" ref="L131" si="5">SUM(L123:L130)</f>
        <v>0</v>
      </c>
      <c r="M131" s="151">
        <v>720</v>
      </c>
      <c r="N131" s="116" t="s">
        <v>555</v>
      </c>
      <c r="O131" s="27"/>
      <c r="P131" s="27"/>
    </row>
    <row r="132" spans="1:25" x14ac:dyDescent="0.25">
      <c r="B132" s="30"/>
      <c r="C132" s="30"/>
      <c r="D132" s="30"/>
      <c r="E132" s="31"/>
      <c r="F132" s="30"/>
      <c r="G132" s="30"/>
      <c r="H132" s="30"/>
      <c r="I132" s="30"/>
      <c r="J132" s="30"/>
      <c r="K132" s="30"/>
      <c r="L132" s="30"/>
      <c r="M132" s="30"/>
      <c r="N132" s="30"/>
      <c r="O132" s="30"/>
      <c r="P132" s="30"/>
    </row>
    <row r="133" spans="1:25" ht="18.75" x14ac:dyDescent="0.25">
      <c r="B133" s="60" t="s">
        <v>32</v>
      </c>
      <c r="C133" s="74" t="str">
        <f>+K131</f>
        <v>19 meses y 7 días</v>
      </c>
      <c r="H133" s="32"/>
      <c r="I133" s="32"/>
      <c r="J133" s="32"/>
      <c r="K133" s="32"/>
      <c r="L133" s="32"/>
      <c r="M133" s="32"/>
      <c r="N133" s="30"/>
      <c r="O133" s="30"/>
      <c r="P133" s="30"/>
    </row>
    <row r="135" spans="1:25" ht="15.75" thickBot="1" x14ac:dyDescent="0.3"/>
    <row r="136" spans="1:25" ht="37.15" customHeight="1" thickBot="1" x14ac:dyDescent="0.3">
      <c r="B136" s="77" t="s">
        <v>49</v>
      </c>
      <c r="C136" s="78" t="s">
        <v>50</v>
      </c>
      <c r="D136" s="77" t="s">
        <v>51</v>
      </c>
      <c r="E136" s="78" t="s">
        <v>55</v>
      </c>
    </row>
    <row r="137" spans="1:25" ht="41.45" customHeight="1" x14ac:dyDescent="0.25">
      <c r="B137" s="68" t="s">
        <v>123</v>
      </c>
      <c r="C137" s="71">
        <v>20</v>
      </c>
      <c r="D137" s="71">
        <v>0</v>
      </c>
      <c r="E137" s="277">
        <f>+D137+D138+D139</f>
        <v>40</v>
      </c>
    </row>
    <row r="138" spans="1:25" x14ac:dyDescent="0.25">
      <c r="B138" s="68" t="s">
        <v>124</v>
      </c>
      <c r="C138" s="58">
        <v>30</v>
      </c>
      <c r="D138" s="166">
        <v>0</v>
      </c>
      <c r="E138" s="278"/>
    </row>
    <row r="139" spans="1:25" ht="15.75" thickBot="1" x14ac:dyDescent="0.3">
      <c r="B139" s="68" t="s">
        <v>125</v>
      </c>
      <c r="C139" s="73">
        <v>40</v>
      </c>
      <c r="D139" s="73">
        <v>40</v>
      </c>
      <c r="E139" s="279"/>
    </row>
    <row r="141" spans="1:25" ht="15.75" thickBot="1" x14ac:dyDescent="0.3"/>
    <row r="142" spans="1:25" ht="27" thickBot="1" x14ac:dyDescent="0.3">
      <c r="B142" s="268" t="s">
        <v>52</v>
      </c>
      <c r="C142" s="269"/>
      <c r="D142" s="269"/>
      <c r="E142" s="269"/>
      <c r="F142" s="269"/>
      <c r="G142" s="269"/>
      <c r="H142" s="269"/>
      <c r="I142" s="269"/>
      <c r="J142" s="269"/>
      <c r="K142" s="269"/>
      <c r="L142" s="269"/>
      <c r="M142" s="269"/>
      <c r="N142" s="270"/>
    </row>
    <row r="144" spans="1:25" ht="76.5" customHeight="1" x14ac:dyDescent="0.25">
      <c r="B144" s="120" t="s">
        <v>0</v>
      </c>
      <c r="C144" s="120" t="s">
        <v>39</v>
      </c>
      <c r="D144" s="120" t="s">
        <v>40</v>
      </c>
      <c r="E144" s="120" t="s">
        <v>115</v>
      </c>
      <c r="F144" s="120" t="s">
        <v>117</v>
      </c>
      <c r="G144" s="120" t="s">
        <v>118</v>
      </c>
      <c r="H144" s="120" t="s">
        <v>119</v>
      </c>
      <c r="I144" s="120" t="s">
        <v>116</v>
      </c>
      <c r="J144" s="266" t="s">
        <v>120</v>
      </c>
      <c r="K144" s="271"/>
      <c r="L144" s="267"/>
      <c r="M144" s="120" t="s">
        <v>121</v>
      </c>
      <c r="N144" s="120" t="s">
        <v>41</v>
      </c>
      <c r="O144" s="120" t="s">
        <v>42</v>
      </c>
      <c r="P144" s="213" t="s">
        <v>3</v>
      </c>
    </row>
    <row r="145" spans="2:16" ht="60.75" customHeight="1" x14ac:dyDescent="0.25">
      <c r="B145" s="165" t="s">
        <v>540</v>
      </c>
      <c r="C145" s="165">
        <f>264/1000</f>
        <v>0.26400000000000001</v>
      </c>
      <c r="D145" s="3" t="s">
        <v>528</v>
      </c>
      <c r="E145" s="3">
        <v>59837161</v>
      </c>
      <c r="F145" s="3" t="s">
        <v>529</v>
      </c>
      <c r="G145" s="3" t="s">
        <v>321</v>
      </c>
      <c r="H145" s="185">
        <v>37148</v>
      </c>
      <c r="I145" s="5" t="s">
        <v>134</v>
      </c>
      <c r="J145" s="1" t="s">
        <v>401</v>
      </c>
      <c r="K145" s="98" t="s">
        <v>530</v>
      </c>
      <c r="L145" s="97" t="s">
        <v>531</v>
      </c>
      <c r="M145" s="121" t="s">
        <v>133</v>
      </c>
      <c r="N145" s="121" t="s">
        <v>134</v>
      </c>
      <c r="O145" s="121"/>
      <c r="P145" s="215" t="s">
        <v>322</v>
      </c>
    </row>
    <row r="146" spans="2:16" s="30" customFormat="1" ht="60.75" customHeight="1" x14ac:dyDescent="0.25">
      <c r="B146" s="98" t="s">
        <v>129</v>
      </c>
      <c r="C146" s="98">
        <f>264/1000</f>
        <v>0.26400000000000001</v>
      </c>
      <c r="D146" s="97" t="s">
        <v>532</v>
      </c>
      <c r="E146" s="97">
        <v>36953822</v>
      </c>
      <c r="F146" s="97" t="s">
        <v>533</v>
      </c>
      <c r="G146" s="97" t="s">
        <v>314</v>
      </c>
      <c r="H146" s="207">
        <v>37488</v>
      </c>
      <c r="I146" s="5" t="s">
        <v>134</v>
      </c>
      <c r="J146" s="5" t="s">
        <v>534</v>
      </c>
      <c r="K146" s="98" t="s">
        <v>535</v>
      </c>
      <c r="L146" s="97" t="s">
        <v>536</v>
      </c>
      <c r="M146" s="59" t="s">
        <v>133</v>
      </c>
      <c r="N146" s="59" t="s">
        <v>133</v>
      </c>
      <c r="O146" s="59"/>
      <c r="P146" s="58"/>
    </row>
    <row r="147" spans="2:16" s="30" customFormat="1" ht="60.75" customHeight="1" x14ac:dyDescent="0.25">
      <c r="B147" s="98" t="s">
        <v>129</v>
      </c>
      <c r="C147" s="98">
        <f t="shared" ref="C147:C148" si="6">264/1000</f>
        <v>0.26400000000000001</v>
      </c>
      <c r="D147" s="97" t="s">
        <v>532</v>
      </c>
      <c r="E147" s="97">
        <v>36953822</v>
      </c>
      <c r="F147" s="97" t="s">
        <v>533</v>
      </c>
      <c r="G147" s="97" t="s">
        <v>314</v>
      </c>
      <c r="H147" s="207">
        <v>37488</v>
      </c>
      <c r="I147" s="5" t="s">
        <v>134</v>
      </c>
      <c r="J147" s="5" t="s">
        <v>534</v>
      </c>
      <c r="K147" s="98" t="s">
        <v>537</v>
      </c>
      <c r="L147" s="97" t="s">
        <v>536</v>
      </c>
      <c r="M147" s="59" t="s">
        <v>133</v>
      </c>
      <c r="N147" s="59" t="s">
        <v>133</v>
      </c>
      <c r="O147" s="59"/>
      <c r="P147" s="58"/>
    </row>
    <row r="148" spans="2:16" s="30" customFormat="1" ht="60.75" customHeight="1" x14ac:dyDescent="0.25">
      <c r="B148" s="98" t="s">
        <v>129</v>
      </c>
      <c r="C148" s="98">
        <f t="shared" si="6"/>
        <v>0.26400000000000001</v>
      </c>
      <c r="D148" s="97" t="s">
        <v>532</v>
      </c>
      <c r="E148" s="97">
        <v>36953822</v>
      </c>
      <c r="F148" s="97" t="s">
        <v>533</v>
      </c>
      <c r="G148" s="97" t="s">
        <v>314</v>
      </c>
      <c r="H148" s="207">
        <v>37488</v>
      </c>
      <c r="I148" s="5" t="s">
        <v>134</v>
      </c>
      <c r="J148" s="5" t="s">
        <v>538</v>
      </c>
      <c r="K148" s="98" t="s">
        <v>539</v>
      </c>
      <c r="L148" s="97" t="s">
        <v>536</v>
      </c>
      <c r="M148" s="59" t="s">
        <v>133</v>
      </c>
      <c r="N148" s="59" t="s">
        <v>133</v>
      </c>
      <c r="O148" s="59"/>
      <c r="P148" s="58"/>
    </row>
    <row r="149" spans="2:16" s="30" customFormat="1" ht="60.75" customHeight="1" x14ac:dyDescent="0.25">
      <c r="B149" s="98" t="s">
        <v>540</v>
      </c>
      <c r="C149" s="98">
        <f>500/1000</f>
        <v>0.5</v>
      </c>
      <c r="D149" s="97" t="s">
        <v>541</v>
      </c>
      <c r="E149" s="97">
        <v>12750698</v>
      </c>
      <c r="F149" s="97" t="s">
        <v>336</v>
      </c>
      <c r="G149" s="97" t="s">
        <v>542</v>
      </c>
      <c r="H149" s="207">
        <v>39371</v>
      </c>
      <c r="I149" s="5" t="s">
        <v>133</v>
      </c>
      <c r="J149" s="5" t="s">
        <v>318</v>
      </c>
      <c r="K149" s="98" t="s">
        <v>543</v>
      </c>
      <c r="L149" s="97" t="s">
        <v>43</v>
      </c>
      <c r="M149" s="59" t="s">
        <v>133</v>
      </c>
      <c r="N149" s="59" t="s">
        <v>134</v>
      </c>
      <c r="O149" s="59"/>
      <c r="P149" s="208" t="s">
        <v>557</v>
      </c>
    </row>
    <row r="150" spans="2:16" ht="60.75" customHeight="1" x14ac:dyDescent="0.25">
      <c r="B150" s="195" t="s">
        <v>540</v>
      </c>
      <c r="C150" s="195">
        <f>500/1000</f>
        <v>0.5</v>
      </c>
      <c r="D150" s="3" t="s">
        <v>541</v>
      </c>
      <c r="E150" s="3">
        <v>12750698</v>
      </c>
      <c r="F150" s="3" t="s">
        <v>336</v>
      </c>
      <c r="G150" s="3" t="s">
        <v>542</v>
      </c>
      <c r="H150" s="185">
        <v>39371</v>
      </c>
      <c r="I150" s="5" t="s">
        <v>133</v>
      </c>
      <c r="J150" s="1" t="s">
        <v>318</v>
      </c>
      <c r="K150" s="98" t="s">
        <v>544</v>
      </c>
      <c r="L150" s="97" t="s">
        <v>43</v>
      </c>
      <c r="M150" s="121" t="s">
        <v>133</v>
      </c>
      <c r="N150" s="121" t="s">
        <v>134</v>
      </c>
      <c r="O150" s="121"/>
      <c r="P150" s="196"/>
    </row>
    <row r="151" spans="2:16" ht="33.6" customHeight="1" x14ac:dyDescent="0.25">
      <c r="B151" s="195" t="s">
        <v>545</v>
      </c>
      <c r="C151" s="195">
        <f>500/1000</f>
        <v>0.5</v>
      </c>
      <c r="D151" s="3" t="s">
        <v>546</v>
      </c>
      <c r="E151" s="3">
        <v>23493359</v>
      </c>
      <c r="F151" s="3" t="s">
        <v>547</v>
      </c>
      <c r="G151" s="3" t="s">
        <v>548</v>
      </c>
      <c r="H151" s="185">
        <v>32497</v>
      </c>
      <c r="I151" s="5"/>
      <c r="J151" s="195" t="s">
        <v>549</v>
      </c>
      <c r="K151" s="98" t="s">
        <v>550</v>
      </c>
      <c r="L151" s="97" t="s">
        <v>551</v>
      </c>
      <c r="M151" s="121" t="s">
        <v>133</v>
      </c>
      <c r="N151" s="121" t="s">
        <v>133</v>
      </c>
      <c r="O151" s="121"/>
      <c r="P151" s="196"/>
    </row>
    <row r="154" spans="2:16" ht="15.75" thickBot="1" x14ac:dyDescent="0.3"/>
    <row r="155" spans="2:16" ht="54" customHeight="1" x14ac:dyDescent="0.25">
      <c r="B155" s="124" t="s">
        <v>33</v>
      </c>
      <c r="C155" s="124" t="s">
        <v>49</v>
      </c>
      <c r="D155" s="120" t="s">
        <v>50</v>
      </c>
      <c r="E155" s="124" t="s">
        <v>51</v>
      </c>
      <c r="F155" s="78" t="s">
        <v>56</v>
      </c>
      <c r="G155" s="94"/>
    </row>
    <row r="156" spans="2:16" ht="120.75" customHeight="1" x14ac:dyDescent="0.2">
      <c r="B156" s="273" t="s">
        <v>53</v>
      </c>
      <c r="C156" s="6" t="s">
        <v>126</v>
      </c>
      <c r="D156" s="166">
        <v>25</v>
      </c>
      <c r="E156" s="166">
        <v>0</v>
      </c>
      <c r="F156" s="274">
        <f>+E156+E157+E158</f>
        <v>25</v>
      </c>
      <c r="G156" s="95"/>
    </row>
    <row r="157" spans="2:16" ht="76.150000000000006" customHeight="1" x14ac:dyDescent="0.2">
      <c r="B157" s="273"/>
      <c r="C157" s="6" t="s">
        <v>127</v>
      </c>
      <c r="D157" s="169">
        <v>25</v>
      </c>
      <c r="E157" s="166">
        <v>25</v>
      </c>
      <c r="F157" s="275"/>
      <c r="G157" s="95"/>
    </row>
    <row r="158" spans="2:16" ht="69" customHeight="1" x14ac:dyDescent="0.2">
      <c r="B158" s="273"/>
      <c r="C158" s="6" t="s">
        <v>128</v>
      </c>
      <c r="D158" s="166">
        <v>10</v>
      </c>
      <c r="E158" s="166">
        <v>0</v>
      </c>
      <c r="F158" s="276"/>
      <c r="G158" s="95"/>
    </row>
    <row r="159" spans="2:16" x14ac:dyDescent="0.25">
      <c r="C159" s="104"/>
    </row>
    <row r="162" spans="2:5" x14ac:dyDescent="0.25">
      <c r="B162" s="122" t="s">
        <v>57</v>
      </c>
    </row>
    <row r="165" spans="2:5" x14ac:dyDescent="0.25">
      <c r="B165" s="125" t="s">
        <v>33</v>
      </c>
      <c r="C165" s="125" t="s">
        <v>58</v>
      </c>
      <c r="D165" s="124" t="s">
        <v>51</v>
      </c>
      <c r="E165" s="124" t="s">
        <v>16</v>
      </c>
    </row>
    <row r="166" spans="2:5" ht="28.5" x14ac:dyDescent="0.25">
      <c r="B166" s="105" t="s">
        <v>59</v>
      </c>
      <c r="C166" s="106">
        <v>40</v>
      </c>
      <c r="D166" s="166">
        <f>+E137</f>
        <v>40</v>
      </c>
      <c r="E166" s="258">
        <f>+D166+D167</f>
        <v>65</v>
      </c>
    </row>
    <row r="167" spans="2:5" ht="42.75" x14ac:dyDescent="0.25">
      <c r="B167" s="105" t="s">
        <v>60</v>
      </c>
      <c r="C167" s="106">
        <v>60</v>
      </c>
      <c r="D167" s="166">
        <f>+F156</f>
        <v>25</v>
      </c>
      <c r="E167" s="259"/>
    </row>
  </sheetData>
  <customSheetViews>
    <customSheetView guid="{0F1D893C-8A04-4EC8-8B71-67F44338C55D}" scale="70" hiddenColumns="1" topLeftCell="A40">
      <selection activeCell="A50" sqref="A50"/>
      <pageMargins left="0.7" right="0.7" top="0.75" bottom="0.75" header="0.3" footer="0.3"/>
      <pageSetup orientation="portrait" horizontalDpi="4294967295" verticalDpi="4294967295" r:id="rId1"/>
    </customSheetView>
    <customSheetView guid="{FA2B49E8-C1C1-46F0-9038-B2DB6B88B84A}" scale="70" hiddenColumns="1" topLeftCell="C73">
      <selection activeCell="K121" sqref="K121"/>
      <pageMargins left="0.7" right="0.7" top="0.75" bottom="0.75" header="0.3" footer="0.3"/>
      <pageSetup orientation="portrait" horizontalDpi="4294967295" verticalDpi="4294967295" r:id="rId2"/>
    </customSheetView>
    <customSheetView guid="{867031DD-A64B-4C9F-99A0-93067ECAFC19}" scale="70" hiddenColumns="1">
      <selection activeCell="A56" sqref="A56"/>
      <pageMargins left="0.7" right="0.7" top="0.75" bottom="0.75" header="0.3" footer="0.3"/>
      <pageSetup orientation="portrait" horizontalDpi="4294967295" verticalDpi="4294967295" r:id="rId3"/>
    </customSheetView>
    <customSheetView guid="{6EA02D3D-3E49-4350-B322-B37031B6F0FF}" scale="70" hiddenColumns="1" topLeftCell="C73">
      <selection activeCell="K121" sqref="K121"/>
      <pageMargins left="0.7" right="0.7" top="0.75" bottom="0.75" header="0.3" footer="0.3"/>
      <pageSetup orientation="portrait" horizontalDpi="4294967295" verticalDpi="4294967295" r:id="rId4"/>
    </customSheetView>
    <customSheetView guid="{490469B9-0D00-4721-A7ED-3C5221F538EC}" scale="70" hiddenColumns="1" topLeftCell="A40">
      <selection activeCell="A50" sqref="A50"/>
      <pageMargins left="0.7" right="0.7" top="0.75" bottom="0.75" header="0.3" footer="0.3"/>
      <pageSetup orientation="portrait" horizontalDpi="4294967295" verticalDpi="4294967295" r:id="rId5"/>
    </customSheetView>
    <customSheetView guid="{1AD30E73-B44A-4F3E-B7B0-2774A07AF9E2}" scale="70" hiddenColumns="1" topLeftCell="K149">
      <selection activeCell="S90" sqref="S90"/>
      <pageMargins left="0.7" right="0.7" top="0.75" bottom="0.75" header="0.3" footer="0.3"/>
      <pageSetup orientation="portrait" horizontalDpi="4294967295" verticalDpi="4294967295" r:id="rId6"/>
    </customSheetView>
    <customSheetView guid="{CD3C77A0-F72D-4596-B1F3-BFF11BFD134E}" scale="70" hiddenColumns="1" topLeftCell="A40">
      <selection activeCell="A50" sqref="A50"/>
      <pageMargins left="0.7" right="0.7" top="0.75" bottom="0.75" header="0.3" footer="0.3"/>
      <pageSetup orientation="portrait" horizontalDpi="4294967295" verticalDpi="4294967295" r:id="rId7"/>
    </customSheetView>
    <customSheetView guid="{E469B996-3963-410C-8366-8845DF5002F6}" scale="70" hiddenColumns="1" topLeftCell="A148">
      <selection activeCell="F156" sqref="F156:F158"/>
      <pageMargins left="0.7" right="0.7" top="0.75" bottom="0.75" header="0.3" footer="0.3"/>
      <pageSetup orientation="portrait" horizontalDpi="4294967295" verticalDpi="4294967295" r:id="rId8"/>
    </customSheetView>
  </customSheetViews>
  <mergeCells count="37">
    <mergeCell ref="B156:B158"/>
    <mergeCell ref="F156:F158"/>
    <mergeCell ref="E166:E167"/>
    <mergeCell ref="B119:N119"/>
    <mergeCell ref="E137:E139"/>
    <mergeCell ref="B142:N142"/>
    <mergeCell ref="J144:L144"/>
    <mergeCell ref="B116:P116"/>
    <mergeCell ref="O72:P72"/>
    <mergeCell ref="O73:P73"/>
    <mergeCell ref="O74:P74"/>
    <mergeCell ref="O75:P75"/>
    <mergeCell ref="B81:N81"/>
    <mergeCell ref="J86:L86"/>
    <mergeCell ref="B109:N109"/>
    <mergeCell ref="D112:E112"/>
    <mergeCell ref="D113:E11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G983083 WLK983083 C65579 IU65579 SQ65579 ACM65579 AMI65579 AWE65579 BGA65579 BPW65579 BZS65579 CJO65579 CTK65579 DDG65579 DNC65579 DWY65579 EGU65579 EQQ65579 FAM65579 FKI65579 FUE65579 GEA65579 GNW65579 GXS65579 HHO65579 HRK65579 IBG65579 ILC65579 IUY65579 JEU65579 JOQ65579 JYM65579 KII65579 KSE65579 LCA65579 LLW65579 LVS65579 MFO65579 MPK65579 MZG65579 NJC65579 NSY65579 OCU65579 OMQ65579 OWM65579 PGI65579 PQE65579 QAA65579 QJW65579 QTS65579 RDO65579 RNK65579 RXG65579 SHC65579 SQY65579 TAU65579 TKQ65579 TUM65579 UEI65579 UOE65579 UYA65579 VHW65579 VRS65579 WBO65579 WLK65579 WVG65579 C131115 IU131115 SQ131115 ACM131115 AMI131115 AWE131115 BGA131115 BPW131115 BZS131115 CJO131115 CTK131115 DDG131115 DNC131115 DWY131115 EGU131115 EQQ131115 FAM131115 FKI131115 FUE131115 GEA131115 GNW131115 GXS131115 HHO131115 HRK131115 IBG131115 ILC131115 IUY131115 JEU131115 JOQ131115 JYM131115 KII131115 KSE131115 LCA131115 LLW131115 LVS131115 MFO131115 MPK131115 MZG131115 NJC131115 NSY131115 OCU131115 OMQ131115 OWM131115 PGI131115 PQE131115 QAA131115 QJW131115 QTS131115 RDO131115 RNK131115 RXG131115 SHC131115 SQY131115 TAU131115 TKQ131115 TUM131115 UEI131115 UOE131115 UYA131115 VHW131115 VRS131115 WBO131115 WLK131115 WVG131115 C196651 IU196651 SQ196651 ACM196651 AMI196651 AWE196651 BGA196651 BPW196651 BZS196651 CJO196651 CTK196651 DDG196651 DNC196651 DWY196651 EGU196651 EQQ196651 FAM196651 FKI196651 FUE196651 GEA196651 GNW196651 GXS196651 HHO196651 HRK196651 IBG196651 ILC196651 IUY196651 JEU196651 JOQ196651 JYM196651 KII196651 KSE196651 LCA196651 LLW196651 LVS196651 MFO196651 MPK196651 MZG196651 NJC196651 NSY196651 OCU196651 OMQ196651 OWM196651 PGI196651 PQE196651 QAA196651 QJW196651 QTS196651 RDO196651 RNK196651 RXG196651 SHC196651 SQY196651 TAU196651 TKQ196651 TUM196651 UEI196651 UOE196651 UYA196651 VHW196651 VRS196651 WBO196651 WLK196651 WVG196651 C262187 IU262187 SQ262187 ACM262187 AMI262187 AWE262187 BGA262187 BPW262187 BZS262187 CJO262187 CTK262187 DDG262187 DNC262187 DWY262187 EGU262187 EQQ262187 FAM262187 FKI262187 FUE262187 GEA262187 GNW262187 GXS262187 HHO262187 HRK262187 IBG262187 ILC262187 IUY262187 JEU262187 JOQ262187 JYM262187 KII262187 KSE262187 LCA262187 LLW262187 LVS262187 MFO262187 MPK262187 MZG262187 NJC262187 NSY262187 OCU262187 OMQ262187 OWM262187 PGI262187 PQE262187 QAA262187 QJW262187 QTS262187 RDO262187 RNK262187 RXG262187 SHC262187 SQY262187 TAU262187 TKQ262187 TUM262187 UEI262187 UOE262187 UYA262187 VHW262187 VRS262187 WBO262187 WLK262187 WVG262187 C327723 IU327723 SQ327723 ACM327723 AMI327723 AWE327723 BGA327723 BPW327723 BZS327723 CJO327723 CTK327723 DDG327723 DNC327723 DWY327723 EGU327723 EQQ327723 FAM327723 FKI327723 FUE327723 GEA327723 GNW327723 GXS327723 HHO327723 HRK327723 IBG327723 ILC327723 IUY327723 JEU327723 JOQ327723 JYM327723 KII327723 KSE327723 LCA327723 LLW327723 LVS327723 MFO327723 MPK327723 MZG327723 NJC327723 NSY327723 OCU327723 OMQ327723 OWM327723 PGI327723 PQE327723 QAA327723 QJW327723 QTS327723 RDO327723 RNK327723 RXG327723 SHC327723 SQY327723 TAU327723 TKQ327723 TUM327723 UEI327723 UOE327723 UYA327723 VHW327723 VRS327723 WBO327723 WLK327723 WVG327723 C393259 IU393259 SQ393259 ACM393259 AMI393259 AWE393259 BGA393259 BPW393259 BZS393259 CJO393259 CTK393259 DDG393259 DNC393259 DWY393259 EGU393259 EQQ393259 FAM393259 FKI393259 FUE393259 GEA393259 GNW393259 GXS393259 HHO393259 HRK393259 IBG393259 ILC393259 IUY393259 JEU393259 JOQ393259 JYM393259 KII393259 KSE393259 LCA393259 LLW393259 LVS393259 MFO393259 MPK393259 MZG393259 NJC393259 NSY393259 OCU393259 OMQ393259 OWM393259 PGI393259 PQE393259 QAA393259 QJW393259 QTS393259 RDO393259 RNK393259 RXG393259 SHC393259 SQY393259 TAU393259 TKQ393259 TUM393259 UEI393259 UOE393259 UYA393259 VHW393259 VRS393259 WBO393259 WLK393259 WVG393259 C458795 IU458795 SQ458795 ACM458795 AMI458795 AWE458795 BGA458795 BPW458795 BZS458795 CJO458795 CTK458795 DDG458795 DNC458795 DWY458795 EGU458795 EQQ458795 FAM458795 FKI458795 FUE458795 GEA458795 GNW458795 GXS458795 HHO458795 HRK458795 IBG458795 ILC458795 IUY458795 JEU458795 JOQ458795 JYM458795 KII458795 KSE458795 LCA458795 LLW458795 LVS458795 MFO458795 MPK458795 MZG458795 NJC458795 NSY458795 OCU458795 OMQ458795 OWM458795 PGI458795 PQE458795 QAA458795 QJW458795 QTS458795 RDO458795 RNK458795 RXG458795 SHC458795 SQY458795 TAU458795 TKQ458795 TUM458795 UEI458795 UOE458795 UYA458795 VHW458795 VRS458795 WBO458795 WLK458795 WVG458795 C524331 IU524331 SQ524331 ACM524331 AMI524331 AWE524331 BGA524331 BPW524331 BZS524331 CJO524331 CTK524331 DDG524331 DNC524331 DWY524331 EGU524331 EQQ524331 FAM524331 FKI524331 FUE524331 GEA524331 GNW524331 GXS524331 HHO524331 HRK524331 IBG524331 ILC524331 IUY524331 JEU524331 JOQ524331 JYM524331 KII524331 KSE524331 LCA524331 LLW524331 LVS524331 MFO524331 MPK524331 MZG524331 NJC524331 NSY524331 OCU524331 OMQ524331 OWM524331 PGI524331 PQE524331 QAA524331 QJW524331 QTS524331 RDO524331 RNK524331 RXG524331 SHC524331 SQY524331 TAU524331 TKQ524331 TUM524331 UEI524331 UOE524331 UYA524331 VHW524331 VRS524331 WBO524331 WLK524331 WVG524331 C589867 IU589867 SQ589867 ACM589867 AMI589867 AWE589867 BGA589867 BPW589867 BZS589867 CJO589867 CTK589867 DDG589867 DNC589867 DWY589867 EGU589867 EQQ589867 FAM589867 FKI589867 FUE589867 GEA589867 GNW589867 GXS589867 HHO589867 HRK589867 IBG589867 ILC589867 IUY589867 JEU589867 JOQ589867 JYM589867 KII589867 KSE589867 LCA589867 LLW589867 LVS589867 MFO589867 MPK589867 MZG589867 NJC589867 NSY589867 OCU589867 OMQ589867 OWM589867 PGI589867 PQE589867 QAA589867 QJW589867 QTS589867 RDO589867 RNK589867 RXG589867 SHC589867 SQY589867 TAU589867 TKQ589867 TUM589867 UEI589867 UOE589867 UYA589867 VHW589867 VRS589867 WBO589867 WLK589867 WVG589867 C655403 IU655403 SQ655403 ACM655403 AMI655403 AWE655403 BGA655403 BPW655403 BZS655403 CJO655403 CTK655403 DDG655403 DNC655403 DWY655403 EGU655403 EQQ655403 FAM655403 FKI655403 FUE655403 GEA655403 GNW655403 GXS655403 HHO655403 HRK655403 IBG655403 ILC655403 IUY655403 JEU655403 JOQ655403 JYM655403 KII655403 KSE655403 LCA655403 LLW655403 LVS655403 MFO655403 MPK655403 MZG655403 NJC655403 NSY655403 OCU655403 OMQ655403 OWM655403 PGI655403 PQE655403 QAA655403 QJW655403 QTS655403 RDO655403 RNK655403 RXG655403 SHC655403 SQY655403 TAU655403 TKQ655403 TUM655403 UEI655403 UOE655403 UYA655403 VHW655403 VRS655403 WBO655403 WLK655403 WVG655403 C720939 IU720939 SQ720939 ACM720939 AMI720939 AWE720939 BGA720939 BPW720939 BZS720939 CJO720939 CTK720939 DDG720939 DNC720939 DWY720939 EGU720939 EQQ720939 FAM720939 FKI720939 FUE720939 GEA720939 GNW720939 GXS720939 HHO720939 HRK720939 IBG720939 ILC720939 IUY720939 JEU720939 JOQ720939 JYM720939 KII720939 KSE720939 LCA720939 LLW720939 LVS720939 MFO720939 MPK720939 MZG720939 NJC720939 NSY720939 OCU720939 OMQ720939 OWM720939 PGI720939 PQE720939 QAA720939 QJW720939 QTS720939 RDO720939 RNK720939 RXG720939 SHC720939 SQY720939 TAU720939 TKQ720939 TUM720939 UEI720939 UOE720939 UYA720939 VHW720939 VRS720939 WBO720939 WLK720939 WVG720939 C786475 IU786475 SQ786475 ACM786475 AMI786475 AWE786475 BGA786475 BPW786475 BZS786475 CJO786475 CTK786475 DDG786475 DNC786475 DWY786475 EGU786475 EQQ786475 FAM786475 FKI786475 FUE786475 GEA786475 GNW786475 GXS786475 HHO786475 HRK786475 IBG786475 ILC786475 IUY786475 JEU786475 JOQ786475 JYM786475 KII786475 KSE786475 LCA786475 LLW786475 LVS786475 MFO786475 MPK786475 MZG786475 NJC786475 NSY786475 OCU786475 OMQ786475 OWM786475 PGI786475 PQE786475 QAA786475 QJW786475 QTS786475 RDO786475 RNK786475 RXG786475 SHC786475 SQY786475 TAU786475 TKQ786475 TUM786475 UEI786475 UOE786475 UYA786475 VHW786475 VRS786475 WBO786475 WLK786475 WVG786475 C852011 IU852011 SQ852011 ACM852011 AMI852011 AWE852011 BGA852011 BPW852011 BZS852011 CJO852011 CTK852011 DDG852011 DNC852011 DWY852011 EGU852011 EQQ852011 FAM852011 FKI852011 FUE852011 GEA852011 GNW852011 GXS852011 HHO852011 HRK852011 IBG852011 ILC852011 IUY852011 JEU852011 JOQ852011 JYM852011 KII852011 KSE852011 LCA852011 LLW852011 LVS852011 MFO852011 MPK852011 MZG852011 NJC852011 NSY852011 OCU852011 OMQ852011 OWM852011 PGI852011 PQE852011 QAA852011 QJW852011 QTS852011 RDO852011 RNK852011 RXG852011 SHC852011 SQY852011 TAU852011 TKQ852011 TUM852011 UEI852011 UOE852011 UYA852011 VHW852011 VRS852011 WBO852011 WLK852011 WVG852011 C917547 IU917547 SQ917547 ACM917547 AMI917547 AWE917547 BGA917547 BPW917547 BZS917547 CJO917547 CTK917547 DDG917547 DNC917547 DWY917547 EGU917547 EQQ917547 FAM917547 FKI917547 FUE917547 GEA917547 GNW917547 GXS917547 HHO917547 HRK917547 IBG917547 ILC917547 IUY917547 JEU917547 JOQ917547 JYM917547 KII917547 KSE917547 LCA917547 LLW917547 LVS917547 MFO917547 MPK917547 MZG917547 NJC917547 NSY917547 OCU917547 OMQ917547 OWM917547 PGI917547 PQE917547 QAA917547 QJW917547 QTS917547 RDO917547 RNK917547 RXG917547 SHC917547 SQY917547 TAU917547 TKQ917547 TUM917547 UEI917547 UOE917547 UYA917547 VHW917547 VRS917547 WBO917547 WLK917547 WVG917547 C983083 IU983083 SQ983083 ACM983083 AMI983083 AWE983083 BGA983083 BPW983083 BZS983083 CJO983083 CTK983083 DDG983083 DNC983083 DWY983083 EGU983083 EQQ983083 FAM983083 FKI983083 FUE983083 GEA983083 GNW983083 GXS983083 HHO983083 HRK983083 IBG983083 ILC983083 IUY983083 JEU983083 JOQ983083 JYM983083 KII983083 KSE983083 LCA983083 LLW983083 LVS983083 MFO983083 MPK983083 MZG983083 NJC983083 NSY983083 OCU983083 OMQ983083 OWM983083 PGI983083 PQE983083 QAA983083 QJW983083 QTS983083 RDO983083 RNK983083 RXG983083 SHC983083 SQY983083 TAU983083 TKQ983083 TUM983083 UEI983083 UOE983083 UYA983083 VHW983083 VRS983083 WBO983083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83 A65579 IR65579 SN65579 ACJ65579 AMF65579 AWB65579 BFX65579 BPT65579 BZP65579 CJL65579 CTH65579 DDD65579 DMZ65579 DWV65579 EGR65579 EQN65579 FAJ65579 FKF65579 FUB65579 GDX65579 GNT65579 GXP65579 HHL65579 HRH65579 IBD65579 IKZ65579 IUV65579 JER65579 JON65579 JYJ65579 KIF65579 KSB65579 LBX65579 LLT65579 LVP65579 MFL65579 MPH65579 MZD65579 NIZ65579 NSV65579 OCR65579 OMN65579 OWJ65579 PGF65579 PQB65579 PZX65579 QJT65579 QTP65579 RDL65579 RNH65579 RXD65579 SGZ65579 SQV65579 TAR65579 TKN65579 TUJ65579 UEF65579 UOB65579 UXX65579 VHT65579 VRP65579 WBL65579 WLH65579 WVD65579 A131115 IR131115 SN131115 ACJ131115 AMF131115 AWB131115 BFX131115 BPT131115 BZP131115 CJL131115 CTH131115 DDD131115 DMZ131115 DWV131115 EGR131115 EQN131115 FAJ131115 FKF131115 FUB131115 GDX131115 GNT131115 GXP131115 HHL131115 HRH131115 IBD131115 IKZ131115 IUV131115 JER131115 JON131115 JYJ131115 KIF131115 KSB131115 LBX131115 LLT131115 LVP131115 MFL131115 MPH131115 MZD131115 NIZ131115 NSV131115 OCR131115 OMN131115 OWJ131115 PGF131115 PQB131115 PZX131115 QJT131115 QTP131115 RDL131115 RNH131115 RXD131115 SGZ131115 SQV131115 TAR131115 TKN131115 TUJ131115 UEF131115 UOB131115 UXX131115 VHT131115 VRP131115 WBL131115 WLH131115 WVD131115 A196651 IR196651 SN196651 ACJ196651 AMF196651 AWB196651 BFX196651 BPT196651 BZP196651 CJL196651 CTH196651 DDD196651 DMZ196651 DWV196651 EGR196651 EQN196651 FAJ196651 FKF196651 FUB196651 GDX196651 GNT196651 GXP196651 HHL196651 HRH196651 IBD196651 IKZ196651 IUV196651 JER196651 JON196651 JYJ196651 KIF196651 KSB196651 LBX196651 LLT196651 LVP196651 MFL196651 MPH196651 MZD196651 NIZ196651 NSV196651 OCR196651 OMN196651 OWJ196651 PGF196651 PQB196651 PZX196651 QJT196651 QTP196651 RDL196651 RNH196651 RXD196651 SGZ196651 SQV196651 TAR196651 TKN196651 TUJ196651 UEF196651 UOB196651 UXX196651 VHT196651 VRP196651 WBL196651 WLH196651 WVD196651 A262187 IR262187 SN262187 ACJ262187 AMF262187 AWB262187 BFX262187 BPT262187 BZP262187 CJL262187 CTH262187 DDD262187 DMZ262187 DWV262187 EGR262187 EQN262187 FAJ262187 FKF262187 FUB262187 GDX262187 GNT262187 GXP262187 HHL262187 HRH262187 IBD262187 IKZ262187 IUV262187 JER262187 JON262187 JYJ262187 KIF262187 KSB262187 LBX262187 LLT262187 LVP262187 MFL262187 MPH262187 MZD262187 NIZ262187 NSV262187 OCR262187 OMN262187 OWJ262187 PGF262187 PQB262187 PZX262187 QJT262187 QTP262187 RDL262187 RNH262187 RXD262187 SGZ262187 SQV262187 TAR262187 TKN262187 TUJ262187 UEF262187 UOB262187 UXX262187 VHT262187 VRP262187 WBL262187 WLH262187 WVD262187 A327723 IR327723 SN327723 ACJ327723 AMF327723 AWB327723 BFX327723 BPT327723 BZP327723 CJL327723 CTH327723 DDD327723 DMZ327723 DWV327723 EGR327723 EQN327723 FAJ327723 FKF327723 FUB327723 GDX327723 GNT327723 GXP327723 HHL327723 HRH327723 IBD327723 IKZ327723 IUV327723 JER327723 JON327723 JYJ327723 KIF327723 KSB327723 LBX327723 LLT327723 LVP327723 MFL327723 MPH327723 MZD327723 NIZ327723 NSV327723 OCR327723 OMN327723 OWJ327723 PGF327723 PQB327723 PZX327723 QJT327723 QTP327723 RDL327723 RNH327723 RXD327723 SGZ327723 SQV327723 TAR327723 TKN327723 TUJ327723 UEF327723 UOB327723 UXX327723 VHT327723 VRP327723 WBL327723 WLH327723 WVD327723 A393259 IR393259 SN393259 ACJ393259 AMF393259 AWB393259 BFX393259 BPT393259 BZP393259 CJL393259 CTH393259 DDD393259 DMZ393259 DWV393259 EGR393259 EQN393259 FAJ393259 FKF393259 FUB393259 GDX393259 GNT393259 GXP393259 HHL393259 HRH393259 IBD393259 IKZ393259 IUV393259 JER393259 JON393259 JYJ393259 KIF393259 KSB393259 LBX393259 LLT393259 LVP393259 MFL393259 MPH393259 MZD393259 NIZ393259 NSV393259 OCR393259 OMN393259 OWJ393259 PGF393259 PQB393259 PZX393259 QJT393259 QTP393259 RDL393259 RNH393259 RXD393259 SGZ393259 SQV393259 TAR393259 TKN393259 TUJ393259 UEF393259 UOB393259 UXX393259 VHT393259 VRP393259 WBL393259 WLH393259 WVD393259 A458795 IR458795 SN458795 ACJ458795 AMF458795 AWB458795 BFX458795 BPT458795 BZP458795 CJL458795 CTH458795 DDD458795 DMZ458795 DWV458795 EGR458795 EQN458795 FAJ458795 FKF458795 FUB458795 GDX458795 GNT458795 GXP458795 HHL458795 HRH458795 IBD458795 IKZ458795 IUV458795 JER458795 JON458795 JYJ458795 KIF458795 KSB458795 LBX458795 LLT458795 LVP458795 MFL458795 MPH458795 MZD458795 NIZ458795 NSV458795 OCR458795 OMN458795 OWJ458795 PGF458795 PQB458795 PZX458795 QJT458795 QTP458795 RDL458795 RNH458795 RXD458795 SGZ458795 SQV458795 TAR458795 TKN458795 TUJ458795 UEF458795 UOB458795 UXX458795 VHT458795 VRP458795 WBL458795 WLH458795 WVD458795 A524331 IR524331 SN524331 ACJ524331 AMF524331 AWB524331 BFX524331 BPT524331 BZP524331 CJL524331 CTH524331 DDD524331 DMZ524331 DWV524331 EGR524331 EQN524331 FAJ524331 FKF524331 FUB524331 GDX524331 GNT524331 GXP524331 HHL524331 HRH524331 IBD524331 IKZ524331 IUV524331 JER524331 JON524331 JYJ524331 KIF524331 KSB524331 LBX524331 LLT524331 LVP524331 MFL524331 MPH524331 MZD524331 NIZ524331 NSV524331 OCR524331 OMN524331 OWJ524331 PGF524331 PQB524331 PZX524331 QJT524331 QTP524331 RDL524331 RNH524331 RXD524331 SGZ524331 SQV524331 TAR524331 TKN524331 TUJ524331 UEF524331 UOB524331 UXX524331 VHT524331 VRP524331 WBL524331 WLH524331 WVD524331 A589867 IR589867 SN589867 ACJ589867 AMF589867 AWB589867 BFX589867 BPT589867 BZP589867 CJL589867 CTH589867 DDD589867 DMZ589867 DWV589867 EGR589867 EQN589867 FAJ589867 FKF589867 FUB589867 GDX589867 GNT589867 GXP589867 HHL589867 HRH589867 IBD589867 IKZ589867 IUV589867 JER589867 JON589867 JYJ589867 KIF589867 KSB589867 LBX589867 LLT589867 LVP589867 MFL589867 MPH589867 MZD589867 NIZ589867 NSV589867 OCR589867 OMN589867 OWJ589867 PGF589867 PQB589867 PZX589867 QJT589867 QTP589867 RDL589867 RNH589867 RXD589867 SGZ589867 SQV589867 TAR589867 TKN589867 TUJ589867 UEF589867 UOB589867 UXX589867 VHT589867 VRP589867 WBL589867 WLH589867 WVD589867 A655403 IR655403 SN655403 ACJ655403 AMF655403 AWB655403 BFX655403 BPT655403 BZP655403 CJL655403 CTH655403 DDD655403 DMZ655403 DWV655403 EGR655403 EQN655403 FAJ655403 FKF655403 FUB655403 GDX655403 GNT655403 GXP655403 HHL655403 HRH655403 IBD655403 IKZ655403 IUV655403 JER655403 JON655403 JYJ655403 KIF655403 KSB655403 LBX655403 LLT655403 LVP655403 MFL655403 MPH655403 MZD655403 NIZ655403 NSV655403 OCR655403 OMN655403 OWJ655403 PGF655403 PQB655403 PZX655403 QJT655403 QTP655403 RDL655403 RNH655403 RXD655403 SGZ655403 SQV655403 TAR655403 TKN655403 TUJ655403 UEF655403 UOB655403 UXX655403 VHT655403 VRP655403 WBL655403 WLH655403 WVD655403 A720939 IR720939 SN720939 ACJ720939 AMF720939 AWB720939 BFX720939 BPT720939 BZP720939 CJL720939 CTH720939 DDD720939 DMZ720939 DWV720939 EGR720939 EQN720939 FAJ720939 FKF720939 FUB720939 GDX720939 GNT720939 GXP720939 HHL720939 HRH720939 IBD720939 IKZ720939 IUV720939 JER720939 JON720939 JYJ720939 KIF720939 KSB720939 LBX720939 LLT720939 LVP720939 MFL720939 MPH720939 MZD720939 NIZ720939 NSV720939 OCR720939 OMN720939 OWJ720939 PGF720939 PQB720939 PZX720939 QJT720939 QTP720939 RDL720939 RNH720939 RXD720939 SGZ720939 SQV720939 TAR720939 TKN720939 TUJ720939 UEF720939 UOB720939 UXX720939 VHT720939 VRP720939 WBL720939 WLH720939 WVD720939 A786475 IR786475 SN786475 ACJ786475 AMF786475 AWB786475 BFX786475 BPT786475 BZP786475 CJL786475 CTH786475 DDD786475 DMZ786475 DWV786475 EGR786475 EQN786475 FAJ786475 FKF786475 FUB786475 GDX786475 GNT786475 GXP786475 HHL786475 HRH786475 IBD786475 IKZ786475 IUV786475 JER786475 JON786475 JYJ786475 KIF786475 KSB786475 LBX786475 LLT786475 LVP786475 MFL786475 MPH786475 MZD786475 NIZ786475 NSV786475 OCR786475 OMN786475 OWJ786475 PGF786475 PQB786475 PZX786475 QJT786475 QTP786475 RDL786475 RNH786475 RXD786475 SGZ786475 SQV786475 TAR786475 TKN786475 TUJ786475 UEF786475 UOB786475 UXX786475 VHT786475 VRP786475 WBL786475 WLH786475 WVD786475 A852011 IR852011 SN852011 ACJ852011 AMF852011 AWB852011 BFX852011 BPT852011 BZP852011 CJL852011 CTH852011 DDD852011 DMZ852011 DWV852011 EGR852011 EQN852011 FAJ852011 FKF852011 FUB852011 GDX852011 GNT852011 GXP852011 HHL852011 HRH852011 IBD852011 IKZ852011 IUV852011 JER852011 JON852011 JYJ852011 KIF852011 KSB852011 LBX852011 LLT852011 LVP852011 MFL852011 MPH852011 MZD852011 NIZ852011 NSV852011 OCR852011 OMN852011 OWJ852011 PGF852011 PQB852011 PZX852011 QJT852011 QTP852011 RDL852011 RNH852011 RXD852011 SGZ852011 SQV852011 TAR852011 TKN852011 TUJ852011 UEF852011 UOB852011 UXX852011 VHT852011 VRP852011 WBL852011 WLH852011 WVD852011 A917547 IR917547 SN917547 ACJ917547 AMF917547 AWB917547 BFX917547 BPT917547 BZP917547 CJL917547 CTH917547 DDD917547 DMZ917547 DWV917547 EGR917547 EQN917547 FAJ917547 FKF917547 FUB917547 GDX917547 GNT917547 GXP917547 HHL917547 HRH917547 IBD917547 IKZ917547 IUV917547 JER917547 JON917547 JYJ917547 KIF917547 KSB917547 LBX917547 LLT917547 LVP917547 MFL917547 MPH917547 MZD917547 NIZ917547 NSV917547 OCR917547 OMN917547 OWJ917547 PGF917547 PQB917547 PZX917547 QJT917547 QTP917547 RDL917547 RNH917547 RXD917547 SGZ917547 SQV917547 TAR917547 TKN917547 TUJ917547 UEF917547 UOB917547 UXX917547 VHT917547 VRP917547 WBL917547 WLH917547 WVD917547 A983083 IR983083 SN983083 ACJ983083 AMF983083 AWB983083 BFX983083 BPT983083 BZP983083 CJL983083 CTH983083 DDD983083 DMZ983083 DWV983083 EGR983083 EQN983083 FAJ983083 FKF983083 FUB983083 GDX983083 GNT983083 GXP983083 HHL983083 HRH983083 IBD983083 IKZ983083 IUV983083 JER983083 JON983083 JYJ983083 KIF983083 KSB983083 LBX983083 LLT983083 LVP983083 MFL983083 MPH983083 MZD983083 NIZ983083 NSV983083 OCR983083 OMN983083 OWJ983083 PGF983083 PQB983083 PZX983083 QJT983083 QTP983083 RDL983083 RNH983083 RXD983083 SGZ983083 SQV983083 TAR983083 TKN983083 TUJ983083 UEF983083 UOB983083 UXX983083 VHT983083 VRP983083 WBL983083 WLH983083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F180"/>
  <sheetViews>
    <sheetView tabSelected="1" zoomScale="70" zoomScaleNormal="70" workbookViewId="0">
      <selection activeCell="E49" sqref="E49"/>
    </sheetView>
  </sheetViews>
  <sheetFormatPr baseColWidth="10" defaultRowHeight="15" x14ac:dyDescent="0.25"/>
  <cols>
    <col min="1" max="1" width="3.140625" style="9" bestFit="1" customWidth="1"/>
    <col min="2" max="2" width="102.7109375" style="9" bestFit="1" customWidth="1"/>
    <col min="3" max="3" width="31.140625" style="9" customWidth="1"/>
    <col min="4" max="4" width="56.5703125" style="9" customWidth="1"/>
    <col min="5" max="5" width="25" style="9" customWidth="1"/>
    <col min="6" max="6" width="29.7109375" style="9" customWidth="1"/>
    <col min="7" max="7" width="46.42578125" style="9" customWidth="1"/>
    <col min="8" max="8" width="24.5703125" style="9" customWidth="1"/>
    <col min="9" max="9" width="24" style="9" customWidth="1"/>
    <col min="10" max="10" width="64.5703125" style="9" customWidth="1"/>
    <col min="11" max="11" width="23.140625" style="9" customWidth="1"/>
    <col min="12" max="12" width="53.85546875" style="9" customWidth="1"/>
    <col min="13" max="13" width="18.7109375" style="9" customWidth="1"/>
    <col min="14" max="14" width="22.140625" style="9" customWidth="1"/>
    <col min="15" max="15" width="26.140625" style="9" customWidth="1"/>
    <col min="16" max="16" width="41" style="9" customWidth="1"/>
    <col min="17" max="21" width="6.42578125" style="9" customWidth="1"/>
    <col min="22" max="250" width="11.42578125" style="9"/>
    <col min="251" max="251" width="1" style="9" customWidth="1"/>
    <col min="252" max="252" width="4.28515625" style="9" customWidth="1"/>
    <col min="253" max="253" width="34.7109375" style="9" customWidth="1"/>
    <col min="254" max="254" width="11.42578125"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11.42578125"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11.42578125"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11.42578125"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11.42578125"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11.42578125"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11.42578125"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11.42578125"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11.42578125"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11.42578125"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11.42578125"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11.42578125"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11.42578125"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11.42578125"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11.42578125"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11.42578125"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11.42578125"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11.42578125"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11.42578125"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11.42578125"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11.42578125"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11.42578125"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11.42578125"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11.42578125"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11.42578125"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11.42578125"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11.42578125"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11.42578125"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11.42578125"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11.42578125"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11.42578125"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11.42578125"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11.42578125"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11.42578125"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11.42578125"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11.42578125"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11.42578125"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11.42578125"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11.42578125"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11.42578125"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11.42578125"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11.42578125"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11.42578125"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11.42578125"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11.42578125"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11.42578125"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11.42578125"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11.42578125"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11.42578125"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11.42578125"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11.42578125"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11.42578125"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11.42578125"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11.42578125"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11.42578125"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11.42578125"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11.42578125"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11.42578125"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11.42578125"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11.42578125"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11.42578125"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11.42578125"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11.42578125"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249" t="s">
        <v>63</v>
      </c>
      <c r="C2" s="250"/>
      <c r="D2" s="250"/>
      <c r="E2" s="250"/>
      <c r="F2" s="250"/>
      <c r="G2" s="250"/>
      <c r="H2" s="250"/>
      <c r="I2" s="250"/>
      <c r="J2" s="250"/>
      <c r="K2" s="250"/>
      <c r="L2" s="250"/>
      <c r="M2" s="250"/>
      <c r="N2" s="250"/>
      <c r="O2" s="250"/>
      <c r="P2" s="250"/>
    </row>
    <row r="4" spans="2:16" ht="26.25" x14ac:dyDescent="0.25">
      <c r="B4" s="249" t="s">
        <v>48</v>
      </c>
      <c r="C4" s="250"/>
      <c r="D4" s="250"/>
      <c r="E4" s="250"/>
      <c r="F4" s="250"/>
      <c r="G4" s="250"/>
      <c r="H4" s="250"/>
      <c r="I4" s="250"/>
      <c r="J4" s="250"/>
      <c r="K4" s="250"/>
      <c r="L4" s="250"/>
      <c r="M4" s="250"/>
      <c r="N4" s="250"/>
      <c r="O4" s="250"/>
      <c r="P4" s="250"/>
    </row>
    <row r="5" spans="2:16" ht="15.75" thickBot="1" x14ac:dyDescent="0.3"/>
    <row r="6" spans="2:16" ht="21.75" thickBot="1" x14ac:dyDescent="0.3">
      <c r="B6" s="11" t="s">
        <v>4</v>
      </c>
      <c r="C6" s="247" t="s">
        <v>161</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3"/>
      <c r="D10" s="253"/>
      <c r="E10" s="25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7"/>
      <c r="J12" s="107"/>
      <c r="K12" s="107"/>
      <c r="L12" s="107"/>
      <c r="M12" s="107"/>
      <c r="N12" s="19"/>
    </row>
    <row r="13" spans="2:16" x14ac:dyDescent="0.25">
      <c r="I13" s="107"/>
      <c r="J13" s="107"/>
      <c r="K13" s="107"/>
      <c r="L13" s="107"/>
      <c r="M13" s="107"/>
      <c r="N13" s="108"/>
    </row>
    <row r="14" spans="2:16" ht="45.75" customHeight="1" x14ac:dyDescent="0.25">
      <c r="B14" s="255" t="s">
        <v>100</v>
      </c>
      <c r="C14" s="255"/>
      <c r="D14" s="167" t="s">
        <v>12</v>
      </c>
      <c r="E14" s="167" t="s">
        <v>13</v>
      </c>
      <c r="F14" s="167" t="s">
        <v>29</v>
      </c>
      <c r="G14" s="92"/>
      <c r="I14" s="38"/>
      <c r="J14" s="38"/>
      <c r="K14" s="38"/>
      <c r="L14" s="38"/>
      <c r="M14" s="38"/>
      <c r="N14" s="108"/>
    </row>
    <row r="15" spans="2:16" x14ac:dyDescent="0.25">
      <c r="B15" s="255"/>
      <c r="C15" s="255"/>
      <c r="D15" s="167">
        <v>25</v>
      </c>
      <c r="E15" s="36">
        <v>1762951852</v>
      </c>
      <c r="F15" s="170">
        <f>500+84+168</f>
        <v>752</v>
      </c>
      <c r="G15" s="93"/>
      <c r="I15" s="39"/>
      <c r="J15" s="39"/>
      <c r="K15" s="39"/>
      <c r="L15" s="39"/>
      <c r="M15" s="39"/>
      <c r="N15" s="108"/>
    </row>
    <row r="16" spans="2:16" x14ac:dyDescent="0.25">
      <c r="B16" s="255"/>
      <c r="C16" s="255"/>
      <c r="D16" s="167"/>
      <c r="E16" s="36"/>
      <c r="F16" s="36"/>
      <c r="G16" s="93"/>
      <c r="I16" s="39"/>
      <c r="J16" s="39"/>
      <c r="K16" s="39"/>
      <c r="L16" s="39"/>
      <c r="M16" s="39"/>
      <c r="N16" s="108"/>
    </row>
    <row r="17" spans="1:14" x14ac:dyDescent="0.25">
      <c r="B17" s="255"/>
      <c r="C17" s="255"/>
      <c r="D17" s="167"/>
      <c r="E17" s="36"/>
      <c r="F17" s="36"/>
      <c r="G17" s="93"/>
      <c r="I17" s="39"/>
      <c r="J17" s="39"/>
      <c r="K17" s="39"/>
      <c r="L17" s="39"/>
      <c r="M17" s="39"/>
      <c r="N17" s="108"/>
    </row>
    <row r="18" spans="1:14" x14ac:dyDescent="0.25">
      <c r="B18" s="255"/>
      <c r="C18" s="255"/>
      <c r="D18" s="167"/>
      <c r="E18" s="37"/>
      <c r="F18" s="36"/>
      <c r="G18" s="93"/>
      <c r="H18" s="22"/>
      <c r="I18" s="39"/>
      <c r="J18" s="39"/>
      <c r="K18" s="39"/>
      <c r="L18" s="39"/>
      <c r="M18" s="39"/>
      <c r="N18" s="20"/>
    </row>
    <row r="19" spans="1:14" x14ac:dyDescent="0.25">
      <c r="B19" s="255"/>
      <c r="C19" s="255"/>
      <c r="D19" s="167"/>
      <c r="E19" s="37"/>
      <c r="F19" s="36"/>
      <c r="G19" s="93"/>
      <c r="H19" s="22"/>
      <c r="I19" s="41"/>
      <c r="J19" s="41"/>
      <c r="K19" s="41"/>
      <c r="L19" s="41"/>
      <c r="M19" s="41"/>
      <c r="N19" s="20"/>
    </row>
    <row r="20" spans="1:14" x14ac:dyDescent="0.25">
      <c r="B20" s="255"/>
      <c r="C20" s="255"/>
      <c r="D20" s="167"/>
      <c r="E20" s="37"/>
      <c r="F20" s="36"/>
      <c r="G20" s="93"/>
      <c r="H20" s="22"/>
      <c r="I20" s="107"/>
      <c r="J20" s="107"/>
      <c r="K20" s="107"/>
      <c r="L20" s="107"/>
      <c r="M20" s="107"/>
      <c r="N20" s="20"/>
    </row>
    <row r="21" spans="1:14" x14ac:dyDescent="0.25">
      <c r="B21" s="255"/>
      <c r="C21" s="255"/>
      <c r="D21" s="167"/>
      <c r="E21" s="37"/>
      <c r="F21" s="36"/>
      <c r="G21" s="93"/>
      <c r="H21" s="22"/>
      <c r="I21" s="107"/>
      <c r="J21" s="107"/>
      <c r="K21" s="107"/>
      <c r="L21" s="107"/>
      <c r="M21" s="107"/>
      <c r="N21" s="20"/>
    </row>
    <row r="22" spans="1:14" ht="15.75" thickBot="1" x14ac:dyDescent="0.3">
      <c r="B22" s="256" t="s">
        <v>14</v>
      </c>
      <c r="C22" s="257"/>
      <c r="D22" s="167"/>
      <c r="E22" s="65"/>
      <c r="F22" s="36"/>
      <c r="G22" s="93"/>
      <c r="H22" s="22"/>
      <c r="I22" s="107"/>
      <c r="J22" s="107"/>
      <c r="K22" s="107"/>
      <c r="L22" s="107"/>
      <c r="M22" s="107"/>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601.6</v>
      </c>
      <c r="D24" s="42"/>
      <c r="E24" s="45">
        <f>E15</f>
        <v>1762951852</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132</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133</v>
      </c>
      <c r="D29" s="125" t="s">
        <v>134</v>
      </c>
      <c r="E29" s="104"/>
      <c r="F29" s="104"/>
      <c r="G29" s="104"/>
      <c r="H29" s="104"/>
      <c r="I29" s="107"/>
      <c r="J29" s="107"/>
      <c r="K29" s="107"/>
      <c r="L29" s="107"/>
      <c r="M29" s="107"/>
      <c r="N29" s="108"/>
    </row>
    <row r="30" spans="1:14" x14ac:dyDescent="0.25">
      <c r="A30" s="99"/>
      <c r="B30" s="121" t="s">
        <v>135</v>
      </c>
      <c r="C30" s="166" t="s">
        <v>175</v>
      </c>
      <c r="D30" s="166"/>
      <c r="E30" s="104"/>
      <c r="F30" s="104"/>
      <c r="G30" s="104"/>
      <c r="H30" s="104"/>
      <c r="I30" s="107"/>
      <c r="J30" s="107"/>
      <c r="K30" s="107"/>
      <c r="L30" s="107"/>
      <c r="M30" s="107"/>
      <c r="N30" s="108"/>
    </row>
    <row r="31" spans="1:14" x14ac:dyDescent="0.25">
      <c r="A31" s="99"/>
      <c r="B31" s="121" t="s">
        <v>136</v>
      </c>
      <c r="C31" s="166"/>
      <c r="D31" s="166" t="s">
        <v>175</v>
      </c>
      <c r="E31" s="104"/>
      <c r="F31" s="104"/>
      <c r="G31" s="104"/>
      <c r="H31" s="104"/>
      <c r="I31" s="107"/>
      <c r="J31" s="107"/>
      <c r="K31" s="107"/>
      <c r="L31" s="107"/>
      <c r="M31" s="107"/>
      <c r="N31" s="108"/>
    </row>
    <row r="32" spans="1:14" x14ac:dyDescent="0.25">
      <c r="A32" s="99"/>
      <c r="B32" s="121" t="s">
        <v>137</v>
      </c>
      <c r="C32" s="209" t="s">
        <v>175</v>
      </c>
      <c r="D32" s="172"/>
      <c r="E32" s="104"/>
      <c r="F32" s="104"/>
      <c r="G32" s="104"/>
      <c r="H32" s="104"/>
      <c r="I32" s="107"/>
      <c r="J32" s="107"/>
      <c r="K32" s="107"/>
      <c r="L32" s="107"/>
      <c r="M32" s="107"/>
      <c r="N32" s="108"/>
    </row>
    <row r="33" spans="1:16" x14ac:dyDescent="0.25">
      <c r="A33" s="99"/>
      <c r="B33" s="121" t="s">
        <v>138</v>
      </c>
      <c r="C33" s="121"/>
      <c r="D33" s="175" t="s">
        <v>175</v>
      </c>
      <c r="E33" s="104"/>
      <c r="F33" s="104"/>
      <c r="G33" s="104"/>
      <c r="H33" s="104"/>
      <c r="I33" s="107"/>
      <c r="J33" s="107"/>
      <c r="K33" s="107"/>
      <c r="L33" s="107"/>
      <c r="M33" s="107"/>
      <c r="N33" s="108"/>
    </row>
    <row r="34" spans="1:16" x14ac:dyDescent="0.25">
      <c r="A34" s="99"/>
      <c r="B34" s="104"/>
      <c r="C34" s="104"/>
      <c r="D34" s="104"/>
      <c r="E34" s="104"/>
      <c r="F34" s="104"/>
      <c r="G34" s="104"/>
      <c r="H34" s="104"/>
      <c r="I34" s="107"/>
      <c r="J34" s="107"/>
      <c r="K34" s="107"/>
      <c r="L34" s="107"/>
      <c r="M34" s="107"/>
      <c r="N34" s="108"/>
    </row>
    <row r="35" spans="1:16" x14ac:dyDescent="0.25">
      <c r="A35" s="99"/>
      <c r="B35" s="104"/>
      <c r="C35" s="104"/>
      <c r="D35" s="104"/>
      <c r="E35" s="104"/>
      <c r="F35" s="104"/>
      <c r="G35" s="104"/>
      <c r="H35" s="104"/>
      <c r="I35" s="107"/>
      <c r="J35" s="107"/>
      <c r="K35" s="107"/>
      <c r="L35" s="107"/>
      <c r="M35" s="107"/>
      <c r="N35" s="108"/>
    </row>
    <row r="36" spans="1:16" x14ac:dyDescent="0.25">
      <c r="A36" s="99"/>
      <c r="B36" s="122" t="s">
        <v>139</v>
      </c>
      <c r="C36" s="104"/>
      <c r="D36" s="104"/>
      <c r="E36" s="104"/>
      <c r="F36" s="104"/>
      <c r="G36" s="104"/>
      <c r="H36" s="104"/>
      <c r="I36" s="107"/>
      <c r="J36" s="107"/>
      <c r="K36" s="107"/>
      <c r="L36" s="107"/>
      <c r="M36" s="107"/>
      <c r="N36" s="108"/>
    </row>
    <row r="37" spans="1:16" x14ac:dyDescent="0.25">
      <c r="A37" s="99"/>
      <c r="B37" s="104"/>
      <c r="C37" s="104"/>
      <c r="D37" s="104"/>
      <c r="E37" s="104"/>
      <c r="F37" s="104"/>
      <c r="G37" s="104"/>
      <c r="H37" s="104"/>
      <c r="I37" s="107"/>
      <c r="J37" s="107"/>
      <c r="K37" s="107"/>
      <c r="L37" s="107"/>
      <c r="M37" s="107"/>
      <c r="N37" s="108"/>
    </row>
    <row r="38" spans="1:16" x14ac:dyDescent="0.25">
      <c r="A38" s="99"/>
      <c r="B38" s="104"/>
      <c r="C38" s="104"/>
      <c r="D38" s="104"/>
      <c r="E38" s="104"/>
      <c r="F38" s="104"/>
      <c r="G38" s="104"/>
      <c r="H38" s="104"/>
      <c r="I38" s="107"/>
      <c r="J38" s="107"/>
      <c r="K38" s="107"/>
      <c r="L38" s="107"/>
      <c r="M38" s="107"/>
      <c r="N38" s="108"/>
    </row>
    <row r="39" spans="1:16" x14ac:dyDescent="0.25">
      <c r="A39" s="99"/>
      <c r="B39" s="125" t="s">
        <v>33</v>
      </c>
      <c r="C39" s="125" t="s">
        <v>58</v>
      </c>
      <c r="D39" s="124" t="s">
        <v>51</v>
      </c>
      <c r="E39" s="124" t="s">
        <v>16</v>
      </c>
      <c r="F39" s="104"/>
      <c r="G39" s="104"/>
      <c r="H39" s="104"/>
      <c r="I39" s="107"/>
      <c r="J39" s="107"/>
      <c r="K39" s="107"/>
      <c r="L39" s="107"/>
      <c r="M39" s="107"/>
      <c r="N39" s="108"/>
    </row>
    <row r="40" spans="1:16" ht="28.5" x14ac:dyDescent="0.25">
      <c r="A40" s="99"/>
      <c r="B40" s="105" t="s">
        <v>140</v>
      </c>
      <c r="C40" s="106">
        <v>40</v>
      </c>
      <c r="D40" s="166">
        <v>40</v>
      </c>
      <c r="E40" s="258">
        <f>+D40+D41</f>
        <v>40</v>
      </c>
      <c r="F40" s="104"/>
      <c r="G40" s="104"/>
      <c r="H40" s="104"/>
      <c r="I40" s="107"/>
      <c r="J40" s="107"/>
      <c r="K40" s="107"/>
      <c r="L40" s="107"/>
      <c r="M40" s="107"/>
      <c r="N40" s="108"/>
    </row>
    <row r="41" spans="1:16" ht="42.75" x14ac:dyDescent="0.25">
      <c r="A41" s="99"/>
      <c r="B41" s="105" t="s">
        <v>141</v>
      </c>
      <c r="C41" s="106">
        <v>60</v>
      </c>
      <c r="D41" s="166">
        <f>+F179</f>
        <v>0</v>
      </c>
      <c r="E41" s="259"/>
      <c r="F41" s="104"/>
      <c r="G41" s="104"/>
      <c r="H41" s="104"/>
      <c r="I41" s="107"/>
      <c r="J41" s="107"/>
      <c r="K41" s="107"/>
      <c r="L41" s="107"/>
      <c r="M41" s="107"/>
      <c r="N41" s="108"/>
    </row>
    <row r="42" spans="1:16" x14ac:dyDescent="0.25">
      <c r="A42" s="99"/>
      <c r="C42" s="100"/>
      <c r="D42" s="39"/>
      <c r="E42" s="101"/>
      <c r="F42" s="40"/>
      <c r="G42" s="40"/>
      <c r="H42" s="40"/>
      <c r="I42" s="23"/>
      <c r="J42" s="23"/>
      <c r="K42" s="23"/>
      <c r="L42" s="23"/>
      <c r="M42" s="23"/>
    </row>
    <row r="43" spans="1:16" x14ac:dyDescent="0.25">
      <c r="A43" s="99"/>
      <c r="C43" s="100"/>
      <c r="D43" s="39"/>
      <c r="E43" s="101"/>
      <c r="F43" s="40"/>
      <c r="G43" s="40"/>
      <c r="H43" s="40"/>
      <c r="I43" s="23"/>
      <c r="J43" s="23"/>
      <c r="K43" s="23"/>
      <c r="L43" s="23"/>
      <c r="M43" s="23"/>
    </row>
    <row r="44" spans="1:16" x14ac:dyDescent="0.25">
      <c r="A44" s="99"/>
      <c r="C44" s="100"/>
      <c r="D44" s="39"/>
      <c r="E44" s="101"/>
      <c r="F44" s="40"/>
      <c r="G44" s="40"/>
      <c r="H44" s="40"/>
      <c r="I44" s="23"/>
      <c r="J44" s="23"/>
      <c r="K44" s="23"/>
      <c r="L44" s="23"/>
      <c r="M44" s="23"/>
    </row>
    <row r="45" spans="1:16" ht="15.75" thickBot="1" x14ac:dyDescent="0.3">
      <c r="M45" s="260" t="s">
        <v>35</v>
      </c>
      <c r="N45" s="260"/>
    </row>
    <row r="46" spans="1:16" x14ac:dyDescent="0.25">
      <c r="B46" s="122" t="s">
        <v>30</v>
      </c>
      <c r="M46" s="66"/>
      <c r="N46" s="66"/>
    </row>
    <row r="47" spans="1:16" ht="15.75" thickBot="1" x14ac:dyDescent="0.3">
      <c r="M47" s="66"/>
      <c r="N47" s="66"/>
    </row>
    <row r="48" spans="1:16" s="107" customFormat="1" ht="109.5" customHeight="1" x14ac:dyDescent="0.25">
      <c r="B48" s="118" t="s">
        <v>142</v>
      </c>
      <c r="C48" s="118" t="s">
        <v>143</v>
      </c>
      <c r="D48" s="118" t="s">
        <v>144</v>
      </c>
      <c r="E48" s="118" t="s">
        <v>45</v>
      </c>
      <c r="F48" s="118" t="s">
        <v>22</v>
      </c>
      <c r="G48" s="118" t="s">
        <v>102</v>
      </c>
      <c r="H48" s="118" t="s">
        <v>17</v>
      </c>
      <c r="I48" s="118" t="s">
        <v>10</v>
      </c>
      <c r="J48" s="118" t="s">
        <v>31</v>
      </c>
      <c r="K48" s="118" t="s">
        <v>61</v>
      </c>
      <c r="L48" s="118" t="s">
        <v>20</v>
      </c>
      <c r="M48" s="103" t="s">
        <v>26</v>
      </c>
      <c r="N48" s="118" t="s">
        <v>145</v>
      </c>
      <c r="O48" s="118" t="s">
        <v>36</v>
      </c>
      <c r="P48" s="119" t="s">
        <v>11</v>
      </c>
    </row>
    <row r="49" spans="1:25" s="113" customFormat="1" ht="45" x14ac:dyDescent="0.25">
      <c r="A49" s="47">
        <v>1</v>
      </c>
      <c r="B49" s="114" t="s">
        <v>161</v>
      </c>
      <c r="C49" s="114" t="s">
        <v>161</v>
      </c>
      <c r="D49" s="114" t="s">
        <v>162</v>
      </c>
      <c r="E49" s="109" t="s">
        <v>184</v>
      </c>
      <c r="F49" s="110" t="s">
        <v>133</v>
      </c>
      <c r="G49" s="152"/>
      <c r="H49" s="117">
        <v>41256</v>
      </c>
      <c r="I49" s="111">
        <v>41912</v>
      </c>
      <c r="J49" s="111"/>
      <c r="K49" s="111" t="s">
        <v>186</v>
      </c>
      <c r="L49" s="111" t="s">
        <v>166</v>
      </c>
      <c r="M49" s="102">
        <v>192</v>
      </c>
      <c r="N49" s="102">
        <v>192</v>
      </c>
      <c r="O49" s="27">
        <v>921205920</v>
      </c>
      <c r="P49" s="27" t="s">
        <v>185</v>
      </c>
      <c r="Q49" s="112"/>
      <c r="R49" s="112"/>
      <c r="S49" s="112"/>
      <c r="T49" s="112"/>
      <c r="U49" s="112"/>
      <c r="V49" s="112"/>
      <c r="W49" s="112"/>
      <c r="X49" s="112"/>
      <c r="Y49" s="112"/>
    </row>
    <row r="50" spans="1:25" s="113" customFormat="1" ht="45" x14ac:dyDescent="0.25">
      <c r="A50" s="47">
        <f>+A49+1</f>
        <v>2</v>
      </c>
      <c r="B50" s="114" t="s">
        <v>161</v>
      </c>
      <c r="C50" s="114" t="s">
        <v>161</v>
      </c>
      <c r="D50" s="114" t="s">
        <v>162</v>
      </c>
      <c r="E50" s="109" t="s">
        <v>187</v>
      </c>
      <c r="F50" s="110" t="s">
        <v>133</v>
      </c>
      <c r="G50" s="110"/>
      <c r="H50" s="117">
        <v>40924</v>
      </c>
      <c r="I50" s="111">
        <v>41090</v>
      </c>
      <c r="J50" s="111"/>
      <c r="K50" s="111" t="s">
        <v>188</v>
      </c>
      <c r="L50" s="111" t="s">
        <v>166</v>
      </c>
      <c r="M50" s="102">
        <v>24</v>
      </c>
      <c r="N50" s="102">
        <v>24</v>
      </c>
      <c r="O50" s="27">
        <v>9152512</v>
      </c>
      <c r="P50" s="27" t="s">
        <v>189</v>
      </c>
      <c r="Q50" s="112"/>
      <c r="R50" s="112"/>
      <c r="S50" s="112"/>
      <c r="T50" s="112"/>
      <c r="U50" s="112"/>
      <c r="V50" s="112"/>
      <c r="W50" s="112"/>
      <c r="X50" s="112"/>
      <c r="Y50" s="112"/>
    </row>
    <row r="51" spans="1:25" s="113" customFormat="1" x14ac:dyDescent="0.25">
      <c r="A51" s="47">
        <f t="shared" ref="A51:A56" si="0">+A50+1</f>
        <v>3</v>
      </c>
      <c r="B51" s="114"/>
      <c r="C51" s="114"/>
      <c r="D51" s="114"/>
      <c r="E51" s="109"/>
      <c r="F51" s="110"/>
      <c r="G51" s="110"/>
      <c r="H51" s="110"/>
      <c r="I51" s="111"/>
      <c r="J51" s="111"/>
      <c r="K51" s="111"/>
      <c r="L51" s="111"/>
      <c r="M51" s="102"/>
      <c r="N51" s="102"/>
      <c r="O51" s="27"/>
      <c r="P51" s="27"/>
      <c r="Q51" s="112"/>
      <c r="R51" s="112"/>
      <c r="S51" s="112"/>
      <c r="T51" s="112"/>
      <c r="U51" s="112"/>
      <c r="V51" s="112"/>
      <c r="W51" s="112"/>
      <c r="X51" s="112"/>
      <c r="Y51" s="112"/>
    </row>
    <row r="52" spans="1:25" s="113" customFormat="1" x14ac:dyDescent="0.25">
      <c r="A52" s="47">
        <f t="shared" si="0"/>
        <v>4</v>
      </c>
      <c r="B52" s="114"/>
      <c r="C52" s="115"/>
      <c r="D52" s="114"/>
      <c r="E52" s="109"/>
      <c r="F52" s="110"/>
      <c r="G52" s="110"/>
      <c r="H52" s="110"/>
      <c r="I52" s="111"/>
      <c r="J52" s="111"/>
      <c r="K52" s="111"/>
      <c r="L52" s="111"/>
      <c r="M52" s="102"/>
      <c r="N52" s="102"/>
      <c r="O52" s="27"/>
      <c r="P52" s="27"/>
      <c r="Q52" s="112"/>
      <c r="R52" s="112"/>
      <c r="S52" s="112"/>
      <c r="T52" s="112"/>
      <c r="U52" s="112"/>
      <c r="V52" s="112"/>
      <c r="W52" s="112"/>
      <c r="X52" s="112"/>
      <c r="Y52" s="112"/>
    </row>
    <row r="53" spans="1:25" s="113" customFormat="1" x14ac:dyDescent="0.25">
      <c r="A53" s="47">
        <f t="shared" si="0"/>
        <v>5</v>
      </c>
      <c r="B53" s="114"/>
      <c r="C53" s="115"/>
      <c r="D53" s="114"/>
      <c r="E53" s="109"/>
      <c r="F53" s="110"/>
      <c r="G53" s="110"/>
      <c r="H53" s="110"/>
      <c r="I53" s="111"/>
      <c r="J53" s="111"/>
      <c r="K53" s="111"/>
      <c r="L53" s="111"/>
      <c r="M53" s="102"/>
      <c r="N53" s="102"/>
      <c r="O53" s="27"/>
      <c r="P53" s="27"/>
      <c r="Q53" s="112"/>
      <c r="R53" s="112"/>
      <c r="S53" s="112"/>
      <c r="T53" s="112"/>
      <c r="U53" s="112"/>
      <c r="V53" s="112"/>
      <c r="W53" s="112"/>
      <c r="X53" s="112"/>
      <c r="Y53" s="112"/>
    </row>
    <row r="54" spans="1:25" s="113" customFormat="1" x14ac:dyDescent="0.25">
      <c r="A54" s="47">
        <f t="shared" si="0"/>
        <v>6</v>
      </c>
      <c r="B54" s="114"/>
      <c r="C54" s="115"/>
      <c r="D54" s="114"/>
      <c r="E54" s="109"/>
      <c r="F54" s="110"/>
      <c r="G54" s="110"/>
      <c r="H54" s="110"/>
      <c r="I54" s="111"/>
      <c r="J54" s="111"/>
      <c r="K54" s="111"/>
      <c r="L54" s="111"/>
      <c r="M54" s="102"/>
      <c r="N54" s="102"/>
      <c r="O54" s="27"/>
      <c r="P54" s="27"/>
      <c r="Q54" s="112"/>
      <c r="R54" s="112"/>
      <c r="S54" s="112"/>
      <c r="T54" s="112"/>
      <c r="U54" s="112"/>
      <c r="V54" s="112"/>
      <c r="W54" s="112"/>
      <c r="X54" s="112"/>
      <c r="Y54" s="112"/>
    </row>
    <row r="55" spans="1:25" s="113" customFormat="1" x14ac:dyDescent="0.25">
      <c r="A55" s="47">
        <f t="shared" si="0"/>
        <v>7</v>
      </c>
      <c r="B55" s="114"/>
      <c r="C55" s="115"/>
      <c r="D55" s="114"/>
      <c r="E55" s="109"/>
      <c r="F55" s="110"/>
      <c r="G55" s="110"/>
      <c r="H55" s="110"/>
      <c r="I55" s="111"/>
      <c r="J55" s="111"/>
      <c r="K55" s="111"/>
      <c r="L55" s="111"/>
      <c r="M55" s="102"/>
      <c r="N55" s="102"/>
      <c r="O55" s="27"/>
      <c r="P55" s="27"/>
      <c r="Q55" s="112"/>
      <c r="R55" s="112"/>
      <c r="S55" s="112"/>
      <c r="T55" s="112"/>
      <c r="U55" s="112"/>
      <c r="V55" s="112"/>
      <c r="W55" s="112"/>
      <c r="X55" s="112"/>
      <c r="Y55" s="112"/>
    </row>
    <row r="56" spans="1:25" s="113" customFormat="1" x14ac:dyDescent="0.25">
      <c r="A56" s="47">
        <f t="shared" si="0"/>
        <v>8</v>
      </c>
      <c r="B56" s="114"/>
      <c r="C56" s="115"/>
      <c r="D56" s="114"/>
      <c r="E56" s="109"/>
      <c r="F56" s="110"/>
      <c r="G56" s="110"/>
      <c r="H56" s="110"/>
      <c r="I56" s="111"/>
      <c r="J56" s="111"/>
      <c r="K56" s="111"/>
      <c r="L56" s="111"/>
      <c r="M56" s="102"/>
      <c r="N56" s="102"/>
      <c r="O56" s="27"/>
      <c r="P56" s="27"/>
      <c r="Q56" s="112"/>
      <c r="R56" s="112"/>
      <c r="S56" s="112"/>
      <c r="T56" s="112"/>
      <c r="U56" s="112"/>
      <c r="V56" s="112"/>
      <c r="W56" s="112"/>
      <c r="X56" s="112"/>
      <c r="Y56" s="112"/>
    </row>
    <row r="57" spans="1:25" s="113" customFormat="1" ht="25.5" customHeight="1" x14ac:dyDescent="0.25">
      <c r="A57" s="47"/>
      <c r="B57" s="50" t="s">
        <v>16</v>
      </c>
      <c r="C57" s="115"/>
      <c r="D57" s="114"/>
      <c r="E57" s="109"/>
      <c r="F57" s="110"/>
      <c r="G57" s="110"/>
      <c r="H57" s="110"/>
      <c r="I57" s="111"/>
      <c r="J57" s="111"/>
      <c r="K57" s="116" t="s">
        <v>190</v>
      </c>
      <c r="L57" s="116">
        <f t="shared" ref="L57" si="1">SUM(L49:L56)</f>
        <v>0</v>
      </c>
      <c r="M57" s="151">
        <v>192</v>
      </c>
      <c r="N57" s="116" t="s">
        <v>191</v>
      </c>
      <c r="O57" s="27"/>
      <c r="P57" s="27"/>
    </row>
    <row r="58" spans="1:25" s="30" customFormat="1" x14ac:dyDescent="0.25">
      <c r="E58" s="31"/>
    </row>
    <row r="59" spans="1:25" s="30" customFormat="1" x14ac:dyDescent="0.25">
      <c r="B59" s="261" t="s">
        <v>28</v>
      </c>
      <c r="C59" s="261" t="s">
        <v>27</v>
      </c>
      <c r="D59" s="263" t="s">
        <v>34</v>
      </c>
      <c r="E59" s="263"/>
    </row>
    <row r="60" spans="1:25" s="30" customFormat="1" x14ac:dyDescent="0.25">
      <c r="B60" s="262"/>
      <c r="C60" s="262"/>
      <c r="D60" s="168" t="s">
        <v>23</v>
      </c>
      <c r="E60" s="63" t="s">
        <v>24</v>
      </c>
    </row>
    <row r="61" spans="1:25" s="30" customFormat="1" ht="30.6" customHeight="1" x14ac:dyDescent="0.25">
      <c r="B61" s="60" t="s">
        <v>21</v>
      </c>
      <c r="C61" s="61" t="str">
        <f>+K57</f>
        <v>27 meses y 3 días</v>
      </c>
      <c r="D61" s="58" t="s">
        <v>175</v>
      </c>
      <c r="E61" s="58"/>
      <c r="F61" s="32"/>
      <c r="G61" s="32"/>
      <c r="H61" s="32"/>
      <c r="I61" s="32"/>
      <c r="J61" s="32"/>
      <c r="K61" s="32"/>
      <c r="L61" s="32"/>
      <c r="M61" s="32"/>
    </row>
    <row r="62" spans="1:25" s="30" customFormat="1" ht="30" customHeight="1" x14ac:dyDescent="0.25">
      <c r="B62" s="60" t="s">
        <v>25</v>
      </c>
      <c r="C62" s="61" t="s">
        <v>554</v>
      </c>
      <c r="D62" s="58"/>
      <c r="E62" s="58" t="s">
        <v>175</v>
      </c>
    </row>
    <row r="63" spans="1:25" s="30" customFormat="1" x14ac:dyDescent="0.25">
      <c r="B63" s="33"/>
      <c r="C63" s="264"/>
      <c r="D63" s="264"/>
      <c r="E63" s="264"/>
      <c r="F63" s="264"/>
      <c r="G63" s="264"/>
      <c r="H63" s="264"/>
      <c r="I63" s="264"/>
      <c r="J63" s="264"/>
      <c r="K63" s="264"/>
      <c r="L63" s="264"/>
      <c r="M63" s="264"/>
      <c r="N63" s="264"/>
    </row>
    <row r="64" spans="1:25" ht="28.15" customHeight="1" thickBot="1" x14ac:dyDescent="0.3"/>
    <row r="65" spans="2:16" ht="27" thickBot="1" x14ac:dyDescent="0.3">
      <c r="B65" s="265" t="s">
        <v>103</v>
      </c>
      <c r="C65" s="265"/>
      <c r="D65" s="265"/>
      <c r="E65" s="265"/>
      <c r="F65" s="265"/>
      <c r="G65" s="265"/>
      <c r="H65" s="265"/>
      <c r="I65" s="265"/>
      <c r="J65" s="265"/>
      <c r="K65" s="265"/>
      <c r="L65" s="265"/>
      <c r="M65" s="265"/>
      <c r="N65" s="265"/>
    </row>
    <row r="68" spans="2:16" ht="109.5" customHeight="1" x14ac:dyDescent="0.25">
      <c r="B68" s="120" t="s">
        <v>146</v>
      </c>
      <c r="C68" s="69" t="s">
        <v>2</v>
      </c>
      <c r="D68" s="69" t="s">
        <v>105</v>
      </c>
      <c r="E68" s="69" t="s">
        <v>104</v>
      </c>
      <c r="F68" s="69" t="s">
        <v>106</v>
      </c>
      <c r="G68" s="69" t="s">
        <v>107</v>
      </c>
      <c r="H68" s="69" t="s">
        <v>108</v>
      </c>
      <c r="I68" s="69" t="s">
        <v>109</v>
      </c>
      <c r="J68" s="69" t="s">
        <v>110</v>
      </c>
      <c r="K68" s="69" t="s">
        <v>111</v>
      </c>
      <c r="L68" s="69" t="s">
        <v>112</v>
      </c>
      <c r="M68" s="96" t="s">
        <v>113</v>
      </c>
      <c r="N68" s="96" t="s">
        <v>114</v>
      </c>
      <c r="O68" s="266" t="s">
        <v>3</v>
      </c>
      <c r="P68" s="267"/>
    </row>
    <row r="69" spans="2:16" x14ac:dyDescent="0.25">
      <c r="B69" s="176" t="s">
        <v>234</v>
      </c>
      <c r="C69" s="177" t="s">
        <v>284</v>
      </c>
      <c r="D69" s="177" t="s">
        <v>294</v>
      </c>
      <c r="E69" s="179">
        <v>50</v>
      </c>
      <c r="F69" s="4"/>
      <c r="G69" s="4"/>
      <c r="H69" s="4"/>
      <c r="I69" s="97" t="s">
        <v>133</v>
      </c>
      <c r="J69" s="97" t="s">
        <v>133</v>
      </c>
      <c r="K69" s="97" t="s">
        <v>133</v>
      </c>
      <c r="L69" s="97" t="s">
        <v>133</v>
      </c>
      <c r="M69" s="97" t="s">
        <v>133</v>
      </c>
      <c r="N69" s="97" t="s">
        <v>133</v>
      </c>
      <c r="O69" s="251" t="s">
        <v>569</v>
      </c>
      <c r="P69" s="252"/>
    </row>
    <row r="70" spans="2:16" x14ac:dyDescent="0.25">
      <c r="B70" s="176" t="s">
        <v>234</v>
      </c>
      <c r="C70" s="177" t="s">
        <v>285</v>
      </c>
      <c r="D70" s="177" t="s">
        <v>295</v>
      </c>
      <c r="E70" s="179">
        <v>50</v>
      </c>
      <c r="F70" s="4"/>
      <c r="G70" s="4"/>
      <c r="H70" s="4"/>
      <c r="I70" s="97" t="s">
        <v>133</v>
      </c>
      <c r="J70" s="97" t="s">
        <v>133</v>
      </c>
      <c r="K70" s="97" t="s">
        <v>133</v>
      </c>
      <c r="L70" s="97" t="s">
        <v>133</v>
      </c>
      <c r="M70" s="97" t="s">
        <v>133</v>
      </c>
      <c r="N70" s="97" t="s">
        <v>133</v>
      </c>
      <c r="O70" s="173" t="s">
        <v>569</v>
      </c>
      <c r="P70" s="174"/>
    </row>
    <row r="71" spans="2:16" x14ac:dyDescent="0.25">
      <c r="B71" s="176" t="s">
        <v>234</v>
      </c>
      <c r="C71" s="177" t="s">
        <v>286</v>
      </c>
      <c r="D71" s="177" t="s">
        <v>296</v>
      </c>
      <c r="E71" s="179">
        <v>50</v>
      </c>
      <c r="F71" s="4"/>
      <c r="G71" s="4"/>
      <c r="H71" s="4"/>
      <c r="I71" s="97" t="s">
        <v>133</v>
      </c>
      <c r="J71" s="97" t="s">
        <v>133</v>
      </c>
      <c r="K71" s="97" t="s">
        <v>133</v>
      </c>
      <c r="L71" s="97" t="s">
        <v>133</v>
      </c>
      <c r="M71" s="97" t="s">
        <v>133</v>
      </c>
      <c r="N71" s="97" t="s">
        <v>133</v>
      </c>
      <c r="O71" s="173" t="s">
        <v>569</v>
      </c>
      <c r="P71" s="174"/>
    </row>
    <row r="72" spans="2:16" x14ac:dyDescent="0.25">
      <c r="B72" s="176" t="s">
        <v>234</v>
      </c>
      <c r="C72" s="177" t="s">
        <v>287</v>
      </c>
      <c r="D72" s="177" t="s">
        <v>297</v>
      </c>
      <c r="E72" s="179">
        <v>50</v>
      </c>
      <c r="F72" s="4"/>
      <c r="G72" s="4"/>
      <c r="H72" s="4"/>
      <c r="I72" s="97" t="s">
        <v>133</v>
      </c>
      <c r="J72" s="97" t="s">
        <v>133</v>
      </c>
      <c r="K72" s="97" t="s">
        <v>133</v>
      </c>
      <c r="L72" s="97" t="s">
        <v>133</v>
      </c>
      <c r="M72" s="97" t="s">
        <v>133</v>
      </c>
      <c r="N72" s="97" t="s">
        <v>133</v>
      </c>
      <c r="O72" s="173" t="s">
        <v>569</v>
      </c>
      <c r="P72" s="174"/>
    </row>
    <row r="73" spans="2:16" x14ac:dyDescent="0.25">
      <c r="B73" s="176" t="s">
        <v>234</v>
      </c>
      <c r="C73" s="177" t="s">
        <v>288</v>
      </c>
      <c r="D73" s="177" t="s">
        <v>298</v>
      </c>
      <c r="E73" s="179">
        <v>50</v>
      </c>
      <c r="F73" s="4"/>
      <c r="G73" s="4"/>
      <c r="H73" s="4"/>
      <c r="I73" s="97" t="s">
        <v>133</v>
      </c>
      <c r="J73" s="97" t="s">
        <v>133</v>
      </c>
      <c r="K73" s="97" t="s">
        <v>133</v>
      </c>
      <c r="L73" s="97" t="s">
        <v>133</v>
      </c>
      <c r="M73" s="97" t="s">
        <v>133</v>
      </c>
      <c r="N73" s="97" t="s">
        <v>133</v>
      </c>
      <c r="O73" s="173" t="s">
        <v>569</v>
      </c>
      <c r="P73" s="174"/>
    </row>
    <row r="74" spans="2:16" x14ac:dyDescent="0.25">
      <c r="B74" s="176" t="s">
        <v>234</v>
      </c>
      <c r="C74" s="177" t="s">
        <v>289</v>
      </c>
      <c r="D74" s="177" t="s">
        <v>299</v>
      </c>
      <c r="E74" s="179">
        <v>50</v>
      </c>
      <c r="F74" s="4"/>
      <c r="G74" s="4"/>
      <c r="H74" s="4"/>
      <c r="I74" s="97" t="s">
        <v>133</v>
      </c>
      <c r="J74" s="97" t="s">
        <v>133</v>
      </c>
      <c r="K74" s="97" t="s">
        <v>133</v>
      </c>
      <c r="L74" s="97" t="s">
        <v>133</v>
      </c>
      <c r="M74" s="97" t="s">
        <v>133</v>
      </c>
      <c r="N74" s="97" t="s">
        <v>133</v>
      </c>
      <c r="O74" s="173" t="s">
        <v>569</v>
      </c>
      <c r="P74" s="174"/>
    </row>
    <row r="75" spans="2:16" x14ac:dyDescent="0.25">
      <c r="B75" s="176" t="s">
        <v>234</v>
      </c>
      <c r="C75" s="177" t="s">
        <v>290</v>
      </c>
      <c r="D75" s="177" t="s">
        <v>295</v>
      </c>
      <c r="E75" s="179">
        <v>50</v>
      </c>
      <c r="F75" s="4"/>
      <c r="G75" s="4"/>
      <c r="H75" s="4"/>
      <c r="I75" s="97" t="s">
        <v>133</v>
      </c>
      <c r="J75" s="97" t="s">
        <v>133</v>
      </c>
      <c r="K75" s="97" t="s">
        <v>133</v>
      </c>
      <c r="L75" s="97" t="s">
        <v>133</v>
      </c>
      <c r="M75" s="97" t="s">
        <v>133</v>
      </c>
      <c r="N75" s="97" t="s">
        <v>133</v>
      </c>
      <c r="O75" s="251" t="s">
        <v>569</v>
      </c>
      <c r="P75" s="252"/>
    </row>
    <row r="76" spans="2:16" x14ac:dyDescent="0.25">
      <c r="B76" s="176" t="s">
        <v>234</v>
      </c>
      <c r="C76" s="177" t="s">
        <v>291</v>
      </c>
      <c r="D76" s="177" t="s">
        <v>300</v>
      </c>
      <c r="E76" s="179">
        <v>50</v>
      </c>
      <c r="F76" s="4"/>
      <c r="G76" s="4"/>
      <c r="H76" s="4"/>
      <c r="I76" s="97" t="s">
        <v>133</v>
      </c>
      <c r="J76" s="97" t="s">
        <v>133</v>
      </c>
      <c r="K76" s="97" t="s">
        <v>133</v>
      </c>
      <c r="L76" s="97" t="s">
        <v>133</v>
      </c>
      <c r="M76" s="97" t="s">
        <v>133</v>
      </c>
      <c r="N76" s="97" t="s">
        <v>133</v>
      </c>
      <c r="O76" s="251" t="s">
        <v>569</v>
      </c>
      <c r="P76" s="252"/>
    </row>
    <row r="77" spans="2:16" x14ac:dyDescent="0.25">
      <c r="B77" s="176" t="s">
        <v>234</v>
      </c>
      <c r="C77" s="177" t="s">
        <v>292</v>
      </c>
      <c r="D77" s="177" t="s">
        <v>301</v>
      </c>
      <c r="E77" s="179">
        <v>50</v>
      </c>
      <c r="F77" s="4"/>
      <c r="G77" s="4"/>
      <c r="H77" s="4"/>
      <c r="I77" s="97" t="s">
        <v>133</v>
      </c>
      <c r="J77" s="97" t="s">
        <v>133</v>
      </c>
      <c r="K77" s="97" t="s">
        <v>133</v>
      </c>
      <c r="L77" s="97" t="s">
        <v>133</v>
      </c>
      <c r="M77" s="97" t="s">
        <v>133</v>
      </c>
      <c r="N77" s="97" t="s">
        <v>133</v>
      </c>
      <c r="O77" s="251" t="s">
        <v>569</v>
      </c>
      <c r="P77" s="252"/>
    </row>
    <row r="78" spans="2:16" x14ac:dyDescent="0.25">
      <c r="B78" s="176" t="s">
        <v>234</v>
      </c>
      <c r="C78" s="177" t="s">
        <v>293</v>
      </c>
      <c r="D78" s="177" t="s">
        <v>302</v>
      </c>
      <c r="E78" s="179">
        <v>50</v>
      </c>
      <c r="F78" s="4"/>
      <c r="G78" s="4"/>
      <c r="H78" s="4"/>
      <c r="I78" s="97" t="s">
        <v>133</v>
      </c>
      <c r="J78" s="97" t="s">
        <v>133</v>
      </c>
      <c r="K78" s="97" t="s">
        <v>133</v>
      </c>
      <c r="L78" s="97" t="s">
        <v>133</v>
      </c>
      <c r="M78" s="97" t="s">
        <v>133</v>
      </c>
      <c r="N78" s="97" t="s">
        <v>133</v>
      </c>
      <c r="O78" s="251" t="s">
        <v>569</v>
      </c>
      <c r="P78" s="252"/>
    </row>
    <row r="79" spans="2:16" x14ac:dyDescent="0.25">
      <c r="B79" s="176" t="s">
        <v>259</v>
      </c>
      <c r="C79" s="176" t="s">
        <v>303</v>
      </c>
      <c r="D79" s="176" t="s">
        <v>307</v>
      </c>
      <c r="E79" s="183">
        <v>36</v>
      </c>
      <c r="F79" s="4"/>
      <c r="G79" s="4" t="s">
        <v>133</v>
      </c>
      <c r="H79" s="4"/>
      <c r="I79" s="97"/>
      <c r="J79" s="97" t="s">
        <v>133</v>
      </c>
      <c r="K79" s="97" t="s">
        <v>133</v>
      </c>
      <c r="L79" s="97" t="s">
        <v>133</v>
      </c>
      <c r="M79" s="97" t="s">
        <v>133</v>
      </c>
      <c r="N79" s="97" t="s">
        <v>133</v>
      </c>
      <c r="O79" s="173" t="s">
        <v>569</v>
      </c>
      <c r="P79" s="174"/>
    </row>
    <row r="80" spans="2:16" x14ac:dyDescent="0.25">
      <c r="B80" s="176" t="s">
        <v>259</v>
      </c>
      <c r="C80" s="176" t="s">
        <v>304</v>
      </c>
      <c r="D80" s="177" t="s">
        <v>308</v>
      </c>
      <c r="E80" s="183">
        <v>36</v>
      </c>
      <c r="F80" s="4"/>
      <c r="G80" s="4" t="s">
        <v>133</v>
      </c>
      <c r="H80" s="4"/>
      <c r="I80" s="97"/>
      <c r="J80" s="97" t="s">
        <v>133</v>
      </c>
      <c r="K80" s="97" t="s">
        <v>133</v>
      </c>
      <c r="L80" s="97" t="s">
        <v>133</v>
      </c>
      <c r="M80" s="97" t="s">
        <v>133</v>
      </c>
      <c r="N80" s="97" t="s">
        <v>133</v>
      </c>
      <c r="O80" s="173" t="s">
        <v>569</v>
      </c>
      <c r="P80" s="174"/>
    </row>
    <row r="81" spans="2:16" x14ac:dyDescent="0.25">
      <c r="B81" s="176" t="s">
        <v>259</v>
      </c>
      <c r="C81" s="176" t="s">
        <v>305</v>
      </c>
      <c r="D81" s="176" t="s">
        <v>309</v>
      </c>
      <c r="E81" s="183">
        <v>36</v>
      </c>
      <c r="F81" s="4"/>
      <c r="G81" s="4" t="s">
        <v>133</v>
      </c>
      <c r="H81" s="4"/>
      <c r="I81" s="97"/>
      <c r="J81" s="97" t="s">
        <v>133</v>
      </c>
      <c r="K81" s="97" t="s">
        <v>133</v>
      </c>
      <c r="L81" s="97" t="s">
        <v>133</v>
      </c>
      <c r="M81" s="97" t="s">
        <v>133</v>
      </c>
      <c r="N81" s="97" t="s">
        <v>133</v>
      </c>
      <c r="O81" s="173" t="s">
        <v>569</v>
      </c>
      <c r="P81" s="174"/>
    </row>
    <row r="82" spans="2:16" x14ac:dyDescent="0.25">
      <c r="B82" s="176" t="s">
        <v>259</v>
      </c>
      <c r="C82" s="176" t="s">
        <v>306</v>
      </c>
      <c r="D82" s="176" t="s">
        <v>310</v>
      </c>
      <c r="E82" s="183">
        <v>36</v>
      </c>
      <c r="F82" s="4"/>
      <c r="G82" s="4" t="s">
        <v>133</v>
      </c>
      <c r="H82" s="4"/>
      <c r="I82" s="97"/>
      <c r="J82" s="97" t="s">
        <v>133</v>
      </c>
      <c r="K82" s="97" t="s">
        <v>133</v>
      </c>
      <c r="L82" s="97" t="s">
        <v>133</v>
      </c>
      <c r="M82" s="97" t="s">
        <v>133</v>
      </c>
      <c r="N82" s="97" t="s">
        <v>133</v>
      </c>
      <c r="O82" s="173" t="s">
        <v>569</v>
      </c>
      <c r="P82" s="174"/>
    </row>
    <row r="83" spans="2:16" x14ac:dyDescent="0.25">
      <c r="B83" s="176" t="s">
        <v>259</v>
      </c>
      <c r="C83" s="176" t="s">
        <v>245</v>
      </c>
      <c r="D83" s="47" t="s">
        <v>311</v>
      </c>
      <c r="E83" s="183">
        <v>24</v>
      </c>
      <c r="F83" s="4"/>
      <c r="G83" s="4" t="s">
        <v>133</v>
      </c>
      <c r="H83" s="4"/>
      <c r="I83" s="97"/>
      <c r="J83" s="97" t="s">
        <v>133</v>
      </c>
      <c r="K83" s="97" t="s">
        <v>133</v>
      </c>
      <c r="L83" s="97" t="s">
        <v>133</v>
      </c>
      <c r="M83" s="97" t="s">
        <v>133</v>
      </c>
      <c r="N83" s="97" t="s">
        <v>133</v>
      </c>
      <c r="O83" s="173" t="s">
        <v>569</v>
      </c>
      <c r="P83" s="174"/>
    </row>
    <row r="84" spans="2:16" x14ac:dyDescent="0.25">
      <c r="B84" s="3"/>
      <c r="C84" s="3"/>
      <c r="D84" s="5"/>
      <c r="E84" s="5"/>
      <c r="F84" s="4"/>
      <c r="G84" s="4"/>
      <c r="H84" s="4"/>
      <c r="I84" s="97"/>
      <c r="J84" s="97"/>
      <c r="K84" s="121"/>
      <c r="L84" s="121"/>
      <c r="M84" s="121"/>
      <c r="N84" s="121"/>
      <c r="O84" s="251"/>
      <c r="P84" s="252"/>
    </row>
    <row r="85" spans="2:16" x14ac:dyDescent="0.25">
      <c r="B85" s="121"/>
      <c r="C85" s="121"/>
      <c r="D85" s="121"/>
      <c r="E85" s="121"/>
      <c r="F85" s="121"/>
      <c r="G85" s="121"/>
      <c r="H85" s="121"/>
      <c r="I85" s="121"/>
      <c r="J85" s="121"/>
      <c r="K85" s="121"/>
      <c r="L85" s="121"/>
      <c r="M85" s="121"/>
      <c r="N85" s="121"/>
      <c r="O85" s="251"/>
      <c r="P85" s="252"/>
    </row>
    <row r="86" spans="2:16" x14ac:dyDescent="0.25">
      <c r="B86" s="9" t="s">
        <v>1</v>
      </c>
    </row>
    <row r="87" spans="2:16" x14ac:dyDescent="0.25">
      <c r="B87" s="9" t="s">
        <v>37</v>
      </c>
    </row>
    <row r="88" spans="2:16" x14ac:dyDescent="0.25">
      <c r="B88" s="9" t="s">
        <v>62</v>
      </c>
    </row>
    <row r="90" spans="2:16" ht="15.75" thickBot="1" x14ac:dyDescent="0.3"/>
    <row r="91" spans="2:16" ht="27" thickBot="1" x14ac:dyDescent="0.3">
      <c r="B91" s="268" t="s">
        <v>38</v>
      </c>
      <c r="C91" s="269"/>
      <c r="D91" s="269"/>
      <c r="E91" s="269"/>
      <c r="F91" s="269"/>
      <c r="G91" s="269"/>
      <c r="H91" s="269"/>
      <c r="I91" s="269"/>
      <c r="J91" s="269"/>
      <c r="K91" s="269"/>
      <c r="L91" s="269"/>
      <c r="M91" s="269"/>
      <c r="N91" s="270"/>
    </row>
    <row r="94" spans="2:16" ht="76.5" customHeight="1" x14ac:dyDescent="0.25">
      <c r="B94" s="120" t="s">
        <v>0</v>
      </c>
      <c r="C94" s="120" t="s">
        <v>39</v>
      </c>
      <c r="D94" s="120" t="s">
        <v>40</v>
      </c>
      <c r="E94" s="120" t="s">
        <v>115</v>
      </c>
      <c r="F94" s="120" t="s">
        <v>117</v>
      </c>
      <c r="G94" s="120" t="s">
        <v>118</v>
      </c>
      <c r="H94" s="120" t="s">
        <v>119</v>
      </c>
      <c r="I94" s="120" t="s">
        <v>116</v>
      </c>
      <c r="J94" s="266" t="s">
        <v>120</v>
      </c>
      <c r="K94" s="271"/>
      <c r="L94" s="267"/>
      <c r="M94" s="120" t="s">
        <v>121</v>
      </c>
      <c r="N94" s="120" t="s">
        <v>41</v>
      </c>
      <c r="O94" s="120" t="s">
        <v>42</v>
      </c>
      <c r="P94" s="213" t="s">
        <v>3</v>
      </c>
    </row>
    <row r="95" spans="2:16" ht="60.75" customHeight="1" x14ac:dyDescent="0.25">
      <c r="B95" s="210" t="s">
        <v>43</v>
      </c>
      <c r="C95" s="184">
        <f>+(168+84)/200+500/300</f>
        <v>2.9266666666666667</v>
      </c>
      <c r="D95" s="3" t="s">
        <v>312</v>
      </c>
      <c r="E95" s="3">
        <v>1085260267</v>
      </c>
      <c r="F95" s="3" t="s">
        <v>313</v>
      </c>
      <c r="G95" s="3" t="s">
        <v>314</v>
      </c>
      <c r="H95" s="185">
        <v>40900</v>
      </c>
      <c r="I95" s="5" t="s">
        <v>133</v>
      </c>
      <c r="J95" s="1" t="s">
        <v>315</v>
      </c>
      <c r="K95" s="98" t="s">
        <v>316</v>
      </c>
      <c r="L95" s="97" t="s">
        <v>317</v>
      </c>
      <c r="M95" s="121" t="s">
        <v>133</v>
      </c>
      <c r="N95" s="121" t="s">
        <v>133</v>
      </c>
      <c r="O95" s="121" t="s">
        <v>133</v>
      </c>
      <c r="P95" s="215"/>
    </row>
    <row r="96" spans="2:16" ht="60.75" customHeight="1" x14ac:dyDescent="0.25">
      <c r="B96" s="210" t="s">
        <v>43</v>
      </c>
      <c r="C96" s="184">
        <f>+(168+84)/200+500/300</f>
        <v>2.9266666666666667</v>
      </c>
      <c r="D96" s="3" t="s">
        <v>312</v>
      </c>
      <c r="E96" s="3">
        <v>1085260267</v>
      </c>
      <c r="F96" s="3" t="s">
        <v>313</v>
      </c>
      <c r="G96" s="3" t="s">
        <v>314</v>
      </c>
      <c r="H96" s="185">
        <v>40900</v>
      </c>
      <c r="I96" s="5" t="s">
        <v>133</v>
      </c>
      <c r="J96" s="1" t="s">
        <v>318</v>
      </c>
      <c r="K96" s="98" t="s">
        <v>319</v>
      </c>
      <c r="L96" s="97" t="s">
        <v>313</v>
      </c>
      <c r="M96" s="121" t="s">
        <v>133</v>
      </c>
      <c r="N96" s="121" t="s">
        <v>133</v>
      </c>
      <c r="O96" s="121" t="s">
        <v>133</v>
      </c>
      <c r="P96" s="211"/>
    </row>
    <row r="97" spans="2:16" ht="60.75" customHeight="1" x14ac:dyDescent="0.25">
      <c r="B97" s="210" t="s">
        <v>43</v>
      </c>
      <c r="C97" s="184">
        <f>+(168+84)/200+500/300</f>
        <v>2.9266666666666667</v>
      </c>
      <c r="D97" s="3" t="s">
        <v>320</v>
      </c>
      <c r="E97" s="3">
        <v>59834153</v>
      </c>
      <c r="F97" s="3" t="s">
        <v>313</v>
      </c>
      <c r="G97" s="3" t="s">
        <v>321</v>
      </c>
      <c r="H97" s="185">
        <v>38457</v>
      </c>
      <c r="I97" s="5" t="s">
        <v>134</v>
      </c>
      <c r="J97" s="1" t="s">
        <v>323</v>
      </c>
      <c r="K97" s="98" t="s">
        <v>324</v>
      </c>
      <c r="L97" s="97" t="s">
        <v>313</v>
      </c>
      <c r="M97" s="121" t="s">
        <v>133</v>
      </c>
      <c r="N97" s="121" t="s">
        <v>133</v>
      </c>
      <c r="O97" s="121" t="s">
        <v>133</v>
      </c>
      <c r="P97" s="215" t="s">
        <v>582</v>
      </c>
    </row>
    <row r="98" spans="2:16" ht="60.75" customHeight="1" x14ac:dyDescent="0.25">
      <c r="B98" s="210" t="s">
        <v>43</v>
      </c>
      <c r="C98" s="184">
        <f t="shared" ref="C98:C102" si="2">+(168+84)/200+500/300</f>
        <v>2.9266666666666667</v>
      </c>
      <c r="D98" s="3" t="s">
        <v>320</v>
      </c>
      <c r="E98" s="3">
        <v>59834153</v>
      </c>
      <c r="F98" s="3" t="s">
        <v>313</v>
      </c>
      <c r="G98" s="3" t="s">
        <v>321</v>
      </c>
      <c r="H98" s="185">
        <v>38457</v>
      </c>
      <c r="I98" s="5" t="s">
        <v>134</v>
      </c>
      <c r="J98" s="1" t="s">
        <v>318</v>
      </c>
      <c r="K98" s="98" t="s">
        <v>325</v>
      </c>
      <c r="L98" s="97" t="s">
        <v>313</v>
      </c>
      <c r="M98" s="121" t="s">
        <v>133</v>
      </c>
      <c r="N98" s="121" t="s">
        <v>133</v>
      </c>
      <c r="O98" s="121" t="s">
        <v>133</v>
      </c>
      <c r="P98" s="215" t="s">
        <v>583</v>
      </c>
    </row>
    <row r="99" spans="2:16" ht="60.75" customHeight="1" x14ac:dyDescent="0.25">
      <c r="B99" s="210" t="s">
        <v>43</v>
      </c>
      <c r="C99" s="184">
        <f t="shared" si="2"/>
        <v>2.9266666666666667</v>
      </c>
      <c r="D99" s="3" t="s">
        <v>320</v>
      </c>
      <c r="E99" s="3">
        <v>59834153</v>
      </c>
      <c r="F99" s="3" t="s">
        <v>313</v>
      </c>
      <c r="G99" s="3" t="s">
        <v>321</v>
      </c>
      <c r="H99" s="185">
        <v>38457</v>
      </c>
      <c r="I99" s="5" t="s">
        <v>134</v>
      </c>
      <c r="J99" s="1" t="s">
        <v>326</v>
      </c>
      <c r="K99" s="98" t="s">
        <v>327</v>
      </c>
      <c r="L99" s="97" t="s">
        <v>328</v>
      </c>
      <c r="M99" s="121" t="s">
        <v>133</v>
      </c>
      <c r="N99" s="121" t="s">
        <v>133</v>
      </c>
      <c r="O99" s="121" t="s">
        <v>133</v>
      </c>
      <c r="P99" s="215" t="s">
        <v>587</v>
      </c>
    </row>
    <row r="100" spans="2:16" ht="60.75" customHeight="1" x14ac:dyDescent="0.25">
      <c r="B100" s="210" t="s">
        <v>43</v>
      </c>
      <c r="C100" s="184">
        <f t="shared" si="2"/>
        <v>2.9266666666666667</v>
      </c>
      <c r="D100" s="3" t="s">
        <v>320</v>
      </c>
      <c r="E100" s="3">
        <v>59834153</v>
      </c>
      <c r="F100" s="3" t="s">
        <v>313</v>
      </c>
      <c r="G100" s="3" t="s">
        <v>321</v>
      </c>
      <c r="H100" s="185">
        <v>38457</v>
      </c>
      <c r="I100" s="5" t="s">
        <v>134</v>
      </c>
      <c r="J100" s="1" t="s">
        <v>329</v>
      </c>
      <c r="K100" s="98" t="s">
        <v>330</v>
      </c>
      <c r="L100" s="97" t="s">
        <v>317</v>
      </c>
      <c r="M100" s="121" t="s">
        <v>133</v>
      </c>
      <c r="N100" s="121" t="s">
        <v>133</v>
      </c>
      <c r="O100" s="121" t="s">
        <v>133</v>
      </c>
      <c r="P100" s="215" t="s">
        <v>582</v>
      </c>
    </row>
    <row r="101" spans="2:16" ht="60.75" customHeight="1" x14ac:dyDescent="0.25">
      <c r="B101" s="210" t="s">
        <v>43</v>
      </c>
      <c r="C101" s="184">
        <f t="shared" si="2"/>
        <v>2.9266666666666667</v>
      </c>
      <c r="D101" s="3" t="s">
        <v>331</v>
      </c>
      <c r="E101" s="3">
        <v>1085258840</v>
      </c>
      <c r="F101" s="3" t="s">
        <v>313</v>
      </c>
      <c r="G101" s="3" t="s">
        <v>314</v>
      </c>
      <c r="H101" s="185">
        <v>40530</v>
      </c>
      <c r="I101" s="5" t="s">
        <v>133</v>
      </c>
      <c r="J101" s="1" t="s">
        <v>314</v>
      </c>
      <c r="K101" s="98" t="s">
        <v>332</v>
      </c>
      <c r="L101" s="97" t="s">
        <v>333</v>
      </c>
      <c r="M101" s="121" t="s">
        <v>133</v>
      </c>
      <c r="N101" s="121" t="s">
        <v>133</v>
      </c>
      <c r="O101" s="121" t="s">
        <v>133</v>
      </c>
      <c r="P101" s="216" t="s">
        <v>584</v>
      </c>
    </row>
    <row r="102" spans="2:16" ht="60.75" customHeight="1" x14ac:dyDescent="0.25">
      <c r="B102" s="210" t="s">
        <v>43</v>
      </c>
      <c r="C102" s="184">
        <f t="shared" si="2"/>
        <v>2.9266666666666667</v>
      </c>
      <c r="D102" s="3" t="s">
        <v>331</v>
      </c>
      <c r="E102" s="3">
        <v>1085258840</v>
      </c>
      <c r="F102" s="3" t="s">
        <v>313</v>
      </c>
      <c r="G102" s="3" t="s">
        <v>314</v>
      </c>
      <c r="H102" s="185">
        <v>40530</v>
      </c>
      <c r="I102" s="5" t="s">
        <v>133</v>
      </c>
      <c r="J102" s="97" t="s">
        <v>318</v>
      </c>
      <c r="K102" s="98" t="s">
        <v>334</v>
      </c>
      <c r="L102" s="97" t="s">
        <v>317</v>
      </c>
      <c r="M102" s="121" t="s">
        <v>133</v>
      </c>
      <c r="N102" s="121" t="s">
        <v>133</v>
      </c>
      <c r="O102" s="121" t="s">
        <v>133</v>
      </c>
      <c r="P102" s="216" t="s">
        <v>584</v>
      </c>
    </row>
    <row r="103" spans="2:16" ht="60.75" customHeight="1" x14ac:dyDescent="0.25">
      <c r="B103" s="210" t="s">
        <v>44</v>
      </c>
      <c r="C103" s="184">
        <f>+(168+84)/200+(500/300)*2</f>
        <v>4.5933333333333337</v>
      </c>
      <c r="D103" s="3" t="s">
        <v>335</v>
      </c>
      <c r="E103" s="3">
        <v>1085278782</v>
      </c>
      <c r="F103" s="3" t="s">
        <v>336</v>
      </c>
      <c r="G103" s="3" t="s">
        <v>321</v>
      </c>
      <c r="H103" s="185">
        <v>41754</v>
      </c>
      <c r="I103" s="5" t="s">
        <v>133</v>
      </c>
      <c r="J103" s="1" t="s">
        <v>337</v>
      </c>
      <c r="K103" s="98" t="s">
        <v>338</v>
      </c>
      <c r="L103" s="97" t="s">
        <v>339</v>
      </c>
      <c r="M103" s="121" t="s">
        <v>133</v>
      </c>
      <c r="N103" s="121" t="s">
        <v>133</v>
      </c>
      <c r="O103" s="121" t="s">
        <v>133</v>
      </c>
      <c r="P103" s="211"/>
    </row>
    <row r="104" spans="2:16" ht="60.75" customHeight="1" x14ac:dyDescent="0.25">
      <c r="B104" s="210" t="s">
        <v>44</v>
      </c>
      <c r="C104" s="184">
        <f t="shared" ref="C104:C118" si="3">+(168+84)/200+(500/300)*2</f>
        <v>4.5933333333333337</v>
      </c>
      <c r="D104" s="3" t="s">
        <v>335</v>
      </c>
      <c r="E104" s="3">
        <v>1085278782</v>
      </c>
      <c r="F104" s="3" t="s">
        <v>336</v>
      </c>
      <c r="G104" s="3" t="s">
        <v>321</v>
      </c>
      <c r="H104" s="185">
        <v>41754</v>
      </c>
      <c r="I104" s="5" t="s">
        <v>133</v>
      </c>
      <c r="J104" s="1" t="s">
        <v>340</v>
      </c>
      <c r="K104" s="98" t="s">
        <v>341</v>
      </c>
      <c r="L104" s="97" t="s">
        <v>342</v>
      </c>
      <c r="M104" s="121" t="s">
        <v>133</v>
      </c>
      <c r="N104" s="121" t="s">
        <v>133</v>
      </c>
      <c r="O104" s="121" t="s">
        <v>133</v>
      </c>
      <c r="P104" s="211"/>
    </row>
    <row r="105" spans="2:16" ht="60.75" customHeight="1" x14ac:dyDescent="0.25">
      <c r="B105" s="210" t="s">
        <v>44</v>
      </c>
      <c r="C105" s="184">
        <f t="shared" si="3"/>
        <v>4.5933333333333337</v>
      </c>
      <c r="D105" s="3" t="s">
        <v>335</v>
      </c>
      <c r="E105" s="3">
        <v>1085278782</v>
      </c>
      <c r="F105" s="3" t="s">
        <v>336</v>
      </c>
      <c r="G105" s="3" t="s">
        <v>321</v>
      </c>
      <c r="H105" s="185">
        <v>41754</v>
      </c>
      <c r="I105" s="5" t="s">
        <v>133</v>
      </c>
      <c r="J105" s="1" t="s">
        <v>343</v>
      </c>
      <c r="K105" s="98" t="s">
        <v>344</v>
      </c>
      <c r="L105" s="97" t="s">
        <v>345</v>
      </c>
      <c r="M105" s="121" t="s">
        <v>133</v>
      </c>
      <c r="N105" s="121" t="s">
        <v>133</v>
      </c>
      <c r="O105" s="121" t="s">
        <v>133</v>
      </c>
      <c r="P105" s="211"/>
    </row>
    <row r="106" spans="2:16" ht="60.75" customHeight="1" x14ac:dyDescent="0.25">
      <c r="B106" s="210" t="s">
        <v>44</v>
      </c>
      <c r="C106" s="184">
        <f t="shared" si="3"/>
        <v>4.5933333333333337</v>
      </c>
      <c r="D106" s="3" t="s">
        <v>346</v>
      </c>
      <c r="E106" s="3">
        <v>37082057</v>
      </c>
      <c r="F106" s="3" t="s">
        <v>313</v>
      </c>
      <c r="G106" s="3" t="s">
        <v>347</v>
      </c>
      <c r="H106" s="185">
        <v>39618</v>
      </c>
      <c r="I106" s="5" t="s">
        <v>133</v>
      </c>
      <c r="J106" s="1" t="s">
        <v>348</v>
      </c>
      <c r="K106" s="98" t="s">
        <v>349</v>
      </c>
      <c r="L106" s="97" t="s">
        <v>350</v>
      </c>
      <c r="M106" s="121" t="s">
        <v>133</v>
      </c>
      <c r="N106" s="121" t="s">
        <v>133</v>
      </c>
      <c r="O106" s="121" t="s">
        <v>133</v>
      </c>
      <c r="P106" s="211"/>
    </row>
    <row r="107" spans="2:16" ht="60.75" customHeight="1" x14ac:dyDescent="0.25">
      <c r="B107" s="210" t="s">
        <v>44</v>
      </c>
      <c r="C107" s="184">
        <f t="shared" si="3"/>
        <v>4.5933333333333337</v>
      </c>
      <c r="D107" s="3" t="s">
        <v>346</v>
      </c>
      <c r="E107" s="3">
        <v>37082057</v>
      </c>
      <c r="F107" s="3" t="s">
        <v>313</v>
      </c>
      <c r="G107" s="3" t="s">
        <v>347</v>
      </c>
      <c r="H107" s="185">
        <v>39618</v>
      </c>
      <c r="I107" s="5" t="s">
        <v>133</v>
      </c>
      <c r="J107" s="1" t="s">
        <v>351</v>
      </c>
      <c r="K107" s="98" t="s">
        <v>352</v>
      </c>
      <c r="L107" s="97" t="s">
        <v>313</v>
      </c>
      <c r="M107" s="121" t="s">
        <v>133</v>
      </c>
      <c r="N107" s="121" t="s">
        <v>133</v>
      </c>
      <c r="O107" s="121" t="s">
        <v>133</v>
      </c>
      <c r="P107" s="211"/>
    </row>
    <row r="108" spans="2:16" ht="60.75" customHeight="1" x14ac:dyDescent="0.25">
      <c r="B108" s="210" t="s">
        <v>44</v>
      </c>
      <c r="C108" s="184">
        <f t="shared" si="3"/>
        <v>4.5933333333333337</v>
      </c>
      <c r="D108" s="3" t="s">
        <v>346</v>
      </c>
      <c r="E108" s="3">
        <v>37082057</v>
      </c>
      <c r="F108" s="3" t="s">
        <v>313</v>
      </c>
      <c r="G108" s="3" t="s">
        <v>347</v>
      </c>
      <c r="H108" s="185">
        <v>39618</v>
      </c>
      <c r="I108" s="5" t="s">
        <v>133</v>
      </c>
      <c r="J108" s="1" t="s">
        <v>353</v>
      </c>
      <c r="K108" s="98" t="s">
        <v>354</v>
      </c>
      <c r="L108" s="97" t="s">
        <v>355</v>
      </c>
      <c r="M108" s="121" t="s">
        <v>133</v>
      </c>
      <c r="N108" s="121" t="s">
        <v>133</v>
      </c>
      <c r="O108" s="121" t="s">
        <v>133</v>
      </c>
      <c r="P108" s="211"/>
    </row>
    <row r="109" spans="2:16" ht="60.75" customHeight="1" x14ac:dyDescent="0.25">
      <c r="B109" s="210" t="s">
        <v>44</v>
      </c>
      <c r="C109" s="184">
        <f t="shared" si="3"/>
        <v>4.5933333333333337</v>
      </c>
      <c r="D109" s="3" t="s">
        <v>346</v>
      </c>
      <c r="E109" s="3">
        <v>37082057</v>
      </c>
      <c r="F109" s="3" t="s">
        <v>313</v>
      </c>
      <c r="G109" s="3" t="s">
        <v>347</v>
      </c>
      <c r="H109" s="185">
        <v>39618</v>
      </c>
      <c r="I109" s="5" t="s">
        <v>133</v>
      </c>
      <c r="J109" s="1" t="s">
        <v>356</v>
      </c>
      <c r="K109" s="186" t="s">
        <v>357</v>
      </c>
      <c r="L109" s="97" t="s">
        <v>358</v>
      </c>
      <c r="M109" s="121" t="s">
        <v>133</v>
      </c>
      <c r="N109" s="121" t="s">
        <v>133</v>
      </c>
      <c r="O109" s="121" t="s">
        <v>133</v>
      </c>
      <c r="P109" s="211"/>
    </row>
    <row r="110" spans="2:16" ht="60.75" customHeight="1" x14ac:dyDescent="0.25">
      <c r="B110" s="210" t="s">
        <v>44</v>
      </c>
      <c r="C110" s="184">
        <f t="shared" si="3"/>
        <v>4.5933333333333337</v>
      </c>
      <c r="D110" s="3" t="s">
        <v>359</v>
      </c>
      <c r="E110" s="3">
        <v>98388770</v>
      </c>
      <c r="F110" s="3" t="s">
        <v>336</v>
      </c>
      <c r="G110" s="3" t="s">
        <v>360</v>
      </c>
      <c r="H110" s="185"/>
      <c r="I110" s="5" t="s">
        <v>133</v>
      </c>
      <c r="J110" s="1" t="s">
        <v>361</v>
      </c>
      <c r="K110" s="186" t="s">
        <v>362</v>
      </c>
      <c r="L110" s="97" t="s">
        <v>336</v>
      </c>
      <c r="M110" s="121" t="s">
        <v>133</v>
      </c>
      <c r="N110" s="121" t="s">
        <v>133</v>
      </c>
      <c r="O110" s="121" t="s">
        <v>133</v>
      </c>
      <c r="P110" s="211" t="s">
        <v>585</v>
      </c>
    </row>
    <row r="111" spans="2:16" ht="60.75" customHeight="1" x14ac:dyDescent="0.25">
      <c r="B111" s="210" t="s">
        <v>44</v>
      </c>
      <c r="C111" s="184">
        <f t="shared" si="3"/>
        <v>4.5933333333333337</v>
      </c>
      <c r="D111" s="3" t="s">
        <v>359</v>
      </c>
      <c r="E111" s="3">
        <v>98388770</v>
      </c>
      <c r="F111" s="3" t="s">
        <v>336</v>
      </c>
      <c r="G111" s="3" t="s">
        <v>360</v>
      </c>
      <c r="H111" s="185"/>
      <c r="I111" s="5" t="s">
        <v>133</v>
      </c>
      <c r="J111" s="1" t="s">
        <v>364</v>
      </c>
      <c r="K111" s="186" t="s">
        <v>363</v>
      </c>
      <c r="L111" s="97" t="s">
        <v>365</v>
      </c>
      <c r="M111" s="121" t="s">
        <v>133</v>
      </c>
      <c r="N111" s="121" t="s">
        <v>133</v>
      </c>
      <c r="O111" s="121" t="s">
        <v>133</v>
      </c>
      <c r="P111" s="211" t="s">
        <v>585</v>
      </c>
    </row>
    <row r="112" spans="2:16" ht="60.75" customHeight="1" x14ac:dyDescent="0.25">
      <c r="B112" s="210" t="s">
        <v>44</v>
      </c>
      <c r="C112" s="184">
        <f t="shared" si="3"/>
        <v>4.5933333333333337</v>
      </c>
      <c r="D112" s="3" t="s">
        <v>359</v>
      </c>
      <c r="E112" s="3">
        <v>98388770</v>
      </c>
      <c r="F112" s="3" t="s">
        <v>336</v>
      </c>
      <c r="G112" s="3" t="s">
        <v>360</v>
      </c>
      <c r="H112" s="185"/>
      <c r="I112" s="5" t="s">
        <v>133</v>
      </c>
      <c r="J112" s="1" t="s">
        <v>360</v>
      </c>
      <c r="K112" s="186" t="s">
        <v>366</v>
      </c>
      <c r="L112" s="97" t="s">
        <v>336</v>
      </c>
      <c r="M112" s="121" t="s">
        <v>133</v>
      </c>
      <c r="N112" s="121" t="s">
        <v>133</v>
      </c>
      <c r="O112" s="121" t="s">
        <v>133</v>
      </c>
      <c r="P112" s="211" t="s">
        <v>585</v>
      </c>
    </row>
    <row r="113" spans="2:16" ht="60.75" customHeight="1" x14ac:dyDescent="0.25">
      <c r="B113" s="210" t="s">
        <v>44</v>
      </c>
      <c r="C113" s="184">
        <f t="shared" si="3"/>
        <v>4.5933333333333337</v>
      </c>
      <c r="D113" s="3" t="s">
        <v>367</v>
      </c>
      <c r="E113" s="3">
        <v>37011474</v>
      </c>
      <c r="F113" s="3" t="s">
        <v>313</v>
      </c>
      <c r="G113" s="3" t="s">
        <v>368</v>
      </c>
      <c r="H113" s="185">
        <v>36861</v>
      </c>
      <c r="I113" s="5" t="s">
        <v>133</v>
      </c>
      <c r="J113" s="1" t="s">
        <v>370</v>
      </c>
      <c r="K113" s="186" t="s">
        <v>371</v>
      </c>
      <c r="L113" s="97" t="s">
        <v>313</v>
      </c>
      <c r="M113" s="121" t="s">
        <v>369</v>
      </c>
      <c r="N113" s="121" t="s">
        <v>133</v>
      </c>
      <c r="O113" s="121" t="s">
        <v>133</v>
      </c>
      <c r="P113" s="211"/>
    </row>
    <row r="114" spans="2:16" ht="60.75" customHeight="1" x14ac:dyDescent="0.25">
      <c r="B114" s="210" t="s">
        <v>44</v>
      </c>
      <c r="C114" s="184">
        <f t="shared" si="3"/>
        <v>4.5933333333333337</v>
      </c>
      <c r="D114" s="3" t="s">
        <v>367</v>
      </c>
      <c r="E114" s="3">
        <v>37011474</v>
      </c>
      <c r="F114" s="3" t="s">
        <v>313</v>
      </c>
      <c r="G114" s="3" t="s">
        <v>368</v>
      </c>
      <c r="H114" s="185">
        <v>36861</v>
      </c>
      <c r="I114" s="5" t="s">
        <v>133</v>
      </c>
      <c r="J114" s="1" t="s">
        <v>372</v>
      </c>
      <c r="K114" s="186" t="s">
        <v>373</v>
      </c>
      <c r="L114" s="97" t="s">
        <v>313</v>
      </c>
      <c r="M114" s="121" t="s">
        <v>369</v>
      </c>
      <c r="N114" s="121" t="s">
        <v>133</v>
      </c>
      <c r="O114" s="121" t="s">
        <v>133</v>
      </c>
      <c r="P114" s="211"/>
    </row>
    <row r="115" spans="2:16" ht="33.6" customHeight="1" x14ac:dyDescent="0.25">
      <c r="B115" s="210" t="s">
        <v>44</v>
      </c>
      <c r="C115" s="184">
        <f t="shared" si="3"/>
        <v>4.5933333333333337</v>
      </c>
      <c r="D115" s="3" t="s">
        <v>367</v>
      </c>
      <c r="E115" s="3">
        <v>37011474</v>
      </c>
      <c r="F115" s="3" t="s">
        <v>313</v>
      </c>
      <c r="G115" s="3" t="s">
        <v>368</v>
      </c>
      <c r="H115" s="185">
        <v>36861</v>
      </c>
      <c r="I115" s="5" t="s">
        <v>133</v>
      </c>
      <c r="J115" s="1" t="s">
        <v>374</v>
      </c>
      <c r="K115" s="97" t="s">
        <v>375</v>
      </c>
      <c r="L115" s="97" t="s">
        <v>376</v>
      </c>
      <c r="M115" s="121" t="s">
        <v>369</v>
      </c>
      <c r="N115" s="121" t="s">
        <v>133</v>
      </c>
      <c r="O115" s="121" t="s">
        <v>133</v>
      </c>
      <c r="P115" s="215"/>
    </row>
    <row r="116" spans="2:16" ht="33.6" customHeight="1" x14ac:dyDescent="0.25">
      <c r="B116" s="210" t="s">
        <v>44</v>
      </c>
      <c r="C116" s="184">
        <f t="shared" si="3"/>
        <v>4.5933333333333337</v>
      </c>
      <c r="D116" s="3" t="s">
        <v>377</v>
      </c>
      <c r="E116" s="3">
        <v>27297061</v>
      </c>
      <c r="F116" s="3" t="s">
        <v>313</v>
      </c>
      <c r="G116" s="3" t="s">
        <v>378</v>
      </c>
      <c r="H116" s="185">
        <v>38527</v>
      </c>
      <c r="I116" s="5" t="s">
        <v>133</v>
      </c>
      <c r="J116" s="1" t="s">
        <v>379</v>
      </c>
      <c r="K116" s="97" t="s">
        <v>380</v>
      </c>
      <c r="L116" s="97" t="s">
        <v>313</v>
      </c>
      <c r="M116" s="121" t="s">
        <v>133</v>
      </c>
      <c r="N116" s="121" t="s">
        <v>133</v>
      </c>
      <c r="O116" s="121" t="s">
        <v>133</v>
      </c>
      <c r="P116" s="217" t="s">
        <v>586</v>
      </c>
    </row>
    <row r="117" spans="2:16" ht="33.6" customHeight="1" x14ac:dyDescent="0.25">
      <c r="B117" s="210" t="s">
        <v>44</v>
      </c>
      <c r="C117" s="184">
        <f t="shared" si="3"/>
        <v>4.5933333333333337</v>
      </c>
      <c r="D117" s="3" t="s">
        <v>377</v>
      </c>
      <c r="E117" s="3">
        <v>27297061</v>
      </c>
      <c r="F117" s="3" t="s">
        <v>313</v>
      </c>
      <c r="G117" s="3" t="s">
        <v>378</v>
      </c>
      <c r="H117" s="185">
        <v>38528</v>
      </c>
      <c r="I117" s="5" t="s">
        <v>133</v>
      </c>
      <c r="J117" s="1" t="s">
        <v>381</v>
      </c>
      <c r="K117" s="97" t="s">
        <v>382</v>
      </c>
      <c r="L117" s="97" t="s">
        <v>313</v>
      </c>
      <c r="M117" s="121" t="s">
        <v>133</v>
      </c>
      <c r="N117" s="121" t="s">
        <v>133</v>
      </c>
      <c r="O117" s="121" t="s">
        <v>133</v>
      </c>
      <c r="P117" s="217" t="s">
        <v>586</v>
      </c>
    </row>
    <row r="118" spans="2:16" ht="33.6" customHeight="1" x14ac:dyDescent="0.25">
      <c r="B118" s="210" t="s">
        <v>44</v>
      </c>
      <c r="C118" s="184">
        <f t="shared" si="3"/>
        <v>4.5933333333333337</v>
      </c>
      <c r="D118" s="3" t="s">
        <v>377</v>
      </c>
      <c r="E118" s="3">
        <v>27297061</v>
      </c>
      <c r="F118" s="3" t="s">
        <v>313</v>
      </c>
      <c r="G118" s="3" t="s">
        <v>378</v>
      </c>
      <c r="H118" s="185">
        <v>38529</v>
      </c>
      <c r="I118" s="5" t="s">
        <v>133</v>
      </c>
      <c r="J118" s="1" t="s">
        <v>383</v>
      </c>
      <c r="K118" s="97" t="s">
        <v>384</v>
      </c>
      <c r="L118" s="97" t="s">
        <v>313</v>
      </c>
      <c r="M118" s="121" t="s">
        <v>133</v>
      </c>
      <c r="N118" s="121" t="s">
        <v>133</v>
      </c>
      <c r="O118" s="121" t="s">
        <v>133</v>
      </c>
      <c r="P118" s="217" t="s">
        <v>586</v>
      </c>
    </row>
    <row r="119" spans="2:16" ht="33.6" customHeight="1" x14ac:dyDescent="0.25">
      <c r="B119" s="187"/>
      <c r="C119" s="188"/>
      <c r="D119" s="189"/>
      <c r="E119" s="189"/>
      <c r="F119" s="189"/>
      <c r="G119" s="189"/>
      <c r="H119" s="190"/>
      <c r="I119" s="191"/>
      <c r="J119" s="192"/>
      <c r="K119" s="193"/>
      <c r="L119" s="193"/>
      <c r="M119" s="10"/>
      <c r="N119" s="10"/>
      <c r="O119" s="10"/>
      <c r="P119" s="194"/>
    </row>
    <row r="121" spans="2:16" ht="15.75" thickBot="1" x14ac:dyDescent="0.3"/>
    <row r="122" spans="2:16" ht="27" thickBot="1" x14ac:dyDescent="0.3">
      <c r="B122" s="268" t="s">
        <v>46</v>
      </c>
      <c r="C122" s="269"/>
      <c r="D122" s="269"/>
      <c r="E122" s="269"/>
      <c r="F122" s="269"/>
      <c r="G122" s="269"/>
      <c r="H122" s="269"/>
      <c r="I122" s="269"/>
      <c r="J122" s="269"/>
      <c r="K122" s="269"/>
      <c r="L122" s="269"/>
      <c r="M122" s="269"/>
      <c r="N122" s="270"/>
    </row>
    <row r="125" spans="2:16" ht="46.15" customHeight="1" x14ac:dyDescent="0.25">
      <c r="B125" s="69" t="s">
        <v>33</v>
      </c>
      <c r="C125" s="69" t="s">
        <v>47</v>
      </c>
      <c r="D125" s="266" t="s">
        <v>3</v>
      </c>
      <c r="E125" s="267"/>
    </row>
    <row r="126" spans="2:16" ht="46.9" customHeight="1" x14ac:dyDescent="0.25">
      <c r="B126" s="70" t="s">
        <v>122</v>
      </c>
      <c r="C126" s="166" t="s">
        <v>133</v>
      </c>
      <c r="D126" s="272" t="s">
        <v>567</v>
      </c>
      <c r="E126" s="272"/>
    </row>
    <row r="129" spans="1:25" ht="26.25" x14ac:dyDescent="0.25">
      <c r="B129" s="249" t="s">
        <v>64</v>
      </c>
      <c r="C129" s="250"/>
      <c r="D129" s="250"/>
      <c r="E129" s="250"/>
      <c r="F129" s="250"/>
      <c r="G129" s="250"/>
      <c r="H129" s="250"/>
      <c r="I129" s="250"/>
      <c r="J129" s="250"/>
      <c r="K129" s="250"/>
      <c r="L129" s="250"/>
      <c r="M129" s="250"/>
      <c r="N129" s="250"/>
      <c r="O129" s="250"/>
      <c r="P129" s="250"/>
    </row>
    <row r="131" spans="1:25" ht="15.75" thickBot="1" x14ac:dyDescent="0.3"/>
    <row r="132" spans="1:25" ht="27" thickBot="1" x14ac:dyDescent="0.3">
      <c r="B132" s="268" t="s">
        <v>54</v>
      </c>
      <c r="C132" s="269"/>
      <c r="D132" s="269"/>
      <c r="E132" s="269"/>
      <c r="F132" s="269"/>
      <c r="G132" s="269"/>
      <c r="H132" s="269"/>
      <c r="I132" s="269"/>
      <c r="J132" s="269"/>
      <c r="K132" s="269"/>
      <c r="L132" s="269"/>
      <c r="M132" s="269"/>
      <c r="N132" s="270"/>
    </row>
    <row r="134" spans="1:25" ht="15.75" thickBot="1" x14ac:dyDescent="0.3">
      <c r="M134" s="66"/>
      <c r="N134" s="66"/>
    </row>
    <row r="135" spans="1:25" s="107" customFormat="1" ht="109.5" customHeight="1" x14ac:dyDescent="0.25">
      <c r="B135" s="118" t="s">
        <v>142</v>
      </c>
      <c r="C135" s="118" t="s">
        <v>143</v>
      </c>
      <c r="D135" s="118" t="s">
        <v>144</v>
      </c>
      <c r="E135" s="118" t="s">
        <v>45</v>
      </c>
      <c r="F135" s="118" t="s">
        <v>22</v>
      </c>
      <c r="G135" s="118" t="s">
        <v>102</v>
      </c>
      <c r="H135" s="118" t="s">
        <v>17</v>
      </c>
      <c r="I135" s="118" t="s">
        <v>10</v>
      </c>
      <c r="J135" s="118" t="s">
        <v>31</v>
      </c>
      <c r="K135" s="118" t="s">
        <v>61</v>
      </c>
      <c r="L135" s="118" t="s">
        <v>20</v>
      </c>
      <c r="M135" s="103" t="s">
        <v>26</v>
      </c>
      <c r="N135" s="118" t="s">
        <v>145</v>
      </c>
      <c r="O135" s="118" t="s">
        <v>36</v>
      </c>
      <c r="P135" s="119" t="s">
        <v>11</v>
      </c>
    </row>
    <row r="136" spans="1:25" s="113" customFormat="1" ht="45" x14ac:dyDescent="0.25">
      <c r="A136" s="47">
        <v>1</v>
      </c>
      <c r="B136" s="114" t="s">
        <v>161</v>
      </c>
      <c r="C136" s="114" t="s">
        <v>161</v>
      </c>
      <c r="D136" s="114" t="s">
        <v>162</v>
      </c>
      <c r="E136" s="109" t="s">
        <v>217</v>
      </c>
      <c r="F136" s="110" t="s">
        <v>133</v>
      </c>
      <c r="G136" s="152"/>
      <c r="H136" s="117">
        <v>40563</v>
      </c>
      <c r="I136" s="111">
        <v>40908</v>
      </c>
      <c r="J136" s="111"/>
      <c r="K136" s="111" t="s">
        <v>169</v>
      </c>
      <c r="L136" s="111" t="s">
        <v>166</v>
      </c>
      <c r="M136" s="102">
        <v>3064</v>
      </c>
      <c r="N136" s="102">
        <v>3064</v>
      </c>
      <c r="O136" s="27">
        <v>2013469182</v>
      </c>
      <c r="P136" s="27" t="s">
        <v>218</v>
      </c>
      <c r="Q136" s="112"/>
      <c r="R136" s="112"/>
      <c r="S136" s="112"/>
      <c r="T136" s="112"/>
      <c r="U136" s="112"/>
      <c r="V136" s="112"/>
      <c r="W136" s="112"/>
      <c r="X136" s="112"/>
      <c r="Y136" s="112"/>
    </row>
    <row r="137" spans="1:25" s="113" customFormat="1" ht="45" x14ac:dyDescent="0.25">
      <c r="A137" s="47">
        <f>+A136+1</f>
        <v>2</v>
      </c>
      <c r="B137" s="114" t="s">
        <v>161</v>
      </c>
      <c r="C137" s="114" t="s">
        <v>161</v>
      </c>
      <c r="D137" s="114" t="s">
        <v>162</v>
      </c>
      <c r="E137" s="109" t="s">
        <v>219</v>
      </c>
      <c r="F137" s="110" t="s">
        <v>133</v>
      </c>
      <c r="G137" s="110"/>
      <c r="H137" s="117">
        <v>40936</v>
      </c>
      <c r="I137" s="111">
        <v>41274</v>
      </c>
      <c r="J137" s="111"/>
      <c r="K137" s="111" t="s">
        <v>220</v>
      </c>
      <c r="L137" s="111" t="s">
        <v>166</v>
      </c>
      <c r="M137" s="102">
        <v>72</v>
      </c>
      <c r="N137" s="102">
        <v>72</v>
      </c>
      <c r="O137" s="27">
        <v>104433723</v>
      </c>
      <c r="P137" s="27" t="s">
        <v>221</v>
      </c>
      <c r="Q137" s="112"/>
      <c r="R137" s="112"/>
      <c r="S137" s="112"/>
      <c r="T137" s="112"/>
      <c r="U137" s="112"/>
      <c r="V137" s="112"/>
      <c r="W137" s="112"/>
      <c r="X137" s="112"/>
      <c r="Y137" s="112"/>
    </row>
    <row r="138" spans="1:25" s="113" customFormat="1" x14ac:dyDescent="0.25">
      <c r="A138" s="47">
        <f t="shared" ref="A138:A143" si="4">+A137+1</f>
        <v>3</v>
      </c>
      <c r="B138" s="114"/>
      <c r="C138" s="115"/>
      <c r="D138" s="114"/>
      <c r="E138" s="109"/>
      <c r="F138" s="110"/>
      <c r="G138" s="110"/>
      <c r="H138" s="110"/>
      <c r="I138" s="111"/>
      <c r="J138" s="111"/>
      <c r="K138" s="111"/>
      <c r="L138" s="111"/>
      <c r="M138" s="102"/>
      <c r="N138" s="102"/>
      <c r="O138" s="27"/>
      <c r="P138" s="27"/>
      <c r="Q138" s="112"/>
      <c r="R138" s="112"/>
      <c r="S138" s="112"/>
      <c r="T138" s="112"/>
      <c r="U138" s="112"/>
      <c r="V138" s="112"/>
      <c r="W138" s="112"/>
      <c r="X138" s="112"/>
      <c r="Y138" s="112"/>
    </row>
    <row r="139" spans="1:25" s="113" customFormat="1" x14ac:dyDescent="0.25">
      <c r="A139" s="47">
        <f t="shared" si="4"/>
        <v>4</v>
      </c>
      <c r="B139" s="114"/>
      <c r="C139" s="115"/>
      <c r="D139" s="114"/>
      <c r="E139" s="109"/>
      <c r="F139" s="110"/>
      <c r="G139" s="110"/>
      <c r="H139" s="110"/>
      <c r="I139" s="111"/>
      <c r="J139" s="111"/>
      <c r="K139" s="111"/>
      <c r="L139" s="111"/>
      <c r="M139" s="102"/>
      <c r="N139" s="102"/>
      <c r="O139" s="27"/>
      <c r="P139" s="27"/>
      <c r="Q139" s="112"/>
      <c r="R139" s="112"/>
      <c r="S139" s="112"/>
      <c r="T139" s="112"/>
      <c r="U139" s="112"/>
      <c r="V139" s="112"/>
      <c r="W139" s="112"/>
      <c r="X139" s="112"/>
      <c r="Y139" s="112"/>
    </row>
    <row r="140" spans="1:25" s="113" customFormat="1" x14ac:dyDescent="0.25">
      <c r="A140" s="47">
        <f t="shared" si="4"/>
        <v>5</v>
      </c>
      <c r="B140" s="114"/>
      <c r="C140" s="115"/>
      <c r="D140" s="114"/>
      <c r="E140" s="109"/>
      <c r="F140" s="110"/>
      <c r="G140" s="110"/>
      <c r="H140" s="110"/>
      <c r="I140" s="111"/>
      <c r="J140" s="111"/>
      <c r="K140" s="111"/>
      <c r="L140" s="111"/>
      <c r="M140" s="102"/>
      <c r="N140" s="102"/>
      <c r="O140" s="27"/>
      <c r="P140" s="27"/>
      <c r="Q140" s="112"/>
      <c r="R140" s="112"/>
      <c r="S140" s="112"/>
      <c r="T140" s="112"/>
      <c r="U140" s="112"/>
      <c r="V140" s="112"/>
      <c r="W140" s="112"/>
      <c r="X140" s="112"/>
      <c r="Y140" s="112"/>
    </row>
    <row r="141" spans="1:25" s="113" customFormat="1" x14ac:dyDescent="0.25">
      <c r="A141" s="47">
        <f t="shared" si="4"/>
        <v>6</v>
      </c>
      <c r="B141" s="114"/>
      <c r="C141" s="115"/>
      <c r="D141" s="114"/>
      <c r="E141" s="109"/>
      <c r="F141" s="110"/>
      <c r="G141" s="110"/>
      <c r="H141" s="110"/>
      <c r="I141" s="111"/>
      <c r="J141" s="111"/>
      <c r="K141" s="111"/>
      <c r="L141" s="111"/>
      <c r="M141" s="102"/>
      <c r="N141" s="102"/>
      <c r="O141" s="27"/>
      <c r="P141" s="27"/>
      <c r="Q141" s="112"/>
      <c r="R141" s="112"/>
      <c r="S141" s="112"/>
      <c r="T141" s="112"/>
      <c r="U141" s="112"/>
      <c r="V141" s="112"/>
      <c r="W141" s="112"/>
      <c r="X141" s="112"/>
      <c r="Y141" s="112"/>
    </row>
    <row r="142" spans="1:25" s="113" customFormat="1" x14ac:dyDescent="0.25">
      <c r="A142" s="47">
        <f t="shared" si="4"/>
        <v>7</v>
      </c>
      <c r="B142" s="114"/>
      <c r="C142" s="115"/>
      <c r="D142" s="114"/>
      <c r="E142" s="109"/>
      <c r="F142" s="110"/>
      <c r="G142" s="110"/>
      <c r="H142" s="110"/>
      <c r="I142" s="111"/>
      <c r="J142" s="111"/>
      <c r="K142" s="111"/>
      <c r="L142" s="111"/>
      <c r="M142" s="102"/>
      <c r="N142" s="102"/>
      <c r="O142" s="27"/>
      <c r="P142" s="27"/>
      <c r="Q142" s="112"/>
      <c r="R142" s="112"/>
      <c r="S142" s="112"/>
      <c r="T142" s="112"/>
      <c r="U142" s="112"/>
      <c r="V142" s="112"/>
      <c r="W142" s="112"/>
      <c r="X142" s="112"/>
      <c r="Y142" s="112"/>
    </row>
    <row r="143" spans="1:25" s="113" customFormat="1" x14ac:dyDescent="0.25">
      <c r="A143" s="47">
        <f t="shared" si="4"/>
        <v>8</v>
      </c>
      <c r="B143" s="114"/>
      <c r="C143" s="115"/>
      <c r="D143" s="114"/>
      <c r="E143" s="109"/>
      <c r="F143" s="110"/>
      <c r="G143" s="110"/>
      <c r="H143" s="110"/>
      <c r="I143" s="111"/>
      <c r="J143" s="111"/>
      <c r="K143" s="111"/>
      <c r="L143" s="111"/>
      <c r="M143" s="102"/>
      <c r="N143" s="102"/>
      <c r="O143" s="27"/>
      <c r="P143" s="27"/>
      <c r="Q143" s="112"/>
      <c r="R143" s="112"/>
      <c r="S143" s="112"/>
      <c r="T143" s="112"/>
      <c r="U143" s="112"/>
      <c r="V143" s="112"/>
      <c r="W143" s="112"/>
      <c r="X143" s="112"/>
      <c r="Y143" s="112"/>
    </row>
    <row r="144" spans="1:25" s="113" customFormat="1" ht="42.75" customHeight="1" x14ac:dyDescent="0.25">
      <c r="A144" s="47"/>
      <c r="B144" s="114"/>
      <c r="C144" s="114"/>
      <c r="D144" s="114"/>
      <c r="E144" s="109"/>
      <c r="F144" s="110"/>
      <c r="G144" s="110"/>
      <c r="H144" s="110"/>
      <c r="I144" s="111"/>
      <c r="J144" s="111"/>
      <c r="K144" s="206" t="s">
        <v>223</v>
      </c>
      <c r="L144" s="116">
        <f t="shared" ref="L144" si="5">SUM(L136:L143)</f>
        <v>0</v>
      </c>
      <c r="M144" s="151">
        <v>3064</v>
      </c>
      <c r="N144" s="116" t="s">
        <v>222</v>
      </c>
      <c r="O144" s="27"/>
      <c r="P144" s="27"/>
    </row>
    <row r="145" spans="2:16" x14ac:dyDescent="0.25">
      <c r="B145" s="30"/>
      <c r="C145" s="30"/>
      <c r="D145" s="30"/>
      <c r="E145" s="31"/>
      <c r="F145" s="30"/>
      <c r="G145" s="30"/>
      <c r="H145" s="30"/>
      <c r="I145" s="30"/>
      <c r="J145" s="30"/>
      <c r="K145" s="30"/>
      <c r="L145" s="30"/>
      <c r="M145" s="30"/>
      <c r="N145" s="30"/>
      <c r="O145" s="30"/>
      <c r="P145" s="30"/>
    </row>
    <row r="146" spans="2:16" ht="18.75" x14ac:dyDescent="0.25">
      <c r="B146" s="60" t="s">
        <v>32</v>
      </c>
      <c r="C146" s="74" t="str">
        <f>+K144</f>
        <v>22 meses y 14 días</v>
      </c>
      <c r="H146" s="32"/>
      <c r="I146" s="32"/>
      <c r="J146" s="32"/>
      <c r="K146" s="32"/>
      <c r="L146" s="32"/>
      <c r="M146" s="32"/>
      <c r="N146" s="30"/>
      <c r="O146" s="30"/>
      <c r="P146" s="30"/>
    </row>
    <row r="148" spans="2:16" ht="15.75" thickBot="1" x14ac:dyDescent="0.3"/>
    <row r="149" spans="2:16" ht="37.15" customHeight="1" thickBot="1" x14ac:dyDescent="0.3">
      <c r="B149" s="77" t="s">
        <v>49</v>
      </c>
      <c r="C149" s="78" t="s">
        <v>50</v>
      </c>
      <c r="D149" s="77" t="s">
        <v>51</v>
      </c>
      <c r="E149" s="78" t="s">
        <v>55</v>
      </c>
    </row>
    <row r="150" spans="2:16" ht="41.45" customHeight="1" x14ac:dyDescent="0.25">
      <c r="B150" s="68" t="s">
        <v>123</v>
      </c>
      <c r="C150" s="71">
        <v>20</v>
      </c>
      <c r="D150" s="71">
        <v>0</v>
      </c>
      <c r="E150" s="277">
        <f>+D150+D151+D152</f>
        <v>40</v>
      </c>
    </row>
    <row r="151" spans="2:16" x14ac:dyDescent="0.25">
      <c r="B151" s="68" t="s">
        <v>124</v>
      </c>
      <c r="C151" s="58">
        <v>30</v>
      </c>
      <c r="D151" s="166">
        <v>0</v>
      </c>
      <c r="E151" s="278"/>
    </row>
    <row r="152" spans="2:16" ht="15.75" thickBot="1" x14ac:dyDescent="0.3">
      <c r="B152" s="68" t="s">
        <v>125</v>
      </c>
      <c r="C152" s="73">
        <v>40</v>
      </c>
      <c r="D152" s="73">
        <v>40</v>
      </c>
      <c r="E152" s="279"/>
    </row>
    <row r="154" spans="2:16" ht="15.75" thickBot="1" x14ac:dyDescent="0.3"/>
    <row r="155" spans="2:16" ht="27" thickBot="1" x14ac:dyDescent="0.3">
      <c r="B155" s="268" t="s">
        <v>52</v>
      </c>
      <c r="C155" s="269"/>
      <c r="D155" s="269"/>
      <c r="E155" s="269"/>
      <c r="F155" s="269"/>
      <c r="G155" s="269"/>
      <c r="H155" s="269"/>
      <c r="I155" s="269"/>
      <c r="J155" s="269"/>
      <c r="K155" s="269"/>
      <c r="L155" s="269"/>
      <c r="M155" s="269"/>
      <c r="N155" s="270"/>
    </row>
    <row r="157" spans="2:16" ht="76.5" customHeight="1" x14ac:dyDescent="0.25">
      <c r="B157" s="120" t="s">
        <v>0</v>
      </c>
      <c r="C157" s="120" t="s">
        <v>39</v>
      </c>
      <c r="D157" s="120" t="s">
        <v>40</v>
      </c>
      <c r="E157" s="120" t="s">
        <v>115</v>
      </c>
      <c r="F157" s="120" t="s">
        <v>117</v>
      </c>
      <c r="G157" s="120" t="s">
        <v>118</v>
      </c>
      <c r="H157" s="120" t="s">
        <v>119</v>
      </c>
      <c r="I157" s="120" t="s">
        <v>116</v>
      </c>
      <c r="J157" s="266" t="s">
        <v>120</v>
      </c>
      <c r="K157" s="271"/>
      <c r="L157" s="267"/>
      <c r="M157" s="120" t="s">
        <v>121</v>
      </c>
      <c r="N157" s="120" t="s">
        <v>41</v>
      </c>
      <c r="O157" s="120" t="s">
        <v>42</v>
      </c>
      <c r="P157" s="213" t="s">
        <v>3</v>
      </c>
    </row>
    <row r="158" spans="2:16" ht="60.75" customHeight="1" x14ac:dyDescent="0.25">
      <c r="B158" s="195" t="s">
        <v>540</v>
      </c>
      <c r="C158" s="195">
        <f>252/1000</f>
        <v>0.252</v>
      </c>
      <c r="D158" s="3" t="s">
        <v>528</v>
      </c>
      <c r="E158" s="3">
        <v>59837161</v>
      </c>
      <c r="F158" s="3" t="s">
        <v>529</v>
      </c>
      <c r="G158" s="3" t="s">
        <v>321</v>
      </c>
      <c r="H158" s="185">
        <v>37148</v>
      </c>
      <c r="I158" s="5" t="s">
        <v>134</v>
      </c>
      <c r="J158" s="1" t="s">
        <v>401</v>
      </c>
      <c r="K158" s="98" t="s">
        <v>530</v>
      </c>
      <c r="L158" s="97" t="s">
        <v>531</v>
      </c>
      <c r="M158" s="121" t="s">
        <v>133</v>
      </c>
      <c r="N158" s="121" t="s">
        <v>133</v>
      </c>
      <c r="O158" s="121" t="s">
        <v>134</v>
      </c>
      <c r="P158" s="196" t="s">
        <v>558</v>
      </c>
    </row>
    <row r="159" spans="2:16" ht="60.75" customHeight="1" x14ac:dyDescent="0.25">
      <c r="B159" s="195" t="s">
        <v>129</v>
      </c>
      <c r="C159" s="195">
        <f t="shared" ref="C159:C161" si="6">252/1000</f>
        <v>0.252</v>
      </c>
      <c r="D159" s="3" t="s">
        <v>532</v>
      </c>
      <c r="E159" s="3">
        <v>36953822</v>
      </c>
      <c r="F159" s="3" t="s">
        <v>533</v>
      </c>
      <c r="G159" s="3" t="s">
        <v>314</v>
      </c>
      <c r="H159" s="185">
        <v>37488</v>
      </c>
      <c r="I159" s="5" t="s">
        <v>134</v>
      </c>
      <c r="J159" s="1" t="s">
        <v>534</v>
      </c>
      <c r="K159" s="98" t="s">
        <v>535</v>
      </c>
      <c r="L159" s="97" t="s">
        <v>536</v>
      </c>
      <c r="M159" s="121" t="s">
        <v>133</v>
      </c>
      <c r="N159" s="121" t="s">
        <v>133</v>
      </c>
      <c r="O159" s="121" t="s">
        <v>134</v>
      </c>
      <c r="P159" s="204" t="s">
        <v>559</v>
      </c>
    </row>
    <row r="160" spans="2:16" ht="60.75" customHeight="1" x14ac:dyDescent="0.25">
      <c r="B160" s="195" t="s">
        <v>129</v>
      </c>
      <c r="C160" s="195">
        <f t="shared" si="6"/>
        <v>0.252</v>
      </c>
      <c r="D160" s="3" t="s">
        <v>532</v>
      </c>
      <c r="E160" s="3">
        <v>36953822</v>
      </c>
      <c r="F160" s="3" t="s">
        <v>533</v>
      </c>
      <c r="G160" s="3" t="s">
        <v>314</v>
      </c>
      <c r="H160" s="185">
        <v>37488</v>
      </c>
      <c r="I160" s="5" t="s">
        <v>134</v>
      </c>
      <c r="J160" s="1" t="s">
        <v>534</v>
      </c>
      <c r="K160" s="98" t="s">
        <v>537</v>
      </c>
      <c r="L160" s="97" t="s">
        <v>536</v>
      </c>
      <c r="M160" s="121" t="s">
        <v>133</v>
      </c>
      <c r="N160" s="121" t="s">
        <v>133</v>
      </c>
      <c r="O160" s="121" t="s">
        <v>134</v>
      </c>
      <c r="P160" s="204" t="s">
        <v>559</v>
      </c>
    </row>
    <row r="161" spans="2:16" ht="60.75" customHeight="1" x14ac:dyDescent="0.25">
      <c r="B161" s="195" t="s">
        <v>129</v>
      </c>
      <c r="C161" s="195">
        <f t="shared" si="6"/>
        <v>0.252</v>
      </c>
      <c r="D161" s="3" t="s">
        <v>532</v>
      </c>
      <c r="E161" s="3">
        <v>36953822</v>
      </c>
      <c r="F161" s="3" t="s">
        <v>533</v>
      </c>
      <c r="G161" s="3" t="s">
        <v>314</v>
      </c>
      <c r="H161" s="185">
        <v>37488</v>
      </c>
      <c r="I161" s="5" t="s">
        <v>134</v>
      </c>
      <c r="J161" s="1" t="s">
        <v>538</v>
      </c>
      <c r="K161" s="98" t="s">
        <v>539</v>
      </c>
      <c r="L161" s="97" t="s">
        <v>536</v>
      </c>
      <c r="M161" s="121" t="s">
        <v>133</v>
      </c>
      <c r="N161" s="121" t="s">
        <v>133</v>
      </c>
      <c r="O161" s="121" t="s">
        <v>134</v>
      </c>
      <c r="P161" s="204" t="s">
        <v>559</v>
      </c>
    </row>
    <row r="162" spans="2:16" ht="45" customHeight="1" x14ac:dyDescent="0.25">
      <c r="B162" s="195" t="s">
        <v>540</v>
      </c>
      <c r="C162" s="195">
        <f>500/1000</f>
        <v>0.5</v>
      </c>
      <c r="D162" s="3" t="s">
        <v>541</v>
      </c>
      <c r="E162" s="3">
        <v>12750698</v>
      </c>
      <c r="F162" s="3" t="s">
        <v>336</v>
      </c>
      <c r="G162" s="3" t="s">
        <v>542</v>
      </c>
      <c r="H162" s="185">
        <v>39371</v>
      </c>
      <c r="I162" s="5" t="s">
        <v>133</v>
      </c>
      <c r="J162" s="1" t="s">
        <v>318</v>
      </c>
      <c r="K162" s="98" t="s">
        <v>543</v>
      </c>
      <c r="L162" s="97" t="s">
        <v>43</v>
      </c>
      <c r="M162" s="121" t="s">
        <v>133</v>
      </c>
      <c r="N162" s="121" t="s">
        <v>134</v>
      </c>
      <c r="O162" s="121" t="s">
        <v>134</v>
      </c>
      <c r="P162" s="197" t="s">
        <v>560</v>
      </c>
    </row>
    <row r="163" spans="2:16" ht="57.75" customHeight="1" x14ac:dyDescent="0.25">
      <c r="B163" s="195" t="s">
        <v>540</v>
      </c>
      <c r="C163" s="195">
        <f>500/1000</f>
        <v>0.5</v>
      </c>
      <c r="D163" s="3" t="s">
        <v>541</v>
      </c>
      <c r="E163" s="3">
        <v>12750698</v>
      </c>
      <c r="F163" s="3" t="s">
        <v>336</v>
      </c>
      <c r="G163" s="3" t="s">
        <v>542</v>
      </c>
      <c r="H163" s="185">
        <v>39371</v>
      </c>
      <c r="I163" s="5" t="s">
        <v>133</v>
      </c>
      <c r="J163" s="1" t="s">
        <v>318</v>
      </c>
      <c r="K163" s="98" t="s">
        <v>544</v>
      </c>
      <c r="L163" s="97" t="s">
        <v>43</v>
      </c>
      <c r="M163" s="121" t="s">
        <v>133</v>
      </c>
      <c r="N163" s="121" t="s">
        <v>134</v>
      </c>
      <c r="O163" s="121" t="s">
        <v>134</v>
      </c>
      <c r="P163" s="203" t="s">
        <v>560</v>
      </c>
    </row>
    <row r="164" spans="2:16" ht="51.75" customHeight="1" x14ac:dyDescent="0.25">
      <c r="B164" s="195" t="s">
        <v>545</v>
      </c>
      <c r="C164" s="195">
        <f>500/1000</f>
        <v>0.5</v>
      </c>
      <c r="D164" s="3" t="s">
        <v>546</v>
      </c>
      <c r="E164" s="3">
        <v>23493359</v>
      </c>
      <c r="F164" s="3" t="s">
        <v>547</v>
      </c>
      <c r="G164" s="3" t="s">
        <v>548</v>
      </c>
      <c r="H164" s="185">
        <v>32497</v>
      </c>
      <c r="I164" s="5"/>
      <c r="J164" s="195" t="s">
        <v>549</v>
      </c>
      <c r="K164" s="98" t="s">
        <v>550</v>
      </c>
      <c r="L164" s="97" t="s">
        <v>551</v>
      </c>
      <c r="M164" s="121" t="s">
        <v>133</v>
      </c>
      <c r="N164" s="121" t="s">
        <v>133</v>
      </c>
      <c r="O164" s="121" t="s">
        <v>134</v>
      </c>
      <c r="P164" s="204" t="s">
        <v>559</v>
      </c>
    </row>
    <row r="167" spans="2:16" ht="15.75" thickBot="1" x14ac:dyDescent="0.3"/>
    <row r="168" spans="2:16" ht="54" customHeight="1" x14ac:dyDescent="0.25">
      <c r="B168" s="124" t="s">
        <v>33</v>
      </c>
      <c r="C168" s="124" t="s">
        <v>49</v>
      </c>
      <c r="D168" s="120" t="s">
        <v>50</v>
      </c>
      <c r="E168" s="124" t="s">
        <v>51</v>
      </c>
      <c r="F168" s="78" t="s">
        <v>56</v>
      </c>
      <c r="G168" s="94"/>
    </row>
    <row r="169" spans="2:16" ht="120.75" customHeight="1" x14ac:dyDescent="0.2">
      <c r="B169" s="273" t="s">
        <v>53</v>
      </c>
      <c r="C169" s="6" t="s">
        <v>126</v>
      </c>
      <c r="D169" s="166">
        <v>25</v>
      </c>
      <c r="E169" s="166">
        <v>0</v>
      </c>
      <c r="F169" s="274">
        <f>+E169+E170+E171</f>
        <v>0</v>
      </c>
      <c r="G169" s="95"/>
    </row>
    <row r="170" spans="2:16" ht="76.150000000000006" customHeight="1" x14ac:dyDescent="0.2">
      <c r="B170" s="273"/>
      <c r="C170" s="6" t="s">
        <v>127</v>
      </c>
      <c r="D170" s="169">
        <v>25</v>
      </c>
      <c r="E170" s="166">
        <v>0</v>
      </c>
      <c r="F170" s="275"/>
      <c r="G170" s="95"/>
    </row>
    <row r="171" spans="2:16" ht="69" customHeight="1" x14ac:dyDescent="0.2">
      <c r="B171" s="273"/>
      <c r="C171" s="6" t="s">
        <v>128</v>
      </c>
      <c r="D171" s="166">
        <v>10</v>
      </c>
      <c r="E171" s="166">
        <v>0</v>
      </c>
      <c r="F171" s="276"/>
      <c r="G171" s="95"/>
    </row>
    <row r="172" spans="2:16" x14ac:dyDescent="0.25">
      <c r="C172" s="104"/>
    </row>
    <row r="175" spans="2:16" x14ac:dyDescent="0.25">
      <c r="B175" s="122" t="s">
        <v>57</v>
      </c>
    </row>
    <row r="178" spans="2:5" x14ac:dyDescent="0.25">
      <c r="B178" s="125" t="s">
        <v>33</v>
      </c>
      <c r="C178" s="125" t="s">
        <v>58</v>
      </c>
      <c r="D178" s="124" t="s">
        <v>51</v>
      </c>
      <c r="E178" s="124" t="s">
        <v>16</v>
      </c>
    </row>
    <row r="179" spans="2:5" ht="28.5" x14ac:dyDescent="0.25">
      <c r="B179" s="105" t="s">
        <v>59</v>
      </c>
      <c r="C179" s="106">
        <v>40</v>
      </c>
      <c r="D179" s="166">
        <f>+E150</f>
        <v>40</v>
      </c>
      <c r="E179" s="258">
        <f>+D179+D180</f>
        <v>40</v>
      </c>
    </row>
    <row r="180" spans="2:5" ht="42.75" x14ac:dyDescent="0.25">
      <c r="B180" s="105" t="s">
        <v>60</v>
      </c>
      <c r="C180" s="106">
        <v>60</v>
      </c>
      <c r="D180" s="166">
        <f>+F169</f>
        <v>0</v>
      </c>
      <c r="E180" s="259"/>
    </row>
  </sheetData>
  <customSheetViews>
    <customSheetView guid="{0F1D893C-8A04-4EC8-8B71-67F44338C55D}" scale="70" hiddenColumns="1" topLeftCell="G46">
      <selection activeCell="Q49" sqref="Q49"/>
      <pageMargins left="0.7" right="0.7" top="0.75" bottom="0.75" header="0.3" footer="0.3"/>
      <pageSetup orientation="portrait" horizontalDpi="4294967295" verticalDpi="4294967295" r:id="rId1"/>
    </customSheetView>
    <customSheetView guid="{FA2B49E8-C1C1-46F0-9038-B2DB6B88B84A}" scale="70" hiddenColumns="1" topLeftCell="A109">
      <selection activeCell="D119" sqref="D119"/>
      <pageMargins left="0.7" right="0.7" top="0.75" bottom="0.75" header="0.3" footer="0.3"/>
      <pageSetup orientation="portrait" horizontalDpi="4294967295" verticalDpi="4294967295" r:id="rId2"/>
    </customSheetView>
    <customSheetView guid="{867031DD-A64B-4C9F-99A0-93067ECAFC19}" scale="70" hiddenColumns="1" topLeftCell="A28">
      <selection activeCell="E50" sqref="E50"/>
      <pageMargins left="0.7" right="0.7" top="0.75" bottom="0.75" header="0.3" footer="0.3"/>
      <pageSetup orientation="portrait" horizontalDpi="4294967295" verticalDpi="4294967295" r:id="rId3"/>
    </customSheetView>
    <customSheetView guid="{6EA02D3D-3E49-4350-B322-B37031B6F0FF}" scale="70" hiddenColumns="1" topLeftCell="A109">
      <selection activeCell="D119" sqref="D119"/>
      <pageMargins left="0.7" right="0.7" top="0.75" bottom="0.75" header="0.3" footer="0.3"/>
      <pageSetup orientation="portrait" horizontalDpi="4294967295" verticalDpi="4294967295" r:id="rId4"/>
    </customSheetView>
    <customSheetView guid="{490469B9-0D00-4721-A7ED-3C5221F538EC}" scale="70" hiddenColumns="1" topLeftCell="G46">
      <selection activeCell="Q49" sqref="Q49"/>
      <pageMargins left="0.7" right="0.7" top="0.75" bottom="0.75" header="0.3" footer="0.3"/>
      <pageSetup orientation="portrait" horizontalDpi="4294967295" verticalDpi="4294967295" r:id="rId5"/>
    </customSheetView>
    <customSheetView guid="{1AD30E73-B44A-4F3E-B7B0-2774A07AF9E2}" scale="70" hiddenColumns="1" topLeftCell="K75">
      <selection activeCell="M161" sqref="M161:N163"/>
      <pageMargins left="0.7" right="0.7" top="0.75" bottom="0.75" header="0.3" footer="0.3"/>
      <pageSetup orientation="portrait" horizontalDpi="4294967295" verticalDpi="4294967295" r:id="rId6"/>
    </customSheetView>
    <customSheetView guid="{CD3C77A0-F72D-4596-B1F3-BFF11BFD134E}" scale="70" hiddenColumns="1" topLeftCell="A169">
      <selection activeCell="Q50" sqref="Q50"/>
      <pageMargins left="0.7" right="0.7" top="0.75" bottom="0.75" header="0.3" footer="0.3"/>
      <pageSetup orientation="portrait" horizontalDpi="4294967295" verticalDpi="4294967295" r:id="rId7"/>
    </customSheetView>
    <customSheetView guid="{E469B996-3963-410C-8366-8845DF5002F6}" scale="70" hiddenColumns="1" topLeftCell="C160">
      <selection activeCell="G172" sqref="G172"/>
      <pageMargins left="0.7" right="0.7" top="0.75" bottom="0.75" header="0.3" footer="0.3"/>
      <pageSetup orientation="portrait" horizontalDpi="4294967295" verticalDpi="4294967295" r:id="rId8"/>
    </customSheetView>
  </customSheetViews>
  <mergeCells count="37">
    <mergeCell ref="B169:B171"/>
    <mergeCell ref="F169:F171"/>
    <mergeCell ref="E179:E180"/>
    <mergeCell ref="B132:N132"/>
    <mergeCell ref="E150:E152"/>
    <mergeCell ref="B155:N155"/>
    <mergeCell ref="J157:L157"/>
    <mergeCell ref="B129:P129"/>
    <mergeCell ref="O77:P77"/>
    <mergeCell ref="O78:P78"/>
    <mergeCell ref="O84:P84"/>
    <mergeCell ref="O85:P85"/>
    <mergeCell ref="B91:N91"/>
    <mergeCell ref="J94:L94"/>
    <mergeCell ref="B122:N122"/>
    <mergeCell ref="D125:E125"/>
    <mergeCell ref="D126:E126"/>
    <mergeCell ref="O76:P76"/>
    <mergeCell ref="C10:E10"/>
    <mergeCell ref="B14:C21"/>
    <mergeCell ref="B22:C22"/>
    <mergeCell ref="E40:E41"/>
    <mergeCell ref="M45:N45"/>
    <mergeCell ref="B59:B60"/>
    <mergeCell ref="C59:C60"/>
    <mergeCell ref="D59:E59"/>
    <mergeCell ref="C63:N63"/>
    <mergeCell ref="B65:N65"/>
    <mergeCell ref="O68:P68"/>
    <mergeCell ref="O69:P69"/>
    <mergeCell ref="O75:P75"/>
    <mergeCell ref="C9:N9"/>
    <mergeCell ref="B2:P2"/>
    <mergeCell ref="B4:P4"/>
    <mergeCell ref="C6:N6"/>
    <mergeCell ref="C7:N7"/>
    <mergeCell ref="C8:N8"/>
  </mergeCells>
  <dataValidations count="2">
    <dataValidation type="decimal" allowBlank="1" showInputMessage="1" showErrorMessage="1" sqref="WVG983096 WLK983096 C65592 IU65592 SQ65592 ACM65592 AMI65592 AWE65592 BGA65592 BPW65592 BZS65592 CJO65592 CTK65592 DDG65592 DNC65592 DWY65592 EGU65592 EQQ65592 FAM65592 FKI65592 FUE65592 GEA65592 GNW65592 GXS65592 HHO65592 HRK65592 IBG65592 ILC65592 IUY65592 JEU65592 JOQ65592 JYM65592 KII65592 KSE65592 LCA65592 LLW65592 LVS65592 MFO65592 MPK65592 MZG65592 NJC65592 NSY65592 OCU65592 OMQ65592 OWM65592 PGI65592 PQE65592 QAA65592 QJW65592 QTS65592 RDO65592 RNK65592 RXG65592 SHC65592 SQY65592 TAU65592 TKQ65592 TUM65592 UEI65592 UOE65592 UYA65592 VHW65592 VRS65592 WBO65592 WLK65592 WVG65592 C131128 IU131128 SQ131128 ACM131128 AMI131128 AWE131128 BGA131128 BPW131128 BZS131128 CJO131128 CTK131128 DDG131128 DNC131128 DWY131128 EGU131128 EQQ131128 FAM131128 FKI131128 FUE131128 GEA131128 GNW131128 GXS131128 HHO131128 HRK131128 IBG131128 ILC131128 IUY131128 JEU131128 JOQ131128 JYM131128 KII131128 KSE131128 LCA131128 LLW131128 LVS131128 MFO131128 MPK131128 MZG131128 NJC131128 NSY131128 OCU131128 OMQ131128 OWM131128 PGI131128 PQE131128 QAA131128 QJW131128 QTS131128 RDO131128 RNK131128 RXG131128 SHC131128 SQY131128 TAU131128 TKQ131128 TUM131128 UEI131128 UOE131128 UYA131128 VHW131128 VRS131128 WBO131128 WLK131128 WVG131128 C196664 IU196664 SQ196664 ACM196664 AMI196664 AWE196664 BGA196664 BPW196664 BZS196664 CJO196664 CTK196664 DDG196664 DNC196664 DWY196664 EGU196664 EQQ196664 FAM196664 FKI196664 FUE196664 GEA196664 GNW196664 GXS196664 HHO196664 HRK196664 IBG196664 ILC196664 IUY196664 JEU196664 JOQ196664 JYM196664 KII196664 KSE196664 LCA196664 LLW196664 LVS196664 MFO196664 MPK196664 MZG196664 NJC196664 NSY196664 OCU196664 OMQ196664 OWM196664 PGI196664 PQE196664 QAA196664 QJW196664 QTS196664 RDO196664 RNK196664 RXG196664 SHC196664 SQY196664 TAU196664 TKQ196664 TUM196664 UEI196664 UOE196664 UYA196664 VHW196664 VRS196664 WBO196664 WLK196664 WVG196664 C262200 IU262200 SQ262200 ACM262200 AMI262200 AWE262200 BGA262200 BPW262200 BZS262200 CJO262200 CTK262200 DDG262200 DNC262200 DWY262200 EGU262200 EQQ262200 FAM262200 FKI262200 FUE262200 GEA262200 GNW262200 GXS262200 HHO262200 HRK262200 IBG262200 ILC262200 IUY262200 JEU262200 JOQ262200 JYM262200 KII262200 KSE262200 LCA262200 LLW262200 LVS262200 MFO262200 MPK262200 MZG262200 NJC262200 NSY262200 OCU262200 OMQ262200 OWM262200 PGI262200 PQE262200 QAA262200 QJW262200 QTS262200 RDO262200 RNK262200 RXG262200 SHC262200 SQY262200 TAU262200 TKQ262200 TUM262200 UEI262200 UOE262200 UYA262200 VHW262200 VRS262200 WBO262200 WLK262200 WVG262200 C327736 IU327736 SQ327736 ACM327736 AMI327736 AWE327736 BGA327736 BPW327736 BZS327736 CJO327736 CTK327736 DDG327736 DNC327736 DWY327736 EGU327736 EQQ327736 FAM327736 FKI327736 FUE327736 GEA327736 GNW327736 GXS327736 HHO327736 HRK327736 IBG327736 ILC327736 IUY327736 JEU327736 JOQ327736 JYM327736 KII327736 KSE327736 LCA327736 LLW327736 LVS327736 MFO327736 MPK327736 MZG327736 NJC327736 NSY327736 OCU327736 OMQ327736 OWM327736 PGI327736 PQE327736 QAA327736 QJW327736 QTS327736 RDO327736 RNK327736 RXG327736 SHC327736 SQY327736 TAU327736 TKQ327736 TUM327736 UEI327736 UOE327736 UYA327736 VHW327736 VRS327736 WBO327736 WLK327736 WVG327736 C393272 IU393272 SQ393272 ACM393272 AMI393272 AWE393272 BGA393272 BPW393272 BZS393272 CJO393272 CTK393272 DDG393272 DNC393272 DWY393272 EGU393272 EQQ393272 FAM393272 FKI393272 FUE393272 GEA393272 GNW393272 GXS393272 HHO393272 HRK393272 IBG393272 ILC393272 IUY393272 JEU393272 JOQ393272 JYM393272 KII393272 KSE393272 LCA393272 LLW393272 LVS393272 MFO393272 MPK393272 MZG393272 NJC393272 NSY393272 OCU393272 OMQ393272 OWM393272 PGI393272 PQE393272 QAA393272 QJW393272 QTS393272 RDO393272 RNK393272 RXG393272 SHC393272 SQY393272 TAU393272 TKQ393272 TUM393272 UEI393272 UOE393272 UYA393272 VHW393272 VRS393272 WBO393272 WLK393272 WVG393272 C458808 IU458808 SQ458808 ACM458808 AMI458808 AWE458808 BGA458808 BPW458808 BZS458808 CJO458808 CTK458808 DDG458808 DNC458808 DWY458808 EGU458808 EQQ458808 FAM458808 FKI458808 FUE458808 GEA458808 GNW458808 GXS458808 HHO458808 HRK458808 IBG458808 ILC458808 IUY458808 JEU458808 JOQ458808 JYM458808 KII458808 KSE458808 LCA458808 LLW458808 LVS458808 MFO458808 MPK458808 MZG458808 NJC458808 NSY458808 OCU458808 OMQ458808 OWM458808 PGI458808 PQE458808 QAA458808 QJW458808 QTS458808 RDO458808 RNK458808 RXG458808 SHC458808 SQY458808 TAU458808 TKQ458808 TUM458808 UEI458808 UOE458808 UYA458808 VHW458808 VRS458808 WBO458808 WLK458808 WVG458808 C524344 IU524344 SQ524344 ACM524344 AMI524344 AWE524344 BGA524344 BPW524344 BZS524344 CJO524344 CTK524344 DDG524344 DNC524344 DWY524344 EGU524344 EQQ524344 FAM524344 FKI524344 FUE524344 GEA524344 GNW524344 GXS524344 HHO524344 HRK524344 IBG524344 ILC524344 IUY524344 JEU524344 JOQ524344 JYM524344 KII524344 KSE524344 LCA524344 LLW524344 LVS524344 MFO524344 MPK524344 MZG524344 NJC524344 NSY524344 OCU524344 OMQ524344 OWM524344 PGI524344 PQE524344 QAA524344 QJW524344 QTS524344 RDO524344 RNK524344 RXG524344 SHC524344 SQY524344 TAU524344 TKQ524344 TUM524344 UEI524344 UOE524344 UYA524344 VHW524344 VRS524344 WBO524344 WLK524344 WVG524344 C589880 IU589880 SQ589880 ACM589880 AMI589880 AWE589880 BGA589880 BPW589880 BZS589880 CJO589880 CTK589880 DDG589880 DNC589880 DWY589880 EGU589880 EQQ589880 FAM589880 FKI589880 FUE589880 GEA589880 GNW589880 GXS589880 HHO589880 HRK589880 IBG589880 ILC589880 IUY589880 JEU589880 JOQ589880 JYM589880 KII589880 KSE589880 LCA589880 LLW589880 LVS589880 MFO589880 MPK589880 MZG589880 NJC589880 NSY589880 OCU589880 OMQ589880 OWM589880 PGI589880 PQE589880 QAA589880 QJW589880 QTS589880 RDO589880 RNK589880 RXG589880 SHC589880 SQY589880 TAU589880 TKQ589880 TUM589880 UEI589880 UOE589880 UYA589880 VHW589880 VRS589880 WBO589880 WLK589880 WVG589880 C655416 IU655416 SQ655416 ACM655416 AMI655416 AWE655416 BGA655416 BPW655416 BZS655416 CJO655416 CTK655416 DDG655416 DNC655416 DWY655416 EGU655416 EQQ655416 FAM655416 FKI655416 FUE655416 GEA655416 GNW655416 GXS655416 HHO655416 HRK655416 IBG655416 ILC655416 IUY655416 JEU655416 JOQ655416 JYM655416 KII655416 KSE655416 LCA655416 LLW655416 LVS655416 MFO655416 MPK655416 MZG655416 NJC655416 NSY655416 OCU655416 OMQ655416 OWM655416 PGI655416 PQE655416 QAA655416 QJW655416 QTS655416 RDO655416 RNK655416 RXG655416 SHC655416 SQY655416 TAU655416 TKQ655416 TUM655416 UEI655416 UOE655416 UYA655416 VHW655416 VRS655416 WBO655416 WLK655416 WVG655416 C720952 IU720952 SQ720952 ACM720952 AMI720952 AWE720952 BGA720952 BPW720952 BZS720952 CJO720952 CTK720952 DDG720952 DNC720952 DWY720952 EGU720952 EQQ720952 FAM720952 FKI720952 FUE720952 GEA720952 GNW720952 GXS720952 HHO720952 HRK720952 IBG720952 ILC720952 IUY720952 JEU720952 JOQ720952 JYM720952 KII720952 KSE720952 LCA720952 LLW720952 LVS720952 MFO720952 MPK720952 MZG720952 NJC720952 NSY720952 OCU720952 OMQ720952 OWM720952 PGI720952 PQE720952 QAA720952 QJW720952 QTS720952 RDO720952 RNK720952 RXG720952 SHC720952 SQY720952 TAU720952 TKQ720952 TUM720952 UEI720952 UOE720952 UYA720952 VHW720952 VRS720952 WBO720952 WLK720952 WVG720952 C786488 IU786488 SQ786488 ACM786488 AMI786488 AWE786488 BGA786488 BPW786488 BZS786488 CJO786488 CTK786488 DDG786488 DNC786488 DWY786488 EGU786488 EQQ786488 FAM786488 FKI786488 FUE786488 GEA786488 GNW786488 GXS786488 HHO786488 HRK786488 IBG786488 ILC786488 IUY786488 JEU786488 JOQ786488 JYM786488 KII786488 KSE786488 LCA786488 LLW786488 LVS786488 MFO786488 MPK786488 MZG786488 NJC786488 NSY786488 OCU786488 OMQ786488 OWM786488 PGI786488 PQE786488 QAA786488 QJW786488 QTS786488 RDO786488 RNK786488 RXG786488 SHC786488 SQY786488 TAU786488 TKQ786488 TUM786488 UEI786488 UOE786488 UYA786488 VHW786488 VRS786488 WBO786488 WLK786488 WVG786488 C852024 IU852024 SQ852024 ACM852024 AMI852024 AWE852024 BGA852024 BPW852024 BZS852024 CJO852024 CTK852024 DDG852024 DNC852024 DWY852024 EGU852024 EQQ852024 FAM852024 FKI852024 FUE852024 GEA852024 GNW852024 GXS852024 HHO852024 HRK852024 IBG852024 ILC852024 IUY852024 JEU852024 JOQ852024 JYM852024 KII852024 KSE852024 LCA852024 LLW852024 LVS852024 MFO852024 MPK852024 MZG852024 NJC852024 NSY852024 OCU852024 OMQ852024 OWM852024 PGI852024 PQE852024 QAA852024 QJW852024 QTS852024 RDO852024 RNK852024 RXG852024 SHC852024 SQY852024 TAU852024 TKQ852024 TUM852024 UEI852024 UOE852024 UYA852024 VHW852024 VRS852024 WBO852024 WLK852024 WVG852024 C917560 IU917560 SQ917560 ACM917560 AMI917560 AWE917560 BGA917560 BPW917560 BZS917560 CJO917560 CTK917560 DDG917560 DNC917560 DWY917560 EGU917560 EQQ917560 FAM917560 FKI917560 FUE917560 GEA917560 GNW917560 GXS917560 HHO917560 HRK917560 IBG917560 ILC917560 IUY917560 JEU917560 JOQ917560 JYM917560 KII917560 KSE917560 LCA917560 LLW917560 LVS917560 MFO917560 MPK917560 MZG917560 NJC917560 NSY917560 OCU917560 OMQ917560 OWM917560 PGI917560 PQE917560 QAA917560 QJW917560 QTS917560 RDO917560 RNK917560 RXG917560 SHC917560 SQY917560 TAU917560 TKQ917560 TUM917560 UEI917560 UOE917560 UYA917560 VHW917560 VRS917560 WBO917560 WLK917560 WVG917560 C983096 IU983096 SQ983096 ACM983096 AMI983096 AWE983096 BGA983096 BPW983096 BZS983096 CJO983096 CTK983096 DDG983096 DNC983096 DWY983096 EGU983096 EQQ983096 FAM983096 FKI983096 FUE983096 GEA983096 GNW983096 GXS983096 HHO983096 HRK983096 IBG983096 ILC983096 IUY983096 JEU983096 JOQ983096 JYM983096 KII983096 KSE983096 LCA983096 LLW983096 LVS983096 MFO983096 MPK983096 MZG983096 NJC983096 NSY983096 OCU983096 OMQ983096 OWM983096 PGI983096 PQE983096 QAA983096 QJW983096 QTS983096 RDO983096 RNK983096 RXG983096 SHC983096 SQY983096 TAU983096 TKQ983096 TUM983096 UEI983096 UOE983096 UYA983096 VHW983096 VRS983096 WBO983096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96 A65592 IR65592 SN65592 ACJ65592 AMF65592 AWB65592 BFX65592 BPT65592 BZP65592 CJL65592 CTH65592 DDD65592 DMZ65592 DWV65592 EGR65592 EQN65592 FAJ65592 FKF65592 FUB65592 GDX65592 GNT65592 GXP65592 HHL65592 HRH65592 IBD65592 IKZ65592 IUV65592 JER65592 JON65592 JYJ65592 KIF65592 KSB65592 LBX65592 LLT65592 LVP65592 MFL65592 MPH65592 MZD65592 NIZ65592 NSV65592 OCR65592 OMN65592 OWJ65592 PGF65592 PQB65592 PZX65592 QJT65592 QTP65592 RDL65592 RNH65592 RXD65592 SGZ65592 SQV65592 TAR65592 TKN65592 TUJ65592 UEF65592 UOB65592 UXX65592 VHT65592 VRP65592 WBL65592 WLH65592 WVD65592 A131128 IR131128 SN131128 ACJ131128 AMF131128 AWB131128 BFX131128 BPT131128 BZP131128 CJL131128 CTH131128 DDD131128 DMZ131128 DWV131128 EGR131128 EQN131128 FAJ131128 FKF131128 FUB131128 GDX131128 GNT131128 GXP131128 HHL131128 HRH131128 IBD131128 IKZ131128 IUV131128 JER131128 JON131128 JYJ131128 KIF131128 KSB131128 LBX131128 LLT131128 LVP131128 MFL131128 MPH131128 MZD131128 NIZ131128 NSV131128 OCR131128 OMN131128 OWJ131128 PGF131128 PQB131128 PZX131128 QJT131128 QTP131128 RDL131128 RNH131128 RXD131128 SGZ131128 SQV131128 TAR131128 TKN131128 TUJ131128 UEF131128 UOB131128 UXX131128 VHT131128 VRP131128 WBL131128 WLH131128 WVD131128 A196664 IR196664 SN196664 ACJ196664 AMF196664 AWB196664 BFX196664 BPT196664 BZP196664 CJL196664 CTH196664 DDD196664 DMZ196664 DWV196664 EGR196664 EQN196664 FAJ196664 FKF196664 FUB196664 GDX196664 GNT196664 GXP196664 HHL196664 HRH196664 IBD196664 IKZ196664 IUV196664 JER196664 JON196664 JYJ196664 KIF196664 KSB196664 LBX196664 LLT196664 LVP196664 MFL196664 MPH196664 MZD196664 NIZ196664 NSV196664 OCR196664 OMN196664 OWJ196664 PGF196664 PQB196664 PZX196664 QJT196664 QTP196664 RDL196664 RNH196664 RXD196664 SGZ196664 SQV196664 TAR196664 TKN196664 TUJ196664 UEF196664 UOB196664 UXX196664 VHT196664 VRP196664 WBL196664 WLH196664 WVD196664 A262200 IR262200 SN262200 ACJ262200 AMF262200 AWB262200 BFX262200 BPT262200 BZP262200 CJL262200 CTH262200 DDD262200 DMZ262200 DWV262200 EGR262200 EQN262200 FAJ262200 FKF262200 FUB262200 GDX262200 GNT262200 GXP262200 HHL262200 HRH262200 IBD262200 IKZ262200 IUV262200 JER262200 JON262200 JYJ262200 KIF262200 KSB262200 LBX262200 LLT262200 LVP262200 MFL262200 MPH262200 MZD262200 NIZ262200 NSV262200 OCR262200 OMN262200 OWJ262200 PGF262200 PQB262200 PZX262200 QJT262200 QTP262200 RDL262200 RNH262200 RXD262200 SGZ262200 SQV262200 TAR262200 TKN262200 TUJ262200 UEF262200 UOB262200 UXX262200 VHT262200 VRP262200 WBL262200 WLH262200 WVD262200 A327736 IR327736 SN327736 ACJ327736 AMF327736 AWB327736 BFX327736 BPT327736 BZP327736 CJL327736 CTH327736 DDD327736 DMZ327736 DWV327736 EGR327736 EQN327736 FAJ327736 FKF327736 FUB327736 GDX327736 GNT327736 GXP327736 HHL327736 HRH327736 IBD327736 IKZ327736 IUV327736 JER327736 JON327736 JYJ327736 KIF327736 KSB327736 LBX327736 LLT327736 LVP327736 MFL327736 MPH327736 MZD327736 NIZ327736 NSV327736 OCR327736 OMN327736 OWJ327736 PGF327736 PQB327736 PZX327736 QJT327736 QTP327736 RDL327736 RNH327736 RXD327736 SGZ327736 SQV327736 TAR327736 TKN327736 TUJ327736 UEF327736 UOB327736 UXX327736 VHT327736 VRP327736 WBL327736 WLH327736 WVD327736 A393272 IR393272 SN393272 ACJ393272 AMF393272 AWB393272 BFX393272 BPT393272 BZP393272 CJL393272 CTH393272 DDD393272 DMZ393272 DWV393272 EGR393272 EQN393272 FAJ393272 FKF393272 FUB393272 GDX393272 GNT393272 GXP393272 HHL393272 HRH393272 IBD393272 IKZ393272 IUV393272 JER393272 JON393272 JYJ393272 KIF393272 KSB393272 LBX393272 LLT393272 LVP393272 MFL393272 MPH393272 MZD393272 NIZ393272 NSV393272 OCR393272 OMN393272 OWJ393272 PGF393272 PQB393272 PZX393272 QJT393272 QTP393272 RDL393272 RNH393272 RXD393272 SGZ393272 SQV393272 TAR393272 TKN393272 TUJ393272 UEF393272 UOB393272 UXX393272 VHT393272 VRP393272 WBL393272 WLH393272 WVD393272 A458808 IR458808 SN458808 ACJ458808 AMF458808 AWB458808 BFX458808 BPT458808 BZP458808 CJL458808 CTH458808 DDD458808 DMZ458808 DWV458808 EGR458808 EQN458808 FAJ458808 FKF458808 FUB458808 GDX458808 GNT458808 GXP458808 HHL458808 HRH458808 IBD458808 IKZ458808 IUV458808 JER458808 JON458808 JYJ458808 KIF458808 KSB458808 LBX458808 LLT458808 LVP458808 MFL458808 MPH458808 MZD458808 NIZ458808 NSV458808 OCR458808 OMN458808 OWJ458808 PGF458808 PQB458808 PZX458808 QJT458808 QTP458808 RDL458808 RNH458808 RXD458808 SGZ458808 SQV458808 TAR458808 TKN458808 TUJ458808 UEF458808 UOB458808 UXX458808 VHT458808 VRP458808 WBL458808 WLH458808 WVD458808 A524344 IR524344 SN524344 ACJ524344 AMF524344 AWB524344 BFX524344 BPT524344 BZP524344 CJL524344 CTH524344 DDD524344 DMZ524344 DWV524344 EGR524344 EQN524344 FAJ524344 FKF524344 FUB524344 GDX524344 GNT524344 GXP524344 HHL524344 HRH524344 IBD524344 IKZ524344 IUV524344 JER524344 JON524344 JYJ524344 KIF524344 KSB524344 LBX524344 LLT524344 LVP524344 MFL524344 MPH524344 MZD524344 NIZ524344 NSV524344 OCR524344 OMN524344 OWJ524344 PGF524344 PQB524344 PZX524344 QJT524344 QTP524344 RDL524344 RNH524344 RXD524344 SGZ524344 SQV524344 TAR524344 TKN524344 TUJ524344 UEF524344 UOB524344 UXX524344 VHT524344 VRP524344 WBL524344 WLH524344 WVD524344 A589880 IR589880 SN589880 ACJ589880 AMF589880 AWB589880 BFX589880 BPT589880 BZP589880 CJL589880 CTH589880 DDD589880 DMZ589880 DWV589880 EGR589880 EQN589880 FAJ589880 FKF589880 FUB589880 GDX589880 GNT589880 GXP589880 HHL589880 HRH589880 IBD589880 IKZ589880 IUV589880 JER589880 JON589880 JYJ589880 KIF589880 KSB589880 LBX589880 LLT589880 LVP589880 MFL589880 MPH589880 MZD589880 NIZ589880 NSV589880 OCR589880 OMN589880 OWJ589880 PGF589880 PQB589880 PZX589880 QJT589880 QTP589880 RDL589880 RNH589880 RXD589880 SGZ589880 SQV589880 TAR589880 TKN589880 TUJ589880 UEF589880 UOB589880 UXX589880 VHT589880 VRP589880 WBL589880 WLH589880 WVD589880 A655416 IR655416 SN655416 ACJ655416 AMF655416 AWB655416 BFX655416 BPT655416 BZP655416 CJL655416 CTH655416 DDD655416 DMZ655416 DWV655416 EGR655416 EQN655416 FAJ655416 FKF655416 FUB655416 GDX655416 GNT655416 GXP655416 HHL655416 HRH655416 IBD655416 IKZ655416 IUV655416 JER655416 JON655416 JYJ655416 KIF655416 KSB655416 LBX655416 LLT655416 LVP655416 MFL655416 MPH655416 MZD655416 NIZ655416 NSV655416 OCR655416 OMN655416 OWJ655416 PGF655416 PQB655416 PZX655416 QJT655416 QTP655416 RDL655416 RNH655416 RXD655416 SGZ655416 SQV655416 TAR655416 TKN655416 TUJ655416 UEF655416 UOB655416 UXX655416 VHT655416 VRP655416 WBL655416 WLH655416 WVD655416 A720952 IR720952 SN720952 ACJ720952 AMF720952 AWB720952 BFX720952 BPT720952 BZP720952 CJL720952 CTH720952 DDD720952 DMZ720952 DWV720952 EGR720952 EQN720952 FAJ720952 FKF720952 FUB720952 GDX720952 GNT720952 GXP720952 HHL720952 HRH720952 IBD720952 IKZ720952 IUV720952 JER720952 JON720952 JYJ720952 KIF720952 KSB720952 LBX720952 LLT720952 LVP720952 MFL720952 MPH720952 MZD720952 NIZ720952 NSV720952 OCR720952 OMN720952 OWJ720952 PGF720952 PQB720952 PZX720952 QJT720952 QTP720952 RDL720952 RNH720952 RXD720952 SGZ720952 SQV720952 TAR720952 TKN720952 TUJ720952 UEF720952 UOB720952 UXX720952 VHT720952 VRP720952 WBL720952 WLH720952 WVD720952 A786488 IR786488 SN786488 ACJ786488 AMF786488 AWB786488 BFX786488 BPT786488 BZP786488 CJL786488 CTH786488 DDD786488 DMZ786488 DWV786488 EGR786488 EQN786488 FAJ786488 FKF786488 FUB786488 GDX786488 GNT786488 GXP786488 HHL786488 HRH786488 IBD786488 IKZ786488 IUV786488 JER786488 JON786488 JYJ786488 KIF786488 KSB786488 LBX786488 LLT786488 LVP786488 MFL786488 MPH786488 MZD786488 NIZ786488 NSV786488 OCR786488 OMN786488 OWJ786488 PGF786488 PQB786488 PZX786488 QJT786488 QTP786488 RDL786488 RNH786488 RXD786488 SGZ786488 SQV786488 TAR786488 TKN786488 TUJ786488 UEF786488 UOB786488 UXX786488 VHT786488 VRP786488 WBL786488 WLH786488 WVD786488 A852024 IR852024 SN852024 ACJ852024 AMF852024 AWB852024 BFX852024 BPT852024 BZP852024 CJL852024 CTH852024 DDD852024 DMZ852024 DWV852024 EGR852024 EQN852024 FAJ852024 FKF852024 FUB852024 GDX852024 GNT852024 GXP852024 HHL852024 HRH852024 IBD852024 IKZ852024 IUV852024 JER852024 JON852024 JYJ852024 KIF852024 KSB852024 LBX852024 LLT852024 LVP852024 MFL852024 MPH852024 MZD852024 NIZ852024 NSV852024 OCR852024 OMN852024 OWJ852024 PGF852024 PQB852024 PZX852024 QJT852024 QTP852024 RDL852024 RNH852024 RXD852024 SGZ852024 SQV852024 TAR852024 TKN852024 TUJ852024 UEF852024 UOB852024 UXX852024 VHT852024 VRP852024 WBL852024 WLH852024 WVD852024 A917560 IR917560 SN917560 ACJ917560 AMF917560 AWB917560 BFX917560 BPT917560 BZP917560 CJL917560 CTH917560 DDD917560 DMZ917560 DWV917560 EGR917560 EQN917560 FAJ917560 FKF917560 FUB917560 GDX917560 GNT917560 GXP917560 HHL917560 HRH917560 IBD917560 IKZ917560 IUV917560 JER917560 JON917560 JYJ917560 KIF917560 KSB917560 LBX917560 LLT917560 LVP917560 MFL917560 MPH917560 MZD917560 NIZ917560 NSV917560 OCR917560 OMN917560 OWJ917560 PGF917560 PQB917560 PZX917560 QJT917560 QTP917560 RDL917560 RNH917560 RXD917560 SGZ917560 SQV917560 TAR917560 TKN917560 TUJ917560 UEF917560 UOB917560 UXX917560 VHT917560 VRP917560 WBL917560 WLH917560 WVD917560 A983096 IR983096 SN983096 ACJ983096 AMF983096 AWB983096 BFX983096 BPT983096 BZP983096 CJL983096 CTH983096 DDD983096 DMZ983096 DWV983096 EGR983096 EQN983096 FAJ983096 FKF983096 FUB983096 GDX983096 GNT983096 GXP983096 HHL983096 HRH983096 IBD983096 IKZ983096 IUV983096 JER983096 JON983096 JYJ983096 KIF983096 KSB983096 LBX983096 LLT983096 LVP983096 MFL983096 MPH983096 MZD983096 NIZ983096 NSV983096 OCR983096 OMN983096 OWJ983096 PGF983096 PQB983096 PZX983096 QJT983096 QTP983096 RDL983096 RNH983096 RXD983096 SGZ983096 SQV983096 TAR983096 TKN983096 TUJ983096 UEF983096 UOB983096 UXX983096 VHT983096 VRP983096 WBL983096 WLH983096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1"/>
  <sheetViews>
    <sheetView topLeftCell="A13" zoomScale="70" zoomScaleNormal="70" workbookViewId="0">
      <selection activeCell="A138" sqref="A138"/>
    </sheetView>
  </sheetViews>
  <sheetFormatPr baseColWidth="10" defaultRowHeight="15" x14ac:dyDescent="0.25"/>
  <cols>
    <col min="1" max="1" width="3.140625" style="9" bestFit="1" customWidth="1"/>
    <col min="2" max="2" width="102.7109375" style="9" bestFit="1" customWidth="1"/>
    <col min="3" max="3" width="31.140625" style="9" customWidth="1"/>
    <col min="4" max="4" width="48.5703125" style="9" customWidth="1"/>
    <col min="5" max="5" width="25" style="9" customWidth="1"/>
    <col min="6" max="7" width="29.7109375" style="9" customWidth="1"/>
    <col min="8" max="8" width="24.5703125" style="9" customWidth="1"/>
    <col min="9" max="9" width="24" style="9" customWidth="1"/>
    <col min="10" max="10" width="34.7109375" style="9" customWidth="1"/>
    <col min="11" max="11" width="26.28515625" style="9" customWidth="1"/>
    <col min="12" max="12" width="56.5703125" style="9" customWidth="1"/>
    <col min="13" max="13" width="18.7109375" style="9" customWidth="1"/>
    <col min="14" max="14" width="22.140625" style="9" customWidth="1"/>
    <col min="15" max="15" width="26.140625" style="9" customWidth="1"/>
    <col min="16" max="16" width="45.28515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9" t="s">
        <v>63</v>
      </c>
      <c r="C2" s="250"/>
      <c r="D2" s="250"/>
      <c r="E2" s="250"/>
      <c r="F2" s="250"/>
      <c r="G2" s="250"/>
      <c r="H2" s="250"/>
      <c r="I2" s="250"/>
      <c r="J2" s="250"/>
      <c r="K2" s="250"/>
      <c r="L2" s="250"/>
      <c r="M2" s="250"/>
      <c r="N2" s="250"/>
      <c r="O2" s="250"/>
      <c r="P2" s="250"/>
    </row>
    <row r="4" spans="2:16" ht="26.25" x14ac:dyDescent="0.25">
      <c r="B4" s="249" t="s">
        <v>48</v>
      </c>
      <c r="C4" s="250"/>
      <c r="D4" s="250"/>
      <c r="E4" s="250"/>
      <c r="F4" s="250"/>
      <c r="G4" s="250"/>
      <c r="H4" s="250"/>
      <c r="I4" s="250"/>
      <c r="J4" s="250"/>
      <c r="K4" s="250"/>
      <c r="L4" s="250"/>
      <c r="M4" s="250"/>
      <c r="N4" s="250"/>
      <c r="O4" s="250"/>
      <c r="P4" s="250"/>
    </row>
    <row r="5" spans="2:16" ht="15.75" thickBot="1" x14ac:dyDescent="0.3"/>
    <row r="6" spans="2:16" ht="21.75" thickBot="1" x14ac:dyDescent="0.3">
      <c r="B6" s="11" t="s">
        <v>4</v>
      </c>
      <c r="C6" s="247" t="s">
        <v>161</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53"/>
      <c r="D10" s="253"/>
      <c r="E10" s="25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5" t="s">
        <v>100</v>
      </c>
      <c r="C14" s="255"/>
      <c r="D14" s="53" t="s">
        <v>12</v>
      </c>
      <c r="E14" s="53" t="s">
        <v>13</v>
      </c>
      <c r="F14" s="53" t="s">
        <v>29</v>
      </c>
      <c r="G14" s="92"/>
      <c r="I14" s="38"/>
      <c r="J14" s="38"/>
      <c r="K14" s="38"/>
      <c r="L14" s="38"/>
      <c r="M14" s="38"/>
      <c r="N14" s="21"/>
    </row>
    <row r="15" spans="2:16" x14ac:dyDescent="0.25">
      <c r="B15" s="255"/>
      <c r="C15" s="255"/>
      <c r="D15" s="53">
        <v>27</v>
      </c>
      <c r="E15" s="36">
        <v>1876203768</v>
      </c>
      <c r="F15" s="36">
        <f>600+36+180</f>
        <v>816</v>
      </c>
      <c r="G15" s="93"/>
      <c r="I15" s="39"/>
      <c r="J15" s="39"/>
      <c r="K15" s="39"/>
      <c r="L15" s="39"/>
      <c r="M15" s="39"/>
      <c r="N15" s="21"/>
    </row>
    <row r="16" spans="2:16" x14ac:dyDescent="0.25">
      <c r="B16" s="255"/>
      <c r="C16" s="255"/>
      <c r="D16" s="53"/>
      <c r="E16" s="36"/>
      <c r="F16" s="36"/>
      <c r="G16" s="93"/>
      <c r="I16" s="39"/>
      <c r="J16" s="39"/>
      <c r="K16" s="39"/>
      <c r="L16" s="39"/>
      <c r="M16" s="39"/>
      <c r="N16" s="21"/>
    </row>
    <row r="17" spans="1:14" x14ac:dyDescent="0.25">
      <c r="B17" s="255"/>
      <c r="C17" s="255"/>
      <c r="D17" s="53"/>
      <c r="E17" s="36"/>
      <c r="F17" s="36"/>
      <c r="G17" s="93"/>
      <c r="I17" s="39"/>
      <c r="J17" s="39"/>
      <c r="K17" s="39"/>
      <c r="L17" s="39"/>
      <c r="M17" s="39"/>
      <c r="N17" s="21"/>
    </row>
    <row r="18" spans="1:14" x14ac:dyDescent="0.25">
      <c r="B18" s="255"/>
      <c r="C18" s="255"/>
      <c r="D18" s="53"/>
      <c r="E18" s="37"/>
      <c r="F18" s="36"/>
      <c r="G18" s="93"/>
      <c r="H18" s="22"/>
      <c r="I18" s="39"/>
      <c r="J18" s="39"/>
      <c r="K18" s="39"/>
      <c r="L18" s="39"/>
      <c r="M18" s="39"/>
      <c r="N18" s="20"/>
    </row>
    <row r="19" spans="1:14" x14ac:dyDescent="0.25">
      <c r="B19" s="255"/>
      <c r="C19" s="255"/>
      <c r="D19" s="53"/>
      <c r="E19" s="37"/>
      <c r="F19" s="36"/>
      <c r="G19" s="93"/>
      <c r="H19" s="22"/>
      <c r="I19" s="41"/>
      <c r="J19" s="41"/>
      <c r="K19" s="41"/>
      <c r="L19" s="41"/>
      <c r="M19" s="41"/>
      <c r="N19" s="20"/>
    </row>
    <row r="20" spans="1:14" x14ac:dyDescent="0.25">
      <c r="B20" s="255"/>
      <c r="C20" s="255"/>
      <c r="D20" s="53"/>
      <c r="E20" s="37"/>
      <c r="F20" s="36"/>
      <c r="G20" s="93"/>
      <c r="H20" s="22"/>
      <c r="I20" s="8"/>
      <c r="J20" s="8"/>
      <c r="K20" s="8"/>
      <c r="L20" s="8"/>
      <c r="M20" s="8"/>
      <c r="N20" s="20"/>
    </row>
    <row r="21" spans="1:14" x14ac:dyDescent="0.25">
      <c r="B21" s="255"/>
      <c r="C21" s="255"/>
      <c r="D21" s="53"/>
      <c r="E21" s="37"/>
      <c r="F21" s="36"/>
      <c r="G21" s="93"/>
      <c r="H21" s="22"/>
      <c r="I21" s="8"/>
      <c r="J21" s="8"/>
      <c r="K21" s="8"/>
      <c r="L21" s="8"/>
      <c r="M21" s="8"/>
      <c r="N21" s="20"/>
    </row>
    <row r="22" spans="1:14" ht="15.75" thickBot="1" x14ac:dyDescent="0.3">
      <c r="B22" s="256" t="s">
        <v>14</v>
      </c>
      <c r="C22" s="257"/>
      <c r="D22" s="53"/>
      <c r="E22" s="65"/>
      <c r="F22" s="36"/>
      <c r="G22" s="93"/>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652.80000000000007</v>
      </c>
      <c r="D24" s="42"/>
      <c r="E24" s="45">
        <f>E15</f>
        <v>1876203768</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132</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133</v>
      </c>
      <c r="D29" s="125" t="s">
        <v>134</v>
      </c>
      <c r="E29" s="104"/>
      <c r="F29" s="104"/>
      <c r="G29" s="104"/>
      <c r="H29" s="104"/>
      <c r="I29" s="107"/>
      <c r="J29" s="107"/>
      <c r="K29" s="107"/>
      <c r="L29" s="107"/>
      <c r="M29" s="107"/>
      <c r="N29" s="108"/>
    </row>
    <row r="30" spans="1:14" x14ac:dyDescent="0.25">
      <c r="A30" s="99"/>
      <c r="B30" s="121" t="s">
        <v>135</v>
      </c>
      <c r="C30" s="166" t="s">
        <v>175</v>
      </c>
      <c r="D30" s="121"/>
      <c r="E30" s="104"/>
      <c r="F30" s="104"/>
      <c r="G30" s="104"/>
      <c r="H30" s="104"/>
      <c r="I30" s="107"/>
      <c r="J30" s="107"/>
      <c r="K30" s="107"/>
      <c r="L30" s="107"/>
      <c r="M30" s="107"/>
      <c r="N30" s="108"/>
    </row>
    <row r="31" spans="1:14" x14ac:dyDescent="0.25">
      <c r="A31" s="99"/>
      <c r="B31" s="121" t="s">
        <v>136</v>
      </c>
      <c r="C31" s="166" t="s">
        <v>175</v>
      </c>
      <c r="D31" s="121"/>
      <c r="E31" s="104"/>
      <c r="F31" s="104"/>
      <c r="G31" s="104"/>
      <c r="H31" s="104"/>
      <c r="I31" s="107"/>
      <c r="J31" s="107"/>
      <c r="K31" s="107"/>
      <c r="L31" s="107"/>
      <c r="M31" s="107"/>
      <c r="N31" s="108"/>
    </row>
    <row r="32" spans="1:14" x14ac:dyDescent="0.25">
      <c r="A32" s="99"/>
      <c r="B32" s="121" t="s">
        <v>137</v>
      </c>
      <c r="C32" s="209" t="s">
        <v>175</v>
      </c>
      <c r="D32" s="121"/>
      <c r="E32" s="104"/>
      <c r="F32" s="104"/>
      <c r="G32" s="104"/>
      <c r="H32" s="104"/>
      <c r="I32" s="107"/>
      <c r="J32" s="107"/>
      <c r="K32" s="107"/>
      <c r="L32" s="107"/>
      <c r="M32" s="107"/>
      <c r="N32" s="108"/>
    </row>
    <row r="33" spans="1:17" x14ac:dyDescent="0.25">
      <c r="A33" s="99"/>
      <c r="B33" s="121" t="s">
        <v>138</v>
      </c>
      <c r="C33" s="121"/>
      <c r="D33" s="121" t="s">
        <v>175</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139</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140</v>
      </c>
      <c r="C40" s="106">
        <v>40</v>
      </c>
      <c r="D40" s="123">
        <v>40</v>
      </c>
      <c r="E40" s="258">
        <f>+D40+D41</f>
        <v>40</v>
      </c>
      <c r="F40" s="104"/>
      <c r="G40" s="104"/>
      <c r="H40" s="104"/>
      <c r="I40" s="107"/>
      <c r="J40" s="107"/>
      <c r="K40" s="107"/>
      <c r="L40" s="107"/>
      <c r="M40" s="107"/>
      <c r="N40" s="108"/>
    </row>
    <row r="41" spans="1:17" ht="42.75" x14ac:dyDescent="0.25">
      <c r="A41" s="99"/>
      <c r="B41" s="105" t="s">
        <v>141</v>
      </c>
      <c r="C41" s="106">
        <v>60</v>
      </c>
      <c r="D41" s="123">
        <f>+F180</f>
        <v>0</v>
      </c>
      <c r="E41" s="259"/>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60" t="s">
        <v>35</v>
      </c>
      <c r="N45" s="260"/>
    </row>
    <row r="46" spans="1:17" x14ac:dyDescent="0.25">
      <c r="B46" s="67" t="s">
        <v>30</v>
      </c>
      <c r="M46" s="66"/>
      <c r="N46" s="66"/>
    </row>
    <row r="47" spans="1:17" ht="15.75" thickBot="1" x14ac:dyDescent="0.3">
      <c r="M47" s="66"/>
      <c r="N47" s="66"/>
    </row>
    <row r="48" spans="1:17" s="8" customFormat="1" ht="109.5" customHeight="1" x14ac:dyDescent="0.25">
      <c r="B48" s="118" t="s">
        <v>142</v>
      </c>
      <c r="C48" s="118" t="s">
        <v>143</v>
      </c>
      <c r="D48" s="118" t="s">
        <v>144</v>
      </c>
      <c r="E48" s="55" t="s">
        <v>45</v>
      </c>
      <c r="F48" s="55" t="s">
        <v>22</v>
      </c>
      <c r="G48" s="55" t="s">
        <v>102</v>
      </c>
      <c r="H48" s="55" t="s">
        <v>17</v>
      </c>
      <c r="I48" s="55" t="s">
        <v>10</v>
      </c>
      <c r="J48" s="55" t="s">
        <v>31</v>
      </c>
      <c r="K48" s="55" t="s">
        <v>61</v>
      </c>
      <c r="L48" s="55" t="s">
        <v>20</v>
      </c>
      <c r="M48" s="103" t="s">
        <v>26</v>
      </c>
      <c r="N48" s="118" t="s">
        <v>145</v>
      </c>
      <c r="O48" s="55" t="s">
        <v>36</v>
      </c>
      <c r="P48" s="56" t="s">
        <v>11</v>
      </c>
      <c r="Q48" s="56" t="s">
        <v>19</v>
      </c>
    </row>
    <row r="49" spans="1:26" s="29" customFormat="1" ht="45" x14ac:dyDescent="0.25">
      <c r="A49" s="47">
        <v>1</v>
      </c>
      <c r="B49" s="114" t="s">
        <v>161</v>
      </c>
      <c r="C49" s="114" t="s">
        <v>161</v>
      </c>
      <c r="D49" s="48" t="s">
        <v>162</v>
      </c>
      <c r="E49" s="24" t="s">
        <v>163</v>
      </c>
      <c r="F49" s="25" t="s">
        <v>133</v>
      </c>
      <c r="G49" s="152"/>
      <c r="H49" s="52">
        <v>40199</v>
      </c>
      <c r="I49" s="26">
        <v>40541</v>
      </c>
      <c r="J49" s="26"/>
      <c r="K49" s="26" t="s">
        <v>165</v>
      </c>
      <c r="L49" s="26" t="s">
        <v>166</v>
      </c>
      <c r="M49" s="102">
        <v>896</v>
      </c>
      <c r="N49" s="102">
        <v>896</v>
      </c>
      <c r="O49" s="27">
        <v>543740789</v>
      </c>
      <c r="P49" s="27" t="s">
        <v>164</v>
      </c>
      <c r="Q49" s="153"/>
      <c r="R49" s="28"/>
      <c r="S49" s="28"/>
      <c r="T49" s="28"/>
      <c r="U49" s="28"/>
      <c r="V49" s="28"/>
      <c r="W49" s="28"/>
      <c r="X49" s="28"/>
      <c r="Y49" s="28"/>
      <c r="Z49" s="28"/>
    </row>
    <row r="50" spans="1:26" s="29" customFormat="1" ht="45" x14ac:dyDescent="0.25">
      <c r="A50" s="47">
        <f>+A49+1</f>
        <v>2</v>
      </c>
      <c r="B50" s="114" t="s">
        <v>161</v>
      </c>
      <c r="C50" s="114" t="s">
        <v>161</v>
      </c>
      <c r="D50" s="48" t="s">
        <v>162</v>
      </c>
      <c r="E50" s="24" t="s">
        <v>167</v>
      </c>
      <c r="F50" s="25" t="s">
        <v>133</v>
      </c>
      <c r="G50" s="25"/>
      <c r="H50" s="117">
        <v>40563</v>
      </c>
      <c r="I50" s="26">
        <v>40908</v>
      </c>
      <c r="J50" s="26"/>
      <c r="K50" s="26" t="s">
        <v>169</v>
      </c>
      <c r="L50" s="26" t="s">
        <v>166</v>
      </c>
      <c r="M50" s="102">
        <v>13</v>
      </c>
      <c r="N50" s="102">
        <v>13</v>
      </c>
      <c r="O50" s="27">
        <v>4574189</v>
      </c>
      <c r="P50" s="27" t="s">
        <v>168</v>
      </c>
      <c r="Q50" s="153"/>
      <c r="R50" s="28"/>
      <c r="S50" s="28"/>
      <c r="T50" s="28"/>
      <c r="U50" s="28"/>
      <c r="V50" s="28"/>
      <c r="W50" s="28"/>
      <c r="X50" s="28"/>
      <c r="Y50" s="28"/>
      <c r="Z50" s="28"/>
    </row>
    <row r="51" spans="1:26" s="29" customFormat="1" ht="45" x14ac:dyDescent="0.25">
      <c r="A51" s="47">
        <f t="shared" ref="A51:A56" si="0">+A50+1</f>
        <v>3</v>
      </c>
      <c r="B51" s="114" t="s">
        <v>161</v>
      </c>
      <c r="C51" s="114" t="s">
        <v>161</v>
      </c>
      <c r="D51" s="114" t="s">
        <v>162</v>
      </c>
      <c r="E51" s="24" t="s">
        <v>170</v>
      </c>
      <c r="F51" s="25" t="s">
        <v>133</v>
      </c>
      <c r="G51" s="25"/>
      <c r="H51" s="117">
        <v>40924</v>
      </c>
      <c r="I51" s="26">
        <v>41090</v>
      </c>
      <c r="J51" s="26"/>
      <c r="K51" s="26" t="s">
        <v>171</v>
      </c>
      <c r="L51" s="26" t="s">
        <v>166</v>
      </c>
      <c r="M51" s="102">
        <v>156</v>
      </c>
      <c r="N51" s="102">
        <v>156</v>
      </c>
      <c r="O51" s="27">
        <v>59821216</v>
      </c>
      <c r="P51" s="27" t="s">
        <v>172</v>
      </c>
      <c r="Q51" s="153"/>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2"/>
      <c r="N52" s="102"/>
      <c r="O52" s="27"/>
      <c r="P52" s="27"/>
      <c r="Q52" s="153"/>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2"/>
      <c r="N53" s="102"/>
      <c r="O53" s="27"/>
      <c r="P53" s="27"/>
      <c r="Q53" s="153"/>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2"/>
      <c r="N54" s="102"/>
      <c r="O54" s="27"/>
      <c r="P54" s="27"/>
      <c r="Q54" s="153"/>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2"/>
      <c r="N55" s="102"/>
      <c r="O55" s="27"/>
      <c r="P55" s="27"/>
      <c r="Q55" s="153"/>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2"/>
      <c r="N56" s="102"/>
      <c r="O56" s="27"/>
      <c r="P56" s="27"/>
      <c r="Q56" s="153"/>
      <c r="R56" s="28"/>
      <c r="S56" s="28"/>
      <c r="T56" s="28"/>
      <c r="U56" s="28"/>
      <c r="V56" s="28"/>
      <c r="W56" s="28"/>
      <c r="X56" s="28"/>
      <c r="Y56" s="28"/>
      <c r="Z56" s="28"/>
    </row>
    <row r="57" spans="1:26" s="29" customFormat="1" ht="27" customHeight="1" x14ac:dyDescent="0.25">
      <c r="A57" s="47"/>
      <c r="B57" s="50" t="s">
        <v>16</v>
      </c>
      <c r="C57" s="49"/>
      <c r="D57" s="48"/>
      <c r="E57" s="24"/>
      <c r="F57" s="25"/>
      <c r="G57" s="25"/>
      <c r="H57" s="25"/>
      <c r="I57" s="26"/>
      <c r="J57" s="26"/>
      <c r="K57" s="51" t="s">
        <v>173</v>
      </c>
      <c r="L57" s="51">
        <f t="shared" ref="L57" si="1">SUM(L49:L56)</f>
        <v>0</v>
      </c>
      <c r="M57" s="151">
        <v>896</v>
      </c>
      <c r="N57" s="51" t="s">
        <v>174</v>
      </c>
      <c r="O57" s="27"/>
      <c r="P57" s="27"/>
      <c r="Q57" s="154"/>
    </row>
    <row r="58" spans="1:26" s="30" customFormat="1" x14ac:dyDescent="0.25">
      <c r="E58" s="31"/>
    </row>
    <row r="59" spans="1:26" s="30" customFormat="1" x14ac:dyDescent="0.25">
      <c r="B59" s="261" t="s">
        <v>28</v>
      </c>
      <c r="C59" s="261" t="s">
        <v>27</v>
      </c>
      <c r="D59" s="263" t="s">
        <v>34</v>
      </c>
      <c r="E59" s="263"/>
    </row>
    <row r="60" spans="1:26" s="30" customFormat="1" x14ac:dyDescent="0.25">
      <c r="B60" s="262"/>
      <c r="C60" s="262"/>
      <c r="D60" s="62" t="s">
        <v>23</v>
      </c>
      <c r="E60" s="63" t="s">
        <v>24</v>
      </c>
    </row>
    <row r="61" spans="1:26" s="30" customFormat="1" ht="30.6" customHeight="1" x14ac:dyDescent="0.25">
      <c r="B61" s="60" t="s">
        <v>21</v>
      </c>
      <c r="C61" s="61" t="str">
        <f>+K57</f>
        <v>28 meses y 5 días</v>
      </c>
      <c r="D61" s="58" t="s">
        <v>175</v>
      </c>
      <c r="E61" s="59"/>
      <c r="F61" s="32"/>
      <c r="G61" s="32"/>
      <c r="H61" s="32"/>
      <c r="I61" s="32"/>
      <c r="J61" s="32"/>
      <c r="K61" s="32"/>
      <c r="L61" s="32"/>
      <c r="M61" s="32"/>
    </row>
    <row r="62" spans="1:26" s="30" customFormat="1" ht="30" customHeight="1" x14ac:dyDescent="0.25">
      <c r="B62" s="60" t="s">
        <v>25</v>
      </c>
      <c r="C62" s="61">
        <f>+M57</f>
        <v>896</v>
      </c>
      <c r="D62" s="58" t="s">
        <v>175</v>
      </c>
      <c r="E62" s="59"/>
    </row>
    <row r="63" spans="1:26" s="30" customFormat="1" x14ac:dyDescent="0.25">
      <c r="B63" s="33"/>
      <c r="C63" s="264"/>
      <c r="D63" s="264"/>
      <c r="E63" s="264"/>
      <c r="F63" s="264"/>
      <c r="G63" s="264"/>
      <c r="H63" s="264"/>
      <c r="I63" s="264"/>
      <c r="J63" s="264"/>
      <c r="K63" s="264"/>
      <c r="L63" s="264"/>
      <c r="M63" s="264"/>
      <c r="N63" s="264"/>
    </row>
    <row r="64" spans="1:26" ht="28.15" customHeight="1" thickBot="1" x14ac:dyDescent="0.3"/>
    <row r="65" spans="2:17" ht="27" thickBot="1" x14ac:dyDescent="0.3">
      <c r="B65" s="265" t="s">
        <v>103</v>
      </c>
      <c r="C65" s="265"/>
      <c r="D65" s="265"/>
      <c r="E65" s="265"/>
      <c r="F65" s="265"/>
      <c r="G65" s="265"/>
      <c r="H65" s="265"/>
      <c r="I65" s="265"/>
      <c r="J65" s="265"/>
      <c r="K65" s="265"/>
      <c r="L65" s="265"/>
      <c r="M65" s="265"/>
      <c r="N65" s="265"/>
    </row>
    <row r="68" spans="2:17" ht="84" customHeight="1" x14ac:dyDescent="0.25">
      <c r="B68" s="120" t="s">
        <v>146</v>
      </c>
      <c r="C68" s="69" t="s">
        <v>2</v>
      </c>
      <c r="D68" s="69" t="s">
        <v>105</v>
      </c>
      <c r="E68" s="69" t="s">
        <v>104</v>
      </c>
      <c r="F68" s="69" t="s">
        <v>106</v>
      </c>
      <c r="G68" s="69" t="s">
        <v>107</v>
      </c>
      <c r="H68" s="69" t="s">
        <v>108</v>
      </c>
      <c r="I68" s="69" t="s">
        <v>109</v>
      </c>
      <c r="J68" s="69" t="s">
        <v>110</v>
      </c>
      <c r="K68" s="69" t="s">
        <v>111</v>
      </c>
      <c r="L68" s="69" t="s">
        <v>112</v>
      </c>
      <c r="M68" s="96" t="s">
        <v>113</v>
      </c>
      <c r="N68" s="96" t="s">
        <v>114</v>
      </c>
      <c r="O68" s="266" t="s">
        <v>3</v>
      </c>
      <c r="P68" s="267"/>
      <c r="Q68" s="69" t="s">
        <v>18</v>
      </c>
    </row>
    <row r="69" spans="2:17" x14ac:dyDescent="0.25">
      <c r="B69" s="176" t="s">
        <v>234</v>
      </c>
      <c r="C69" s="177" t="s">
        <v>235</v>
      </c>
      <c r="D69" s="177" t="s">
        <v>247</v>
      </c>
      <c r="E69" s="179">
        <v>50</v>
      </c>
      <c r="F69" s="4"/>
      <c r="G69" s="4"/>
      <c r="H69" s="4"/>
      <c r="I69" s="97" t="s">
        <v>133</v>
      </c>
      <c r="J69" s="97" t="s">
        <v>133</v>
      </c>
      <c r="K69" s="97" t="s">
        <v>133</v>
      </c>
      <c r="L69" s="97" t="s">
        <v>133</v>
      </c>
      <c r="M69" s="97" t="s">
        <v>133</v>
      </c>
      <c r="N69" s="97" t="s">
        <v>133</v>
      </c>
      <c r="O69" s="251"/>
      <c r="P69" s="252"/>
      <c r="Q69" s="97" t="s">
        <v>133</v>
      </c>
    </row>
    <row r="70" spans="2:17" x14ac:dyDescent="0.25">
      <c r="B70" s="176" t="s">
        <v>234</v>
      </c>
      <c r="C70" s="177" t="s">
        <v>236</v>
      </c>
      <c r="D70" s="180" t="s">
        <v>248</v>
      </c>
      <c r="E70" s="179">
        <v>50</v>
      </c>
      <c r="F70" s="4"/>
      <c r="G70" s="4"/>
      <c r="H70" s="4"/>
      <c r="I70" s="97" t="s">
        <v>133</v>
      </c>
      <c r="J70" s="97" t="s">
        <v>133</v>
      </c>
      <c r="K70" s="97" t="s">
        <v>133</v>
      </c>
      <c r="L70" s="97" t="s">
        <v>133</v>
      </c>
      <c r="M70" s="97" t="s">
        <v>133</v>
      </c>
      <c r="N70" s="97" t="s">
        <v>133</v>
      </c>
      <c r="O70" s="173"/>
      <c r="P70" s="174"/>
      <c r="Q70" s="97" t="s">
        <v>133</v>
      </c>
    </row>
    <row r="71" spans="2:17" x14ac:dyDescent="0.25">
      <c r="B71" s="176" t="s">
        <v>234</v>
      </c>
      <c r="C71" s="178" t="s">
        <v>237</v>
      </c>
      <c r="D71" s="180" t="s">
        <v>249</v>
      </c>
      <c r="E71" s="179">
        <v>50</v>
      </c>
      <c r="F71" s="4"/>
      <c r="G71" s="4"/>
      <c r="H71" s="4"/>
      <c r="I71" s="97" t="s">
        <v>133</v>
      </c>
      <c r="J71" s="97" t="s">
        <v>133</v>
      </c>
      <c r="K71" s="97" t="s">
        <v>133</v>
      </c>
      <c r="L71" s="97" t="s">
        <v>133</v>
      </c>
      <c r="M71" s="97" t="s">
        <v>133</v>
      </c>
      <c r="N71" s="97" t="s">
        <v>133</v>
      </c>
      <c r="O71" s="173"/>
      <c r="P71" s="174"/>
      <c r="Q71" s="97" t="s">
        <v>133</v>
      </c>
    </row>
    <row r="72" spans="2:17" x14ac:dyDescent="0.25">
      <c r="B72" s="176" t="s">
        <v>234</v>
      </c>
      <c r="C72" s="177" t="s">
        <v>238</v>
      </c>
      <c r="D72" s="180" t="s">
        <v>250</v>
      </c>
      <c r="E72" s="179">
        <v>50</v>
      </c>
      <c r="F72" s="4"/>
      <c r="G72" s="4"/>
      <c r="H72" s="4"/>
      <c r="I72" s="97" t="s">
        <v>133</v>
      </c>
      <c r="J72" s="97" t="s">
        <v>133</v>
      </c>
      <c r="K72" s="97" t="s">
        <v>133</v>
      </c>
      <c r="L72" s="97" t="s">
        <v>133</v>
      </c>
      <c r="M72" s="97" t="s">
        <v>133</v>
      </c>
      <c r="N72" s="97" t="s">
        <v>133</v>
      </c>
      <c r="O72" s="173"/>
      <c r="P72" s="174"/>
      <c r="Q72" s="97" t="s">
        <v>133</v>
      </c>
    </row>
    <row r="73" spans="2:17" x14ac:dyDescent="0.25">
      <c r="B73" s="176" t="s">
        <v>234</v>
      </c>
      <c r="C73" s="178" t="s">
        <v>239</v>
      </c>
      <c r="D73" s="181" t="s">
        <v>251</v>
      </c>
      <c r="E73" s="179">
        <v>50</v>
      </c>
      <c r="F73" s="4"/>
      <c r="G73" s="4"/>
      <c r="H73" s="4"/>
      <c r="I73" s="97" t="s">
        <v>133</v>
      </c>
      <c r="J73" s="97" t="s">
        <v>133</v>
      </c>
      <c r="K73" s="97" t="s">
        <v>133</v>
      </c>
      <c r="L73" s="97" t="s">
        <v>133</v>
      </c>
      <c r="M73" s="97" t="s">
        <v>133</v>
      </c>
      <c r="N73" s="97" t="s">
        <v>133</v>
      </c>
      <c r="O73" s="173"/>
      <c r="P73" s="174"/>
      <c r="Q73" s="97" t="s">
        <v>133</v>
      </c>
    </row>
    <row r="74" spans="2:17" x14ac:dyDescent="0.25">
      <c r="B74" s="176" t="s">
        <v>234</v>
      </c>
      <c r="C74" s="178" t="s">
        <v>240</v>
      </c>
      <c r="D74" s="180" t="s">
        <v>252</v>
      </c>
      <c r="E74" s="179">
        <v>50</v>
      </c>
      <c r="F74" s="4"/>
      <c r="G74" s="4"/>
      <c r="H74" s="4"/>
      <c r="I74" s="97" t="s">
        <v>133</v>
      </c>
      <c r="J74" s="97" t="s">
        <v>133</v>
      </c>
      <c r="K74" s="97" t="s">
        <v>133</v>
      </c>
      <c r="L74" s="97" t="s">
        <v>133</v>
      </c>
      <c r="M74" s="97" t="s">
        <v>133</v>
      </c>
      <c r="N74" s="97" t="s">
        <v>133</v>
      </c>
      <c r="O74" s="173"/>
      <c r="P74" s="174"/>
      <c r="Q74" s="97" t="s">
        <v>133</v>
      </c>
    </row>
    <row r="75" spans="2:17" x14ac:dyDescent="0.25">
      <c r="B75" s="176" t="s">
        <v>234</v>
      </c>
      <c r="C75" s="178" t="s">
        <v>241</v>
      </c>
      <c r="D75" s="180" t="s">
        <v>253</v>
      </c>
      <c r="E75" s="179">
        <v>50</v>
      </c>
      <c r="F75" s="4"/>
      <c r="G75" s="4"/>
      <c r="H75" s="4"/>
      <c r="I75" s="97" t="s">
        <v>133</v>
      </c>
      <c r="J75" s="97" t="s">
        <v>133</v>
      </c>
      <c r="K75" s="97" t="s">
        <v>133</v>
      </c>
      <c r="L75" s="97" t="s">
        <v>133</v>
      </c>
      <c r="M75" s="97" t="s">
        <v>133</v>
      </c>
      <c r="N75" s="97" t="s">
        <v>133</v>
      </c>
      <c r="O75" s="173"/>
      <c r="P75" s="174"/>
      <c r="Q75" s="97" t="s">
        <v>133</v>
      </c>
    </row>
    <row r="76" spans="2:17" x14ac:dyDescent="0.25">
      <c r="B76" s="176" t="s">
        <v>234</v>
      </c>
      <c r="C76" s="177" t="s">
        <v>242</v>
      </c>
      <c r="D76" s="180" t="s">
        <v>254</v>
      </c>
      <c r="E76" s="179">
        <v>50</v>
      </c>
      <c r="F76" s="4"/>
      <c r="G76" s="4"/>
      <c r="H76" s="4"/>
      <c r="I76" s="97" t="s">
        <v>133</v>
      </c>
      <c r="J76" s="97" t="s">
        <v>133</v>
      </c>
      <c r="K76" s="97" t="s">
        <v>133</v>
      </c>
      <c r="L76" s="97" t="s">
        <v>133</v>
      </c>
      <c r="M76" s="97" t="s">
        <v>133</v>
      </c>
      <c r="N76" s="97" t="s">
        <v>133</v>
      </c>
      <c r="O76" s="173"/>
      <c r="P76" s="174"/>
      <c r="Q76" s="97" t="s">
        <v>133</v>
      </c>
    </row>
    <row r="77" spans="2:17" x14ac:dyDescent="0.25">
      <c r="B77" s="176" t="s">
        <v>234</v>
      </c>
      <c r="C77" s="177" t="s">
        <v>243</v>
      </c>
      <c r="D77" s="182" t="s">
        <v>255</v>
      </c>
      <c r="E77" s="179">
        <v>50</v>
      </c>
      <c r="F77" s="4"/>
      <c r="G77" s="4"/>
      <c r="H77" s="4"/>
      <c r="I77" s="97" t="s">
        <v>133</v>
      </c>
      <c r="J77" s="97" t="s">
        <v>133</v>
      </c>
      <c r="K77" s="97" t="s">
        <v>133</v>
      </c>
      <c r="L77" s="97" t="s">
        <v>133</v>
      </c>
      <c r="M77" s="97" t="s">
        <v>133</v>
      </c>
      <c r="N77" s="97" t="s">
        <v>133</v>
      </c>
      <c r="O77" s="251"/>
      <c r="P77" s="252"/>
      <c r="Q77" s="97" t="s">
        <v>133</v>
      </c>
    </row>
    <row r="78" spans="2:17" x14ac:dyDescent="0.25">
      <c r="B78" s="176" t="s">
        <v>234</v>
      </c>
      <c r="C78" s="177" t="s">
        <v>244</v>
      </c>
      <c r="D78" s="177" t="s">
        <v>256</v>
      </c>
      <c r="E78" s="179">
        <v>50</v>
      </c>
      <c r="F78" s="4"/>
      <c r="G78" s="4"/>
      <c r="H78" s="4"/>
      <c r="I78" s="97" t="s">
        <v>133</v>
      </c>
      <c r="J78" s="97" t="s">
        <v>133</v>
      </c>
      <c r="K78" s="97" t="s">
        <v>133</v>
      </c>
      <c r="L78" s="97" t="s">
        <v>133</v>
      </c>
      <c r="M78" s="97" t="s">
        <v>133</v>
      </c>
      <c r="N78" s="97" t="s">
        <v>133</v>
      </c>
      <c r="O78" s="251"/>
      <c r="P78" s="252"/>
      <c r="Q78" s="97" t="s">
        <v>133</v>
      </c>
    </row>
    <row r="79" spans="2:17" x14ac:dyDescent="0.25">
      <c r="B79" s="176" t="s">
        <v>234</v>
      </c>
      <c r="C79" s="177" t="s">
        <v>245</v>
      </c>
      <c r="D79" s="181" t="s">
        <v>257</v>
      </c>
      <c r="E79" s="179">
        <v>50</v>
      </c>
      <c r="F79" s="4"/>
      <c r="G79" s="4"/>
      <c r="H79" s="4"/>
      <c r="I79" s="97" t="s">
        <v>133</v>
      </c>
      <c r="J79" s="97" t="s">
        <v>133</v>
      </c>
      <c r="K79" s="97" t="s">
        <v>133</v>
      </c>
      <c r="L79" s="97" t="s">
        <v>133</v>
      </c>
      <c r="M79" s="97" t="s">
        <v>133</v>
      </c>
      <c r="N79" s="97" t="s">
        <v>133</v>
      </c>
      <c r="O79" s="251"/>
      <c r="P79" s="252"/>
      <c r="Q79" s="97" t="s">
        <v>133</v>
      </c>
    </row>
    <row r="80" spans="2:17" x14ac:dyDescent="0.25">
      <c r="B80" s="176" t="s">
        <v>234</v>
      </c>
      <c r="C80" s="178" t="s">
        <v>246</v>
      </c>
      <c r="D80" s="177" t="s">
        <v>258</v>
      </c>
      <c r="E80" s="5">
        <v>50</v>
      </c>
      <c r="F80" s="4"/>
      <c r="G80" s="4"/>
      <c r="H80" s="4"/>
      <c r="I80" s="97" t="s">
        <v>133</v>
      </c>
      <c r="J80" s="97" t="s">
        <v>133</v>
      </c>
      <c r="K80" s="97" t="s">
        <v>133</v>
      </c>
      <c r="L80" s="97" t="s">
        <v>133</v>
      </c>
      <c r="M80" s="97" t="s">
        <v>133</v>
      </c>
      <c r="N80" s="97" t="s">
        <v>133</v>
      </c>
      <c r="O80" s="251"/>
      <c r="P80" s="252"/>
      <c r="Q80" s="97" t="s">
        <v>133</v>
      </c>
    </row>
    <row r="81" spans="2:17" x14ac:dyDescent="0.25">
      <c r="B81" s="176" t="s">
        <v>259</v>
      </c>
      <c r="C81" s="176" t="s">
        <v>260</v>
      </c>
      <c r="D81" s="47" t="s">
        <v>265</v>
      </c>
      <c r="E81" s="183">
        <v>24</v>
      </c>
      <c r="F81" s="4"/>
      <c r="G81" s="4" t="s">
        <v>133</v>
      </c>
      <c r="H81" s="4"/>
      <c r="I81" s="97"/>
      <c r="J81" s="97" t="s">
        <v>133</v>
      </c>
      <c r="K81" s="97" t="s">
        <v>133</v>
      </c>
      <c r="L81" s="97" t="s">
        <v>133</v>
      </c>
      <c r="M81" s="97" t="s">
        <v>133</v>
      </c>
      <c r="N81" s="97" t="s">
        <v>133</v>
      </c>
      <c r="O81" s="173"/>
      <c r="P81" s="174"/>
      <c r="Q81" s="97" t="s">
        <v>133</v>
      </c>
    </row>
    <row r="82" spans="2:17" x14ac:dyDescent="0.25">
      <c r="B82" s="176" t="s">
        <v>259</v>
      </c>
      <c r="C82" s="176" t="s">
        <v>261</v>
      </c>
      <c r="D82" s="47" t="s">
        <v>266</v>
      </c>
      <c r="E82" s="183">
        <v>24</v>
      </c>
      <c r="F82" s="4"/>
      <c r="G82" s="4" t="s">
        <v>133</v>
      </c>
      <c r="H82" s="4"/>
      <c r="I82" s="97"/>
      <c r="J82" s="97" t="s">
        <v>133</v>
      </c>
      <c r="K82" s="97" t="s">
        <v>133</v>
      </c>
      <c r="L82" s="97" t="s">
        <v>133</v>
      </c>
      <c r="M82" s="97" t="s">
        <v>133</v>
      </c>
      <c r="N82" s="97" t="s">
        <v>133</v>
      </c>
      <c r="O82" s="173"/>
      <c r="P82" s="174"/>
      <c r="Q82" s="97" t="s">
        <v>133</v>
      </c>
    </row>
    <row r="83" spans="2:17" x14ac:dyDescent="0.25">
      <c r="B83" s="176" t="s">
        <v>259</v>
      </c>
      <c r="C83" s="176" t="s">
        <v>262</v>
      </c>
      <c r="D83" s="176" t="s">
        <v>265</v>
      </c>
      <c r="E83" s="183">
        <v>48</v>
      </c>
      <c r="F83" s="4"/>
      <c r="G83" s="4" t="s">
        <v>133</v>
      </c>
      <c r="H83" s="4"/>
      <c r="I83" s="97"/>
      <c r="J83" s="97" t="s">
        <v>133</v>
      </c>
      <c r="K83" s="97" t="s">
        <v>133</v>
      </c>
      <c r="L83" s="97" t="s">
        <v>133</v>
      </c>
      <c r="M83" s="97" t="s">
        <v>133</v>
      </c>
      <c r="N83" s="97" t="s">
        <v>133</v>
      </c>
      <c r="O83" s="173"/>
      <c r="P83" s="174"/>
      <c r="Q83" s="97" t="s">
        <v>133</v>
      </c>
    </row>
    <row r="84" spans="2:17" x14ac:dyDescent="0.25">
      <c r="B84" s="176" t="s">
        <v>259</v>
      </c>
      <c r="C84" s="176" t="s">
        <v>263</v>
      </c>
      <c r="D84" s="47" t="s">
        <v>268</v>
      </c>
      <c r="E84" s="183">
        <v>60</v>
      </c>
      <c r="F84" s="4"/>
      <c r="G84" s="4" t="s">
        <v>133</v>
      </c>
      <c r="H84" s="4"/>
      <c r="I84" s="97"/>
      <c r="J84" s="97" t="s">
        <v>133</v>
      </c>
      <c r="K84" s="97" t="s">
        <v>133</v>
      </c>
      <c r="L84" s="97" t="s">
        <v>133</v>
      </c>
      <c r="M84" s="97" t="s">
        <v>133</v>
      </c>
      <c r="N84" s="97" t="s">
        <v>133</v>
      </c>
      <c r="O84" s="173"/>
      <c r="P84" s="174"/>
      <c r="Q84" s="97" t="s">
        <v>133</v>
      </c>
    </row>
    <row r="85" spans="2:17" x14ac:dyDescent="0.25">
      <c r="B85" s="176" t="s">
        <v>259</v>
      </c>
      <c r="C85" s="176" t="s">
        <v>264</v>
      </c>
      <c r="D85" s="47" t="s">
        <v>267</v>
      </c>
      <c r="E85" s="183">
        <v>24</v>
      </c>
      <c r="F85" s="4"/>
      <c r="G85" s="4" t="s">
        <v>133</v>
      </c>
      <c r="H85" s="4"/>
      <c r="I85" s="97"/>
      <c r="J85" s="97" t="s">
        <v>133</v>
      </c>
      <c r="K85" s="97" t="s">
        <v>133</v>
      </c>
      <c r="L85" s="97" t="s">
        <v>133</v>
      </c>
      <c r="M85" s="97" t="s">
        <v>133</v>
      </c>
      <c r="N85" s="97" t="s">
        <v>133</v>
      </c>
      <c r="O85" s="173"/>
      <c r="P85" s="174"/>
      <c r="Q85" s="97" t="s">
        <v>133</v>
      </c>
    </row>
    <row r="86" spans="2:17" x14ac:dyDescent="0.25">
      <c r="B86" s="176" t="s">
        <v>269</v>
      </c>
      <c r="C86" s="176" t="s">
        <v>270</v>
      </c>
      <c r="D86" s="177" t="s">
        <v>256</v>
      </c>
      <c r="E86" s="5">
        <v>36</v>
      </c>
      <c r="F86" s="4"/>
      <c r="G86" s="4"/>
      <c r="H86" s="4" t="s">
        <v>133</v>
      </c>
      <c r="I86" s="97"/>
      <c r="J86" s="97"/>
      <c r="K86" s="97"/>
      <c r="L86" s="97"/>
      <c r="M86" s="97"/>
      <c r="N86" s="97"/>
      <c r="O86" s="173" t="s">
        <v>570</v>
      </c>
      <c r="P86" s="174"/>
      <c r="Q86" s="97" t="s">
        <v>133</v>
      </c>
    </row>
    <row r="87" spans="2:17" x14ac:dyDescent="0.25">
      <c r="B87" s="176"/>
      <c r="C87" s="178"/>
      <c r="D87" s="177"/>
      <c r="E87" s="5"/>
      <c r="F87" s="4"/>
      <c r="G87" s="4"/>
      <c r="H87" s="4"/>
      <c r="I87" s="97"/>
      <c r="J87" s="97"/>
      <c r="K87" s="97"/>
      <c r="L87" s="97"/>
      <c r="M87" s="97"/>
      <c r="N87" s="97"/>
      <c r="O87" s="173"/>
      <c r="P87" s="174"/>
      <c r="Q87" s="97"/>
    </row>
    <row r="88" spans="2:17" x14ac:dyDescent="0.25">
      <c r="B88" s="176"/>
      <c r="C88" s="178"/>
      <c r="D88" s="177"/>
      <c r="E88" s="5"/>
      <c r="F88" s="4"/>
      <c r="G88" s="4"/>
      <c r="H88" s="4"/>
      <c r="I88" s="97"/>
      <c r="J88" s="97"/>
      <c r="K88" s="97"/>
      <c r="L88" s="97"/>
      <c r="M88" s="97"/>
      <c r="N88" s="97"/>
      <c r="O88" s="173"/>
      <c r="P88" s="174"/>
      <c r="Q88" s="97"/>
    </row>
    <row r="89" spans="2:17" x14ac:dyDescent="0.25">
      <c r="B89" s="176"/>
      <c r="C89" s="178"/>
      <c r="D89" s="177"/>
      <c r="E89" s="5"/>
      <c r="F89" s="4"/>
      <c r="G89" s="4"/>
      <c r="H89" s="4"/>
      <c r="I89" s="97"/>
      <c r="J89" s="97"/>
      <c r="K89" s="97"/>
      <c r="L89" s="97"/>
      <c r="M89" s="97"/>
      <c r="N89" s="97"/>
      <c r="O89" s="173"/>
      <c r="P89" s="174"/>
      <c r="Q89" s="97"/>
    </row>
    <row r="90" spans="2:17" x14ac:dyDescent="0.25">
      <c r="B90" s="176"/>
      <c r="C90" s="178"/>
      <c r="D90" s="177"/>
      <c r="E90" s="5"/>
      <c r="F90" s="4"/>
      <c r="G90" s="4"/>
      <c r="H90" s="4"/>
      <c r="I90" s="97"/>
      <c r="J90" s="97"/>
      <c r="K90" s="97"/>
      <c r="L90" s="97"/>
      <c r="M90" s="97"/>
      <c r="N90" s="97"/>
      <c r="O90" s="173"/>
      <c r="P90" s="174"/>
      <c r="Q90" s="97"/>
    </row>
    <row r="91" spans="2:17" x14ac:dyDescent="0.25">
      <c r="B91" s="3"/>
      <c r="C91" s="3"/>
      <c r="D91" s="5"/>
      <c r="E91" s="5"/>
      <c r="F91" s="4"/>
      <c r="G91" s="4"/>
      <c r="H91" s="4"/>
      <c r="I91" s="97"/>
      <c r="J91" s="97"/>
      <c r="K91" s="64"/>
      <c r="L91" s="64"/>
      <c r="M91" s="64"/>
      <c r="N91" s="64"/>
      <c r="O91" s="251"/>
      <c r="P91" s="252"/>
      <c r="Q91" s="64"/>
    </row>
    <row r="92" spans="2:17" x14ac:dyDescent="0.25">
      <c r="B92" s="64"/>
      <c r="C92" s="64"/>
      <c r="D92" s="64"/>
      <c r="E92" s="64"/>
      <c r="F92" s="64"/>
      <c r="G92" s="64"/>
      <c r="H92" s="64"/>
      <c r="I92" s="64"/>
      <c r="J92" s="64"/>
      <c r="K92" s="64"/>
      <c r="L92" s="64"/>
      <c r="M92" s="64"/>
      <c r="N92" s="64"/>
      <c r="O92" s="251"/>
      <c r="P92" s="252"/>
      <c r="Q92" s="64"/>
    </row>
    <row r="93" spans="2:17" x14ac:dyDescent="0.25">
      <c r="B93" s="9" t="s">
        <v>1</v>
      </c>
    </row>
    <row r="94" spans="2:17" x14ac:dyDescent="0.25">
      <c r="B94" s="9" t="s">
        <v>37</v>
      </c>
    </row>
    <row r="95" spans="2:17" x14ac:dyDescent="0.25">
      <c r="B95" s="9" t="s">
        <v>62</v>
      </c>
    </row>
    <row r="97" spans="2:17" ht="15.75" thickBot="1" x14ac:dyDescent="0.3"/>
    <row r="98" spans="2:17" ht="27" thickBot="1" x14ac:dyDescent="0.3">
      <c r="B98" s="268" t="s">
        <v>38</v>
      </c>
      <c r="C98" s="269"/>
      <c r="D98" s="269"/>
      <c r="E98" s="269"/>
      <c r="F98" s="269"/>
      <c r="G98" s="269"/>
      <c r="H98" s="269"/>
      <c r="I98" s="269"/>
      <c r="J98" s="269"/>
      <c r="K98" s="269"/>
      <c r="L98" s="269"/>
      <c r="M98" s="269"/>
      <c r="N98" s="270"/>
    </row>
    <row r="101" spans="2:17" ht="76.5" customHeight="1" x14ac:dyDescent="0.25">
      <c r="B101" s="57" t="s">
        <v>0</v>
      </c>
      <c r="C101" s="57" t="s">
        <v>39</v>
      </c>
      <c r="D101" s="57" t="s">
        <v>40</v>
      </c>
      <c r="E101" s="57" t="s">
        <v>115</v>
      </c>
      <c r="F101" s="57" t="s">
        <v>117</v>
      </c>
      <c r="G101" s="57" t="s">
        <v>118</v>
      </c>
      <c r="H101" s="57" t="s">
        <v>119</v>
      </c>
      <c r="I101" s="57" t="s">
        <v>116</v>
      </c>
      <c r="J101" s="266" t="s">
        <v>120</v>
      </c>
      <c r="K101" s="271"/>
      <c r="L101" s="267"/>
      <c r="M101" s="57" t="s">
        <v>121</v>
      </c>
      <c r="N101" s="57" t="s">
        <v>41</v>
      </c>
      <c r="O101" s="57" t="s">
        <v>42</v>
      </c>
      <c r="P101" s="266" t="s">
        <v>3</v>
      </c>
      <c r="Q101" s="267"/>
    </row>
    <row r="102" spans="2:17" ht="60.75" customHeight="1" x14ac:dyDescent="0.25">
      <c r="B102" s="210" t="s">
        <v>43</v>
      </c>
      <c r="C102" s="210">
        <f>+(180+36)/200+600/300</f>
        <v>3.08</v>
      </c>
      <c r="D102" s="3" t="s">
        <v>385</v>
      </c>
      <c r="E102" s="3">
        <v>1085283246</v>
      </c>
      <c r="F102" s="3" t="s">
        <v>336</v>
      </c>
      <c r="G102" s="3" t="s">
        <v>321</v>
      </c>
      <c r="H102" s="185">
        <v>41509</v>
      </c>
      <c r="I102" s="5" t="s">
        <v>133</v>
      </c>
      <c r="J102" s="1" t="s">
        <v>386</v>
      </c>
      <c r="K102" s="98" t="s">
        <v>387</v>
      </c>
      <c r="L102" s="97" t="s">
        <v>388</v>
      </c>
      <c r="M102" s="121" t="s">
        <v>133</v>
      </c>
      <c r="N102" s="121" t="s">
        <v>133</v>
      </c>
      <c r="O102" s="121" t="s">
        <v>133</v>
      </c>
      <c r="P102" s="280" t="s">
        <v>588</v>
      </c>
      <c r="Q102" s="280"/>
    </row>
    <row r="103" spans="2:17" ht="60.75" customHeight="1" x14ac:dyDescent="0.25">
      <c r="B103" s="210" t="s">
        <v>43</v>
      </c>
      <c r="C103" s="210">
        <f t="shared" ref="C103:C108" si="2">+(180+36)/200+600/300</f>
        <v>3.08</v>
      </c>
      <c r="D103" s="3" t="s">
        <v>385</v>
      </c>
      <c r="E103" s="3">
        <v>1085283246</v>
      </c>
      <c r="F103" s="3" t="s">
        <v>336</v>
      </c>
      <c r="G103" s="3" t="s">
        <v>321</v>
      </c>
      <c r="H103" s="185">
        <v>41509</v>
      </c>
      <c r="I103" s="5" t="s">
        <v>133</v>
      </c>
      <c r="J103" s="210" t="s">
        <v>389</v>
      </c>
      <c r="K103" s="98" t="s">
        <v>390</v>
      </c>
      <c r="L103" s="97" t="s">
        <v>336</v>
      </c>
      <c r="M103" s="121" t="s">
        <v>133</v>
      </c>
      <c r="N103" s="121" t="s">
        <v>133</v>
      </c>
      <c r="O103" s="121" t="s">
        <v>133</v>
      </c>
      <c r="P103" s="281" t="s">
        <v>589</v>
      </c>
      <c r="Q103" s="282"/>
    </row>
    <row r="104" spans="2:17" ht="60.75" customHeight="1" x14ac:dyDescent="0.25">
      <c r="B104" s="210" t="s">
        <v>43</v>
      </c>
      <c r="C104" s="210">
        <f t="shared" si="2"/>
        <v>3.08</v>
      </c>
      <c r="D104" s="3" t="s">
        <v>385</v>
      </c>
      <c r="E104" s="3">
        <v>1085283246</v>
      </c>
      <c r="F104" s="3" t="s">
        <v>336</v>
      </c>
      <c r="G104" s="3" t="s">
        <v>321</v>
      </c>
      <c r="H104" s="185">
        <v>41509</v>
      </c>
      <c r="I104" s="5" t="s">
        <v>133</v>
      </c>
      <c r="J104" s="1" t="s">
        <v>391</v>
      </c>
      <c r="K104" s="98" t="s">
        <v>392</v>
      </c>
      <c r="L104" s="97" t="s">
        <v>336</v>
      </c>
      <c r="M104" s="121" t="s">
        <v>133</v>
      </c>
      <c r="N104" s="121" t="s">
        <v>133</v>
      </c>
      <c r="O104" s="121" t="s">
        <v>133</v>
      </c>
      <c r="P104" s="281" t="s">
        <v>590</v>
      </c>
      <c r="Q104" s="282"/>
    </row>
    <row r="105" spans="2:17" ht="60.75" customHeight="1" x14ac:dyDescent="0.25">
      <c r="B105" s="210" t="s">
        <v>43</v>
      </c>
      <c r="C105" s="210">
        <f t="shared" si="2"/>
        <v>3.08</v>
      </c>
      <c r="D105" s="3" t="s">
        <v>393</v>
      </c>
      <c r="E105" s="3">
        <v>1086132425</v>
      </c>
      <c r="F105" s="3" t="s">
        <v>336</v>
      </c>
      <c r="G105" s="3" t="s">
        <v>576</v>
      </c>
      <c r="H105" s="185">
        <v>39374</v>
      </c>
      <c r="I105" s="5" t="s">
        <v>133</v>
      </c>
      <c r="J105" s="210" t="s">
        <v>395</v>
      </c>
      <c r="K105" s="186" t="s">
        <v>396</v>
      </c>
      <c r="L105" s="97" t="s">
        <v>397</v>
      </c>
      <c r="M105" s="121" t="s">
        <v>133</v>
      </c>
      <c r="N105" s="121" t="s">
        <v>133</v>
      </c>
      <c r="O105" s="121" t="s">
        <v>133</v>
      </c>
      <c r="P105" s="283" t="s">
        <v>591</v>
      </c>
      <c r="Q105" s="284"/>
    </row>
    <row r="106" spans="2:17" ht="60.75" customHeight="1" x14ac:dyDescent="0.25">
      <c r="B106" s="210" t="s">
        <v>43</v>
      </c>
      <c r="C106" s="210">
        <f t="shared" si="2"/>
        <v>3.08</v>
      </c>
      <c r="D106" s="3" t="s">
        <v>398</v>
      </c>
      <c r="E106" s="3">
        <v>49788758</v>
      </c>
      <c r="F106" s="3" t="s">
        <v>313</v>
      </c>
      <c r="G106" s="3" t="s">
        <v>378</v>
      </c>
      <c r="H106" s="185">
        <v>39802</v>
      </c>
      <c r="I106" s="5" t="s">
        <v>133</v>
      </c>
      <c r="J106" s="210" t="s">
        <v>399</v>
      </c>
      <c r="K106" s="186" t="s">
        <v>363</v>
      </c>
      <c r="L106" s="98" t="s">
        <v>400</v>
      </c>
      <c r="M106" s="121" t="s">
        <v>133</v>
      </c>
      <c r="N106" s="121" t="s">
        <v>133</v>
      </c>
      <c r="O106" s="121" t="s">
        <v>133</v>
      </c>
      <c r="P106" s="211"/>
      <c r="Q106" s="211"/>
    </row>
    <row r="107" spans="2:17" ht="60.75" customHeight="1" x14ac:dyDescent="0.25">
      <c r="B107" s="210" t="s">
        <v>43</v>
      </c>
      <c r="C107" s="210">
        <f t="shared" si="2"/>
        <v>3.08</v>
      </c>
      <c r="D107" s="3" t="s">
        <v>398</v>
      </c>
      <c r="E107" s="3">
        <v>49788758</v>
      </c>
      <c r="F107" s="3" t="s">
        <v>313</v>
      </c>
      <c r="G107" s="3" t="s">
        <v>378</v>
      </c>
      <c r="H107" s="185">
        <v>39802</v>
      </c>
      <c r="I107" s="5" t="s">
        <v>133</v>
      </c>
      <c r="J107" s="210" t="s">
        <v>401</v>
      </c>
      <c r="K107" s="186" t="s">
        <v>402</v>
      </c>
      <c r="L107" s="97" t="s">
        <v>403</v>
      </c>
      <c r="M107" s="121" t="s">
        <v>133</v>
      </c>
      <c r="N107" s="121" t="s">
        <v>133</v>
      </c>
      <c r="O107" s="121" t="s">
        <v>133</v>
      </c>
      <c r="P107" s="211"/>
      <c r="Q107" s="211"/>
    </row>
    <row r="108" spans="2:17" ht="60.75" customHeight="1" x14ac:dyDescent="0.25">
      <c r="B108" s="210" t="s">
        <v>43</v>
      </c>
      <c r="C108" s="210">
        <f t="shared" si="2"/>
        <v>3.08</v>
      </c>
      <c r="D108" s="3" t="s">
        <v>398</v>
      </c>
      <c r="E108" s="3">
        <v>49788758</v>
      </c>
      <c r="F108" s="3" t="s">
        <v>313</v>
      </c>
      <c r="G108" s="3" t="s">
        <v>378</v>
      </c>
      <c r="H108" s="185">
        <v>39802</v>
      </c>
      <c r="I108" s="5" t="s">
        <v>133</v>
      </c>
      <c r="J108" s="210" t="s">
        <v>404</v>
      </c>
      <c r="K108" s="186" t="s">
        <v>405</v>
      </c>
      <c r="L108" s="97" t="s">
        <v>406</v>
      </c>
      <c r="M108" s="121" t="s">
        <v>133</v>
      </c>
      <c r="N108" s="121" t="s">
        <v>133</v>
      </c>
      <c r="O108" s="121" t="s">
        <v>133</v>
      </c>
      <c r="P108" s="211"/>
      <c r="Q108" s="211"/>
    </row>
    <row r="109" spans="2:17" ht="60.75" customHeight="1" x14ac:dyDescent="0.25">
      <c r="B109" s="210" t="s">
        <v>44</v>
      </c>
      <c r="C109" s="210">
        <f>+(180+36)/200+(600/300)*2</f>
        <v>5.08</v>
      </c>
      <c r="D109" s="3" t="s">
        <v>407</v>
      </c>
      <c r="E109" s="3">
        <v>36755587</v>
      </c>
      <c r="F109" s="3" t="s">
        <v>313</v>
      </c>
      <c r="G109" s="3" t="s">
        <v>321</v>
      </c>
      <c r="H109" s="185">
        <v>39314</v>
      </c>
      <c r="I109" s="5" t="s">
        <v>133</v>
      </c>
      <c r="J109" s="210" t="s">
        <v>408</v>
      </c>
      <c r="K109" s="186" t="s">
        <v>409</v>
      </c>
      <c r="L109" s="97" t="s">
        <v>410</v>
      </c>
      <c r="M109" s="121" t="s">
        <v>133</v>
      </c>
      <c r="N109" s="121" t="s">
        <v>133</v>
      </c>
      <c r="O109" s="121" t="s">
        <v>133</v>
      </c>
      <c r="P109" s="211"/>
      <c r="Q109" s="211"/>
    </row>
    <row r="110" spans="2:17" ht="60.75" customHeight="1" x14ac:dyDescent="0.25">
      <c r="B110" s="210" t="s">
        <v>44</v>
      </c>
      <c r="C110" s="210">
        <f t="shared" ref="C110:C120" si="3">+(180+36)/200+(600/300)*2</f>
        <v>5.08</v>
      </c>
      <c r="D110" s="3" t="s">
        <v>407</v>
      </c>
      <c r="E110" s="3">
        <v>36755587</v>
      </c>
      <c r="F110" s="3" t="s">
        <v>313</v>
      </c>
      <c r="G110" s="3" t="s">
        <v>321</v>
      </c>
      <c r="H110" s="185">
        <v>39314</v>
      </c>
      <c r="I110" s="5" t="s">
        <v>133</v>
      </c>
      <c r="J110" s="210" t="s">
        <v>408</v>
      </c>
      <c r="K110" s="186" t="s">
        <v>411</v>
      </c>
      <c r="L110" s="97" t="s">
        <v>410</v>
      </c>
      <c r="M110" s="121" t="s">
        <v>133</v>
      </c>
      <c r="N110" s="121" t="s">
        <v>133</v>
      </c>
      <c r="O110" s="121" t="s">
        <v>133</v>
      </c>
      <c r="P110" s="211"/>
      <c r="Q110" s="211"/>
    </row>
    <row r="111" spans="2:17" ht="60.75" customHeight="1" x14ac:dyDescent="0.25">
      <c r="B111" s="210" t="s">
        <v>44</v>
      </c>
      <c r="C111" s="210">
        <f t="shared" si="3"/>
        <v>5.08</v>
      </c>
      <c r="D111" s="3" t="s">
        <v>407</v>
      </c>
      <c r="E111" s="3">
        <v>36755587</v>
      </c>
      <c r="F111" s="3" t="s">
        <v>313</v>
      </c>
      <c r="G111" s="3" t="s">
        <v>321</v>
      </c>
      <c r="H111" s="185">
        <v>39314</v>
      </c>
      <c r="I111" s="5" t="s">
        <v>133</v>
      </c>
      <c r="J111" s="210" t="s">
        <v>412</v>
      </c>
      <c r="K111" s="186" t="s">
        <v>413</v>
      </c>
      <c r="L111" s="97" t="s">
        <v>414</v>
      </c>
      <c r="M111" s="121" t="s">
        <v>133</v>
      </c>
      <c r="N111" s="121" t="s">
        <v>133</v>
      </c>
      <c r="O111" s="121" t="s">
        <v>133</v>
      </c>
      <c r="P111" s="211"/>
      <c r="Q111" s="211"/>
    </row>
    <row r="112" spans="2:17" ht="60.75" customHeight="1" x14ac:dyDescent="0.25">
      <c r="B112" s="210" t="s">
        <v>44</v>
      </c>
      <c r="C112" s="210">
        <f t="shared" si="3"/>
        <v>5.08</v>
      </c>
      <c r="D112" s="3" t="s">
        <v>407</v>
      </c>
      <c r="E112" s="3">
        <v>36755587</v>
      </c>
      <c r="F112" s="3" t="s">
        <v>313</v>
      </c>
      <c r="G112" s="3" t="s">
        <v>321</v>
      </c>
      <c r="H112" s="185">
        <v>39314</v>
      </c>
      <c r="I112" s="5" t="s">
        <v>133</v>
      </c>
      <c r="J112" s="210" t="s">
        <v>415</v>
      </c>
      <c r="K112" s="186" t="s">
        <v>416</v>
      </c>
      <c r="L112" s="97" t="s">
        <v>313</v>
      </c>
      <c r="M112" s="121" t="s">
        <v>133</v>
      </c>
      <c r="N112" s="121" t="s">
        <v>133</v>
      </c>
      <c r="O112" s="121" t="s">
        <v>133</v>
      </c>
      <c r="P112" s="211"/>
      <c r="Q112" s="211"/>
    </row>
    <row r="113" spans="2:17" ht="60.75" customHeight="1" x14ac:dyDescent="0.25">
      <c r="B113" s="210" t="s">
        <v>44</v>
      </c>
      <c r="C113" s="210">
        <f t="shared" si="3"/>
        <v>5.08</v>
      </c>
      <c r="D113" s="3" t="s">
        <v>417</v>
      </c>
      <c r="E113" s="3">
        <v>87068168</v>
      </c>
      <c r="F113" s="3" t="s">
        <v>336</v>
      </c>
      <c r="G113" s="3" t="s">
        <v>314</v>
      </c>
      <c r="H113" s="185">
        <v>40443</v>
      </c>
      <c r="I113" s="5" t="s">
        <v>133</v>
      </c>
      <c r="J113" s="210" t="s">
        <v>418</v>
      </c>
      <c r="K113" s="186" t="s">
        <v>419</v>
      </c>
      <c r="L113" s="97" t="s">
        <v>420</v>
      </c>
      <c r="M113" s="121" t="s">
        <v>133</v>
      </c>
      <c r="N113" s="121" t="s">
        <v>133</v>
      </c>
      <c r="O113" s="121" t="s">
        <v>133</v>
      </c>
      <c r="P113" s="211"/>
      <c r="Q113" s="211"/>
    </row>
    <row r="114" spans="2:17" ht="60.75" customHeight="1" x14ac:dyDescent="0.25">
      <c r="B114" s="210" t="s">
        <v>44</v>
      </c>
      <c r="C114" s="210">
        <f t="shared" si="3"/>
        <v>5.08</v>
      </c>
      <c r="D114" s="3" t="s">
        <v>417</v>
      </c>
      <c r="E114" s="3">
        <v>87068168</v>
      </c>
      <c r="F114" s="3" t="s">
        <v>336</v>
      </c>
      <c r="G114" s="3" t="s">
        <v>314</v>
      </c>
      <c r="H114" s="185">
        <v>40443</v>
      </c>
      <c r="I114" s="5" t="s">
        <v>133</v>
      </c>
      <c r="J114" s="210" t="s">
        <v>421</v>
      </c>
      <c r="K114" s="186" t="s">
        <v>422</v>
      </c>
      <c r="L114" s="97" t="s">
        <v>336</v>
      </c>
      <c r="M114" s="121" t="s">
        <v>133</v>
      </c>
      <c r="N114" s="121" t="s">
        <v>133</v>
      </c>
      <c r="O114" s="121" t="s">
        <v>133</v>
      </c>
      <c r="P114" s="211"/>
      <c r="Q114" s="211"/>
    </row>
    <row r="115" spans="2:17" ht="60.75" customHeight="1" x14ac:dyDescent="0.25">
      <c r="B115" s="210" t="s">
        <v>44</v>
      </c>
      <c r="C115" s="210">
        <f t="shared" si="3"/>
        <v>5.08</v>
      </c>
      <c r="D115" s="3" t="s">
        <v>423</v>
      </c>
      <c r="E115" s="3">
        <v>36751197</v>
      </c>
      <c r="F115" s="3" t="s">
        <v>313</v>
      </c>
      <c r="G115" s="3" t="s">
        <v>321</v>
      </c>
      <c r="H115" s="185">
        <v>38212</v>
      </c>
      <c r="I115" s="5" t="s">
        <v>133</v>
      </c>
      <c r="J115" s="210" t="s">
        <v>424</v>
      </c>
      <c r="K115" s="186" t="s">
        <v>428</v>
      </c>
      <c r="L115" s="97" t="s">
        <v>425</v>
      </c>
      <c r="M115" s="121" t="s">
        <v>133</v>
      </c>
      <c r="N115" s="121" t="s">
        <v>133</v>
      </c>
      <c r="O115" s="121" t="s">
        <v>133</v>
      </c>
      <c r="P115" s="211"/>
      <c r="Q115" s="211"/>
    </row>
    <row r="116" spans="2:17" ht="60.75" customHeight="1" x14ac:dyDescent="0.25">
      <c r="B116" s="210" t="s">
        <v>44</v>
      </c>
      <c r="C116" s="210">
        <f t="shared" si="3"/>
        <v>5.08</v>
      </c>
      <c r="D116" s="3" t="s">
        <v>423</v>
      </c>
      <c r="E116" s="3">
        <v>36751197</v>
      </c>
      <c r="F116" s="3" t="s">
        <v>313</v>
      </c>
      <c r="G116" s="3" t="s">
        <v>321</v>
      </c>
      <c r="H116" s="185">
        <v>38212</v>
      </c>
      <c r="I116" s="5" t="s">
        <v>133</v>
      </c>
      <c r="J116" s="210" t="s">
        <v>424</v>
      </c>
      <c r="K116" s="186" t="s">
        <v>426</v>
      </c>
      <c r="L116" s="97" t="s">
        <v>425</v>
      </c>
      <c r="M116" s="121" t="s">
        <v>133</v>
      </c>
      <c r="N116" s="121" t="s">
        <v>133</v>
      </c>
      <c r="O116" s="121" t="s">
        <v>133</v>
      </c>
      <c r="P116" s="211"/>
      <c r="Q116" s="211"/>
    </row>
    <row r="117" spans="2:17" ht="60.75" customHeight="1" x14ac:dyDescent="0.25">
      <c r="B117" s="210" t="s">
        <v>44</v>
      </c>
      <c r="C117" s="210">
        <f t="shared" si="3"/>
        <v>5.08</v>
      </c>
      <c r="D117" s="3" t="s">
        <v>423</v>
      </c>
      <c r="E117" s="3">
        <v>36751197</v>
      </c>
      <c r="F117" s="3" t="s">
        <v>313</v>
      </c>
      <c r="G117" s="3" t="s">
        <v>321</v>
      </c>
      <c r="H117" s="185">
        <v>38212</v>
      </c>
      <c r="I117" s="5" t="s">
        <v>133</v>
      </c>
      <c r="J117" s="210" t="s">
        <v>424</v>
      </c>
      <c r="K117" s="186" t="s">
        <v>427</v>
      </c>
      <c r="L117" s="97" t="s">
        <v>425</v>
      </c>
      <c r="M117" s="121" t="s">
        <v>133</v>
      </c>
      <c r="N117" s="121" t="s">
        <v>133</v>
      </c>
      <c r="O117" s="121" t="s">
        <v>133</v>
      </c>
      <c r="P117" s="211"/>
      <c r="Q117" s="211"/>
    </row>
    <row r="118" spans="2:17" ht="60.75" customHeight="1" x14ac:dyDescent="0.25">
      <c r="B118" s="210" t="s">
        <v>44</v>
      </c>
      <c r="C118" s="210">
        <f t="shared" si="3"/>
        <v>5.08</v>
      </c>
      <c r="D118" s="3" t="s">
        <v>429</v>
      </c>
      <c r="E118" s="3">
        <v>55175718</v>
      </c>
      <c r="F118" s="3" t="s">
        <v>313</v>
      </c>
      <c r="G118" s="3" t="s">
        <v>378</v>
      </c>
      <c r="H118" s="185">
        <v>39255</v>
      </c>
      <c r="I118" s="5" t="s">
        <v>134</v>
      </c>
      <c r="J118" s="210" t="s">
        <v>415</v>
      </c>
      <c r="K118" s="186" t="s">
        <v>430</v>
      </c>
      <c r="L118" s="97" t="s">
        <v>403</v>
      </c>
      <c r="M118" s="121" t="s">
        <v>133</v>
      </c>
      <c r="N118" s="121" t="s">
        <v>133</v>
      </c>
      <c r="O118" s="121" t="s">
        <v>133</v>
      </c>
      <c r="P118" s="211" t="s">
        <v>592</v>
      </c>
      <c r="Q118" s="211"/>
    </row>
    <row r="119" spans="2:17" ht="60.75" customHeight="1" x14ac:dyDescent="0.25">
      <c r="B119" s="210" t="s">
        <v>44</v>
      </c>
      <c r="C119" s="210">
        <f t="shared" si="3"/>
        <v>5.08</v>
      </c>
      <c r="D119" s="3" t="s">
        <v>429</v>
      </c>
      <c r="E119" s="3">
        <v>55175718</v>
      </c>
      <c r="F119" s="3" t="s">
        <v>313</v>
      </c>
      <c r="G119" s="3" t="s">
        <v>378</v>
      </c>
      <c r="H119" s="185">
        <v>39255</v>
      </c>
      <c r="I119" s="5" t="s">
        <v>134</v>
      </c>
      <c r="J119" s="210" t="s">
        <v>431</v>
      </c>
      <c r="K119" s="186" t="s">
        <v>432</v>
      </c>
      <c r="L119" s="97" t="s">
        <v>313</v>
      </c>
      <c r="M119" s="121" t="s">
        <v>133</v>
      </c>
      <c r="N119" s="121" t="s">
        <v>133</v>
      </c>
      <c r="O119" s="121" t="s">
        <v>133</v>
      </c>
      <c r="P119" s="211" t="s">
        <v>593</v>
      </c>
      <c r="Q119" s="211"/>
    </row>
    <row r="120" spans="2:17" ht="60.75" customHeight="1" x14ac:dyDescent="0.25">
      <c r="B120" s="210" t="s">
        <v>44</v>
      </c>
      <c r="C120" s="210">
        <f t="shared" si="3"/>
        <v>5.08</v>
      </c>
      <c r="D120" s="3" t="s">
        <v>433</v>
      </c>
      <c r="E120" s="3">
        <v>98323181</v>
      </c>
      <c r="F120" s="3" t="s">
        <v>336</v>
      </c>
      <c r="G120" s="3" t="s">
        <v>314</v>
      </c>
      <c r="H120" s="185">
        <v>39649</v>
      </c>
      <c r="I120" s="5" t="s">
        <v>133</v>
      </c>
      <c r="J120" s="210" t="s">
        <v>434</v>
      </c>
      <c r="K120" s="186" t="s">
        <v>435</v>
      </c>
      <c r="L120" s="97" t="s">
        <v>436</v>
      </c>
      <c r="M120" s="121" t="s">
        <v>133</v>
      </c>
      <c r="N120" s="121" t="s">
        <v>133</v>
      </c>
      <c r="O120" s="121" t="s">
        <v>133</v>
      </c>
      <c r="P120" s="216" t="s">
        <v>594</v>
      </c>
      <c r="Q120" s="211"/>
    </row>
    <row r="122" spans="2:17" ht="15.75" thickBot="1" x14ac:dyDescent="0.3"/>
    <row r="123" spans="2:17" ht="27" thickBot="1" x14ac:dyDescent="0.3">
      <c r="B123" s="268" t="s">
        <v>46</v>
      </c>
      <c r="C123" s="269"/>
      <c r="D123" s="269"/>
      <c r="E123" s="269"/>
      <c r="F123" s="269"/>
      <c r="G123" s="269"/>
      <c r="H123" s="269"/>
      <c r="I123" s="269"/>
      <c r="J123" s="269"/>
      <c r="K123" s="269"/>
      <c r="L123" s="269"/>
      <c r="M123" s="269"/>
      <c r="N123" s="270"/>
    </row>
    <row r="126" spans="2:17" ht="46.15" customHeight="1" x14ac:dyDescent="0.25">
      <c r="B126" s="69" t="s">
        <v>33</v>
      </c>
      <c r="C126" s="69" t="s">
        <v>47</v>
      </c>
      <c r="D126" s="266" t="s">
        <v>3</v>
      </c>
      <c r="E126" s="267"/>
    </row>
    <row r="127" spans="2:17" ht="46.9" customHeight="1" x14ac:dyDescent="0.25">
      <c r="B127" s="70" t="s">
        <v>122</v>
      </c>
      <c r="C127" s="158" t="s">
        <v>133</v>
      </c>
      <c r="D127" s="272" t="s">
        <v>567</v>
      </c>
      <c r="E127" s="272"/>
    </row>
    <row r="130" spans="1:26" ht="26.25" x14ac:dyDescent="0.25">
      <c r="B130" s="249" t="s">
        <v>64</v>
      </c>
      <c r="C130" s="250"/>
      <c r="D130" s="250"/>
      <c r="E130" s="250"/>
      <c r="F130" s="250"/>
      <c r="G130" s="250"/>
      <c r="H130" s="250"/>
      <c r="I130" s="250"/>
      <c r="J130" s="250"/>
      <c r="K130" s="250"/>
      <c r="L130" s="250"/>
      <c r="M130" s="250"/>
      <c r="N130" s="250"/>
      <c r="O130" s="250"/>
      <c r="P130" s="250"/>
    </row>
    <row r="132" spans="1:26" ht="15.75" thickBot="1" x14ac:dyDescent="0.3"/>
    <row r="133" spans="1:26" ht="27" thickBot="1" x14ac:dyDescent="0.3">
      <c r="B133" s="268" t="s">
        <v>54</v>
      </c>
      <c r="C133" s="269"/>
      <c r="D133" s="269"/>
      <c r="E133" s="269"/>
      <c r="F133" s="269"/>
      <c r="G133" s="269"/>
      <c r="H133" s="269"/>
      <c r="I133" s="269"/>
      <c r="J133" s="269"/>
      <c r="K133" s="269"/>
      <c r="L133" s="269"/>
      <c r="M133" s="269"/>
      <c r="N133" s="270"/>
    </row>
    <row r="135" spans="1:26" ht="15.75" thickBot="1" x14ac:dyDescent="0.3">
      <c r="M135" s="66"/>
      <c r="N135" s="66"/>
    </row>
    <row r="136" spans="1:26" s="107" customFormat="1" ht="109.5" customHeight="1" x14ac:dyDescent="0.25">
      <c r="B136" s="118" t="s">
        <v>142</v>
      </c>
      <c r="C136" s="118" t="s">
        <v>143</v>
      </c>
      <c r="D136" s="118" t="s">
        <v>144</v>
      </c>
      <c r="E136" s="118" t="s">
        <v>45</v>
      </c>
      <c r="F136" s="118" t="s">
        <v>22</v>
      </c>
      <c r="G136" s="118" t="s">
        <v>102</v>
      </c>
      <c r="H136" s="118" t="s">
        <v>17</v>
      </c>
      <c r="I136" s="118" t="s">
        <v>10</v>
      </c>
      <c r="J136" s="118" t="s">
        <v>31</v>
      </c>
      <c r="K136" s="118" t="s">
        <v>61</v>
      </c>
      <c r="L136" s="118" t="s">
        <v>20</v>
      </c>
      <c r="M136" s="103" t="s">
        <v>26</v>
      </c>
      <c r="N136" s="118" t="s">
        <v>145</v>
      </c>
      <c r="O136" s="118" t="s">
        <v>36</v>
      </c>
      <c r="P136" s="119" t="s">
        <v>11</v>
      </c>
      <c r="Q136" s="119" t="s">
        <v>19</v>
      </c>
    </row>
    <row r="137" spans="1:26" s="113" customFormat="1" ht="45" x14ac:dyDescent="0.25">
      <c r="A137" s="47">
        <v>1</v>
      </c>
      <c r="B137" s="114" t="s">
        <v>161</v>
      </c>
      <c r="C137" s="114" t="s">
        <v>161</v>
      </c>
      <c r="D137" s="114" t="s">
        <v>162</v>
      </c>
      <c r="E137" s="109" t="s">
        <v>224</v>
      </c>
      <c r="F137" s="110" t="s">
        <v>133</v>
      </c>
      <c r="G137" s="152"/>
      <c r="H137" s="117">
        <v>40940</v>
      </c>
      <c r="I137" s="111">
        <v>41274</v>
      </c>
      <c r="J137" s="111"/>
      <c r="K137" s="111" t="s">
        <v>225</v>
      </c>
      <c r="L137" s="111" t="s">
        <v>166</v>
      </c>
      <c r="M137" s="102">
        <v>72</v>
      </c>
      <c r="N137" s="102">
        <v>72</v>
      </c>
      <c r="O137" s="27">
        <v>105701013</v>
      </c>
      <c r="P137" s="27" t="s">
        <v>226</v>
      </c>
      <c r="Q137" s="153"/>
      <c r="R137" s="112"/>
      <c r="S137" s="112"/>
      <c r="T137" s="112"/>
      <c r="U137" s="112"/>
      <c r="V137" s="112"/>
      <c r="W137" s="112"/>
      <c r="X137" s="112"/>
      <c r="Y137" s="112"/>
      <c r="Z137" s="112"/>
    </row>
    <row r="138" spans="1:26" s="113" customFormat="1" ht="45" x14ac:dyDescent="0.25">
      <c r="A138" s="47">
        <f>+A137+1</f>
        <v>2</v>
      </c>
      <c r="B138" s="114" t="s">
        <v>161</v>
      </c>
      <c r="C138" s="114" t="s">
        <v>161</v>
      </c>
      <c r="D138" s="114" t="s">
        <v>162</v>
      </c>
      <c r="E138" s="109" t="s">
        <v>227</v>
      </c>
      <c r="F138" s="110" t="s">
        <v>133</v>
      </c>
      <c r="G138" s="110"/>
      <c r="H138" s="117">
        <v>41513</v>
      </c>
      <c r="I138" s="111">
        <v>41851</v>
      </c>
      <c r="J138" s="111"/>
      <c r="K138" s="111" t="s">
        <v>229</v>
      </c>
      <c r="L138" s="111" t="s">
        <v>166</v>
      </c>
      <c r="M138" s="102">
        <v>50</v>
      </c>
      <c r="N138" s="102">
        <v>50</v>
      </c>
      <c r="O138" s="27">
        <v>94882631</v>
      </c>
      <c r="P138" s="27" t="s">
        <v>228</v>
      </c>
      <c r="Q138" s="153"/>
      <c r="R138" s="112"/>
      <c r="S138" s="112"/>
      <c r="T138" s="112"/>
      <c r="U138" s="112"/>
      <c r="V138" s="112"/>
      <c r="W138" s="112"/>
      <c r="X138" s="112"/>
      <c r="Y138" s="112"/>
      <c r="Z138" s="112"/>
    </row>
    <row r="139" spans="1:26" s="113" customFormat="1" x14ac:dyDescent="0.25">
      <c r="A139" s="47">
        <f t="shared" ref="A139:A144" si="4">+A138+1</f>
        <v>3</v>
      </c>
      <c r="B139" s="114"/>
      <c r="C139" s="115"/>
      <c r="D139" s="114"/>
      <c r="E139" s="109"/>
      <c r="F139" s="110"/>
      <c r="G139" s="110"/>
      <c r="H139" s="110"/>
      <c r="I139" s="111"/>
      <c r="J139" s="111"/>
      <c r="K139" s="111"/>
      <c r="L139" s="111"/>
      <c r="M139" s="102"/>
      <c r="N139" s="102"/>
      <c r="O139" s="27"/>
      <c r="P139" s="27"/>
      <c r="Q139" s="153"/>
      <c r="R139" s="112"/>
      <c r="S139" s="112"/>
      <c r="T139" s="112"/>
      <c r="U139" s="112"/>
      <c r="V139" s="112"/>
      <c r="W139" s="112"/>
      <c r="X139" s="112"/>
      <c r="Y139" s="112"/>
      <c r="Z139" s="112"/>
    </row>
    <row r="140" spans="1:26" s="113" customFormat="1" x14ac:dyDescent="0.25">
      <c r="A140" s="47">
        <f t="shared" si="4"/>
        <v>4</v>
      </c>
      <c r="B140" s="114"/>
      <c r="C140" s="115"/>
      <c r="D140" s="114"/>
      <c r="E140" s="109"/>
      <c r="F140" s="110"/>
      <c r="G140" s="110"/>
      <c r="H140" s="110"/>
      <c r="I140" s="111"/>
      <c r="J140" s="111"/>
      <c r="K140" s="111"/>
      <c r="L140" s="111"/>
      <c r="M140" s="102"/>
      <c r="N140" s="102"/>
      <c r="O140" s="27"/>
      <c r="P140" s="27"/>
      <c r="Q140" s="153"/>
      <c r="R140" s="112"/>
      <c r="S140" s="112"/>
      <c r="T140" s="112"/>
      <c r="U140" s="112"/>
      <c r="V140" s="112"/>
      <c r="W140" s="112"/>
      <c r="X140" s="112"/>
      <c r="Y140" s="112"/>
      <c r="Z140" s="112"/>
    </row>
    <row r="141" spans="1:26" s="113" customFormat="1" x14ac:dyDescent="0.25">
      <c r="A141" s="47">
        <f t="shared" si="4"/>
        <v>5</v>
      </c>
      <c r="B141" s="114"/>
      <c r="C141" s="115"/>
      <c r="D141" s="114"/>
      <c r="E141" s="109"/>
      <c r="F141" s="110"/>
      <c r="G141" s="110"/>
      <c r="H141" s="110"/>
      <c r="I141" s="111"/>
      <c r="J141" s="111"/>
      <c r="K141" s="111"/>
      <c r="L141" s="111"/>
      <c r="M141" s="102"/>
      <c r="N141" s="102"/>
      <c r="O141" s="27"/>
      <c r="P141" s="27"/>
      <c r="Q141" s="153"/>
      <c r="R141" s="112"/>
      <c r="S141" s="112"/>
      <c r="T141" s="112"/>
      <c r="U141" s="112"/>
      <c r="V141" s="112"/>
      <c r="W141" s="112"/>
      <c r="X141" s="112"/>
      <c r="Y141" s="112"/>
      <c r="Z141" s="112"/>
    </row>
    <row r="142" spans="1:26" s="113" customFormat="1" x14ac:dyDescent="0.25">
      <c r="A142" s="47">
        <f t="shared" si="4"/>
        <v>6</v>
      </c>
      <c r="B142" s="114"/>
      <c r="C142" s="115"/>
      <c r="D142" s="114"/>
      <c r="E142" s="109"/>
      <c r="F142" s="110"/>
      <c r="G142" s="110"/>
      <c r="H142" s="110"/>
      <c r="I142" s="111"/>
      <c r="J142" s="111"/>
      <c r="K142" s="111"/>
      <c r="L142" s="111"/>
      <c r="M142" s="102"/>
      <c r="N142" s="102"/>
      <c r="O142" s="27"/>
      <c r="P142" s="27"/>
      <c r="Q142" s="153"/>
      <c r="R142" s="112"/>
      <c r="S142" s="112"/>
      <c r="T142" s="112"/>
      <c r="U142" s="112"/>
      <c r="V142" s="112"/>
      <c r="W142" s="112"/>
      <c r="X142" s="112"/>
      <c r="Y142" s="112"/>
      <c r="Z142" s="112"/>
    </row>
    <row r="143" spans="1:26" s="113" customFormat="1" x14ac:dyDescent="0.25">
      <c r="A143" s="47">
        <f t="shared" si="4"/>
        <v>7</v>
      </c>
      <c r="B143" s="114"/>
      <c r="C143" s="115"/>
      <c r="D143" s="114"/>
      <c r="E143" s="109"/>
      <c r="F143" s="110"/>
      <c r="G143" s="110"/>
      <c r="H143" s="110"/>
      <c r="I143" s="111"/>
      <c r="J143" s="111"/>
      <c r="K143" s="111"/>
      <c r="L143" s="111"/>
      <c r="M143" s="102"/>
      <c r="N143" s="102"/>
      <c r="O143" s="27"/>
      <c r="P143" s="27"/>
      <c r="Q143" s="153"/>
      <c r="R143" s="112"/>
      <c r="S143" s="112"/>
      <c r="T143" s="112"/>
      <c r="U143" s="112"/>
      <c r="V143" s="112"/>
      <c r="W143" s="112"/>
      <c r="X143" s="112"/>
      <c r="Y143" s="112"/>
      <c r="Z143" s="112"/>
    </row>
    <row r="144" spans="1:26" s="113" customFormat="1" x14ac:dyDescent="0.25">
      <c r="A144" s="47">
        <f t="shared" si="4"/>
        <v>8</v>
      </c>
      <c r="B144" s="114"/>
      <c r="C144" s="115"/>
      <c r="D144" s="114"/>
      <c r="E144" s="109"/>
      <c r="F144" s="110"/>
      <c r="G144" s="110"/>
      <c r="H144" s="110"/>
      <c r="I144" s="111"/>
      <c r="J144" s="111"/>
      <c r="K144" s="111"/>
      <c r="L144" s="111"/>
      <c r="M144" s="102"/>
      <c r="N144" s="102"/>
      <c r="O144" s="27"/>
      <c r="P144" s="27"/>
      <c r="Q144" s="153"/>
      <c r="R144" s="112"/>
      <c r="S144" s="112"/>
      <c r="T144" s="112"/>
      <c r="U144" s="112"/>
      <c r="V144" s="112"/>
      <c r="W144" s="112"/>
      <c r="X144" s="112"/>
      <c r="Y144" s="112"/>
      <c r="Z144" s="112"/>
    </row>
    <row r="145" spans="1:17" s="113" customFormat="1" ht="35.25" customHeight="1" x14ac:dyDescent="0.25">
      <c r="A145" s="47"/>
      <c r="B145" s="50" t="s">
        <v>16</v>
      </c>
      <c r="C145" s="115"/>
      <c r="D145" s="114"/>
      <c r="E145" s="109"/>
      <c r="F145" s="110"/>
      <c r="G145" s="110"/>
      <c r="H145" s="110"/>
      <c r="I145" s="111"/>
      <c r="J145" s="111"/>
      <c r="K145" s="116" t="s">
        <v>230</v>
      </c>
      <c r="L145" s="116">
        <f t="shared" ref="L145" si="5">SUM(L137:L144)</f>
        <v>0</v>
      </c>
      <c r="M145" s="151">
        <v>72</v>
      </c>
      <c r="N145" s="116" t="s">
        <v>231</v>
      </c>
      <c r="O145" s="27"/>
      <c r="P145" s="27"/>
      <c r="Q145" s="154"/>
    </row>
    <row r="146" spans="1:17" x14ac:dyDescent="0.25">
      <c r="B146" s="30"/>
      <c r="C146" s="30"/>
      <c r="D146" s="30"/>
      <c r="E146" s="31"/>
      <c r="F146" s="30"/>
      <c r="G146" s="30"/>
      <c r="H146" s="30"/>
      <c r="I146" s="30"/>
      <c r="J146" s="30"/>
      <c r="K146" s="30"/>
      <c r="L146" s="30"/>
      <c r="M146" s="30"/>
      <c r="N146" s="30"/>
      <c r="O146" s="30"/>
      <c r="P146" s="30"/>
    </row>
    <row r="147" spans="1:17" ht="18.75" x14ac:dyDescent="0.25">
      <c r="B147" s="60" t="s">
        <v>32</v>
      </c>
      <c r="C147" s="74" t="str">
        <f>+K145</f>
        <v>22 meses y 4 días</v>
      </c>
      <c r="H147" s="32"/>
      <c r="I147" s="32"/>
      <c r="J147" s="32"/>
      <c r="K147" s="32"/>
      <c r="L147" s="32"/>
      <c r="M147" s="32"/>
      <c r="N147" s="30"/>
      <c r="O147" s="30"/>
      <c r="P147" s="30"/>
    </row>
    <row r="149" spans="1:17" ht="15.75" thickBot="1" x14ac:dyDescent="0.3"/>
    <row r="150" spans="1:17" ht="37.15" customHeight="1" thickBot="1" x14ac:dyDescent="0.3">
      <c r="B150" s="77" t="s">
        <v>49</v>
      </c>
      <c r="C150" s="78" t="s">
        <v>50</v>
      </c>
      <c r="D150" s="77" t="s">
        <v>51</v>
      </c>
      <c r="E150" s="78" t="s">
        <v>55</v>
      </c>
    </row>
    <row r="151" spans="1:17" ht="41.45" customHeight="1" x14ac:dyDescent="0.25">
      <c r="B151" s="68" t="s">
        <v>123</v>
      </c>
      <c r="C151" s="71">
        <v>20</v>
      </c>
      <c r="D151" s="71">
        <v>0</v>
      </c>
      <c r="E151" s="277">
        <f>+D151+D152+D153</f>
        <v>40</v>
      </c>
    </row>
    <row r="152" spans="1:17" x14ac:dyDescent="0.25">
      <c r="B152" s="68" t="s">
        <v>124</v>
      </c>
      <c r="C152" s="58">
        <v>30</v>
      </c>
      <c r="D152" s="72">
        <v>0</v>
      </c>
      <c r="E152" s="278"/>
    </row>
    <row r="153" spans="1:17" ht="15.75" thickBot="1" x14ac:dyDescent="0.3">
      <c r="B153" s="68" t="s">
        <v>125</v>
      </c>
      <c r="C153" s="73">
        <v>40</v>
      </c>
      <c r="D153" s="73">
        <v>40</v>
      </c>
      <c r="E153" s="279"/>
    </row>
    <row r="155" spans="1:17" ht="15.75" thickBot="1" x14ac:dyDescent="0.3"/>
    <row r="156" spans="1:17" ht="27" thickBot="1" x14ac:dyDescent="0.3">
      <c r="B156" s="268" t="s">
        <v>52</v>
      </c>
      <c r="C156" s="269"/>
      <c r="D156" s="269"/>
      <c r="E156" s="269"/>
      <c r="F156" s="269"/>
      <c r="G156" s="269"/>
      <c r="H156" s="269"/>
      <c r="I156" s="269"/>
      <c r="J156" s="269"/>
      <c r="K156" s="269"/>
      <c r="L156" s="269"/>
      <c r="M156" s="269"/>
      <c r="N156" s="270"/>
    </row>
    <row r="158" spans="1:17" ht="76.5" customHeight="1" x14ac:dyDescent="0.25">
      <c r="B158" s="57" t="s">
        <v>0</v>
      </c>
      <c r="C158" s="57" t="s">
        <v>39</v>
      </c>
      <c r="D158" s="57" t="s">
        <v>40</v>
      </c>
      <c r="E158" s="57" t="s">
        <v>115</v>
      </c>
      <c r="F158" s="57" t="s">
        <v>117</v>
      </c>
      <c r="G158" s="57" t="s">
        <v>118</v>
      </c>
      <c r="H158" s="57" t="s">
        <v>119</v>
      </c>
      <c r="I158" s="57" t="s">
        <v>116</v>
      </c>
      <c r="J158" s="266" t="s">
        <v>120</v>
      </c>
      <c r="K158" s="271"/>
      <c r="L158" s="267"/>
      <c r="M158" s="57" t="s">
        <v>121</v>
      </c>
      <c r="N158" s="57" t="s">
        <v>41</v>
      </c>
      <c r="O158" s="57" t="s">
        <v>42</v>
      </c>
      <c r="P158" s="266" t="s">
        <v>3</v>
      </c>
      <c r="Q158" s="267"/>
    </row>
    <row r="159" spans="1:17" ht="60.75" customHeight="1" x14ac:dyDescent="0.25">
      <c r="B159" s="195" t="s">
        <v>540</v>
      </c>
      <c r="C159" s="195">
        <f>216/1000</f>
        <v>0.216</v>
      </c>
      <c r="D159" s="3" t="s">
        <v>528</v>
      </c>
      <c r="E159" s="3">
        <v>59837161</v>
      </c>
      <c r="F159" s="3" t="s">
        <v>529</v>
      </c>
      <c r="G159" s="3" t="s">
        <v>321</v>
      </c>
      <c r="H159" s="185">
        <v>37148</v>
      </c>
      <c r="I159" s="5" t="s">
        <v>134</v>
      </c>
      <c r="J159" s="1" t="s">
        <v>401</v>
      </c>
      <c r="K159" s="98" t="s">
        <v>530</v>
      </c>
      <c r="L159" s="97" t="s">
        <v>531</v>
      </c>
      <c r="M159" s="121" t="s">
        <v>133</v>
      </c>
      <c r="N159" s="121" t="s">
        <v>133</v>
      </c>
      <c r="O159" s="121" t="s">
        <v>134</v>
      </c>
      <c r="P159" s="196" t="s">
        <v>559</v>
      </c>
      <c r="Q159" s="196"/>
    </row>
    <row r="160" spans="1:17" ht="60.75" customHeight="1" x14ac:dyDescent="0.25">
      <c r="B160" s="195" t="s">
        <v>129</v>
      </c>
      <c r="C160" s="195">
        <f t="shared" ref="C160:C162" si="6">216/1000</f>
        <v>0.216</v>
      </c>
      <c r="D160" s="3" t="s">
        <v>532</v>
      </c>
      <c r="E160" s="3">
        <v>36953822</v>
      </c>
      <c r="F160" s="3" t="s">
        <v>533</v>
      </c>
      <c r="G160" s="3" t="s">
        <v>314</v>
      </c>
      <c r="H160" s="185">
        <v>37488</v>
      </c>
      <c r="I160" s="5" t="s">
        <v>134</v>
      </c>
      <c r="J160" s="1" t="s">
        <v>534</v>
      </c>
      <c r="K160" s="98" t="s">
        <v>535</v>
      </c>
      <c r="L160" s="97" t="s">
        <v>536</v>
      </c>
      <c r="M160" s="121" t="s">
        <v>133</v>
      </c>
      <c r="N160" s="121" t="s">
        <v>133</v>
      </c>
      <c r="O160" s="121" t="s">
        <v>134</v>
      </c>
      <c r="P160" s="204" t="s">
        <v>561</v>
      </c>
      <c r="Q160" s="196"/>
    </row>
    <row r="161" spans="2:17" ht="60.75" customHeight="1" x14ac:dyDescent="0.25">
      <c r="B161" s="195" t="s">
        <v>129</v>
      </c>
      <c r="C161" s="195">
        <f t="shared" si="6"/>
        <v>0.216</v>
      </c>
      <c r="D161" s="3" t="s">
        <v>532</v>
      </c>
      <c r="E161" s="3">
        <v>36953822</v>
      </c>
      <c r="F161" s="3" t="s">
        <v>533</v>
      </c>
      <c r="G161" s="3" t="s">
        <v>314</v>
      </c>
      <c r="H161" s="185">
        <v>37488</v>
      </c>
      <c r="I161" s="5" t="s">
        <v>134</v>
      </c>
      <c r="J161" s="1" t="s">
        <v>534</v>
      </c>
      <c r="K161" s="98" t="s">
        <v>537</v>
      </c>
      <c r="L161" s="97" t="s">
        <v>536</v>
      </c>
      <c r="M161" s="121" t="s">
        <v>133</v>
      </c>
      <c r="N161" s="121" t="s">
        <v>133</v>
      </c>
      <c r="O161" s="121" t="s">
        <v>134</v>
      </c>
      <c r="P161" s="204" t="s">
        <v>562</v>
      </c>
      <c r="Q161" s="196"/>
    </row>
    <row r="162" spans="2:17" ht="60.75" customHeight="1" x14ac:dyDescent="0.25">
      <c r="B162" s="195" t="s">
        <v>129</v>
      </c>
      <c r="C162" s="195">
        <f t="shared" si="6"/>
        <v>0.216</v>
      </c>
      <c r="D162" s="3" t="s">
        <v>532</v>
      </c>
      <c r="E162" s="3">
        <v>36953822</v>
      </c>
      <c r="F162" s="3" t="s">
        <v>533</v>
      </c>
      <c r="G162" s="3" t="s">
        <v>314</v>
      </c>
      <c r="H162" s="185">
        <v>37488</v>
      </c>
      <c r="I162" s="5" t="s">
        <v>134</v>
      </c>
      <c r="J162" s="1" t="s">
        <v>538</v>
      </c>
      <c r="K162" s="98" t="s">
        <v>539</v>
      </c>
      <c r="L162" s="97" t="s">
        <v>536</v>
      </c>
      <c r="M162" s="121" t="s">
        <v>133</v>
      </c>
      <c r="N162" s="121" t="s">
        <v>133</v>
      </c>
      <c r="O162" s="121" t="s">
        <v>134</v>
      </c>
      <c r="P162" s="204" t="s">
        <v>563</v>
      </c>
      <c r="Q162" s="196"/>
    </row>
    <row r="163" spans="2:17" x14ac:dyDescent="0.25">
      <c r="B163" s="195" t="s">
        <v>540</v>
      </c>
      <c r="C163" s="195">
        <f>500/1000</f>
        <v>0.5</v>
      </c>
      <c r="D163" s="3" t="s">
        <v>541</v>
      </c>
      <c r="E163" s="3">
        <v>12750698</v>
      </c>
      <c r="F163" s="3" t="s">
        <v>336</v>
      </c>
      <c r="G163" s="3" t="s">
        <v>542</v>
      </c>
      <c r="H163" s="185">
        <v>39371</v>
      </c>
      <c r="I163" s="5" t="s">
        <v>133</v>
      </c>
      <c r="J163" s="1" t="s">
        <v>318</v>
      </c>
      <c r="K163" s="98" t="s">
        <v>543</v>
      </c>
      <c r="L163" s="97" t="s">
        <v>43</v>
      </c>
      <c r="M163" s="121" t="s">
        <v>133</v>
      </c>
      <c r="N163" s="121" t="s">
        <v>134</v>
      </c>
      <c r="O163" s="121" t="s">
        <v>134</v>
      </c>
      <c r="P163" s="204" t="s">
        <v>564</v>
      </c>
      <c r="Q163" s="198"/>
    </row>
    <row r="164" spans="2:17" x14ac:dyDescent="0.25">
      <c r="B164" s="195" t="s">
        <v>540</v>
      </c>
      <c r="C164" s="195">
        <f>500/1000</f>
        <v>0.5</v>
      </c>
      <c r="D164" s="3" t="s">
        <v>541</v>
      </c>
      <c r="E164" s="3">
        <v>12750698</v>
      </c>
      <c r="F164" s="3" t="s">
        <v>336</v>
      </c>
      <c r="G164" s="3" t="s">
        <v>542</v>
      </c>
      <c r="H164" s="185">
        <v>39371</v>
      </c>
      <c r="I164" s="5" t="s">
        <v>133</v>
      </c>
      <c r="J164" s="1" t="s">
        <v>318</v>
      </c>
      <c r="K164" s="98" t="s">
        <v>544</v>
      </c>
      <c r="L164" s="97" t="s">
        <v>43</v>
      </c>
      <c r="M164" s="121" t="s">
        <v>133</v>
      </c>
      <c r="N164" s="121" t="s">
        <v>134</v>
      </c>
      <c r="O164" s="121" t="s">
        <v>134</v>
      </c>
      <c r="P164" s="204" t="s">
        <v>565</v>
      </c>
      <c r="Q164" s="196"/>
    </row>
    <row r="165" spans="2:17" ht="45" x14ac:dyDescent="0.25">
      <c r="B165" s="195" t="s">
        <v>545</v>
      </c>
      <c r="C165" s="195">
        <f>500/1000</f>
        <v>0.5</v>
      </c>
      <c r="D165" s="3" t="s">
        <v>546</v>
      </c>
      <c r="E165" s="3">
        <v>23493359</v>
      </c>
      <c r="F165" s="3" t="s">
        <v>547</v>
      </c>
      <c r="G165" s="3" t="s">
        <v>548</v>
      </c>
      <c r="H165" s="185">
        <v>32497</v>
      </c>
      <c r="I165" s="5"/>
      <c r="J165" s="195" t="s">
        <v>549</v>
      </c>
      <c r="K165" s="98" t="s">
        <v>550</v>
      </c>
      <c r="L165" s="97" t="s">
        <v>551</v>
      </c>
      <c r="M165" s="121" t="s">
        <v>133</v>
      </c>
      <c r="N165" s="121" t="s">
        <v>133</v>
      </c>
      <c r="O165" s="121" t="s">
        <v>134</v>
      </c>
      <c r="P165" s="204" t="s">
        <v>566</v>
      </c>
      <c r="Q165" s="196"/>
    </row>
    <row r="166" spans="2:17" x14ac:dyDescent="0.25">
      <c r="B166" s="187"/>
      <c r="C166" s="187"/>
      <c r="D166" s="189"/>
      <c r="E166" s="189"/>
      <c r="F166" s="189"/>
      <c r="G166" s="189"/>
      <c r="H166" s="190"/>
      <c r="I166" s="191"/>
      <c r="J166" s="187"/>
      <c r="K166" s="199"/>
      <c r="L166" s="193"/>
      <c r="M166" s="10"/>
      <c r="N166" s="10"/>
      <c r="O166" s="10"/>
      <c r="P166" s="194"/>
      <c r="Q166" s="194"/>
    </row>
    <row r="167" spans="2:17" x14ac:dyDescent="0.25">
      <c r="B167" s="187"/>
      <c r="C167" s="187"/>
      <c r="D167" s="189"/>
      <c r="E167" s="189"/>
      <c r="F167" s="189"/>
      <c r="G167" s="189"/>
      <c r="H167" s="190"/>
      <c r="I167" s="191"/>
      <c r="J167" s="187"/>
      <c r="K167" s="199"/>
      <c r="L167" s="193"/>
      <c r="M167" s="10"/>
      <c r="N167" s="10"/>
      <c r="O167" s="10"/>
      <c r="P167" s="194"/>
      <c r="Q167" s="194"/>
    </row>
    <row r="168" spans="2:17" x14ac:dyDescent="0.25">
      <c r="B168" s="187"/>
      <c r="C168" s="187"/>
      <c r="D168" s="189"/>
      <c r="E168" s="189"/>
      <c r="F168" s="189"/>
      <c r="G168" s="189"/>
      <c r="H168" s="190"/>
      <c r="I168" s="191"/>
      <c r="J168" s="187"/>
      <c r="K168" s="199"/>
      <c r="L168" s="193"/>
      <c r="M168" s="10"/>
      <c r="N168" s="10"/>
      <c r="O168" s="10"/>
      <c r="P168" s="194"/>
      <c r="Q168" s="194"/>
    </row>
    <row r="169" spans="2:17" ht="54" customHeight="1" x14ac:dyDescent="0.25">
      <c r="B169" s="124" t="s">
        <v>33</v>
      </c>
      <c r="C169" s="124" t="s">
        <v>49</v>
      </c>
      <c r="D169" s="120" t="s">
        <v>50</v>
      </c>
      <c r="E169" s="124" t="s">
        <v>51</v>
      </c>
      <c r="F169" s="120" t="s">
        <v>56</v>
      </c>
      <c r="G169" s="94"/>
    </row>
    <row r="170" spans="2:17" ht="120.75" customHeight="1" x14ac:dyDescent="0.2">
      <c r="B170" s="273" t="s">
        <v>53</v>
      </c>
      <c r="C170" s="6" t="s">
        <v>126</v>
      </c>
      <c r="D170" s="72">
        <v>25</v>
      </c>
      <c r="E170" s="72">
        <v>0</v>
      </c>
      <c r="F170" s="274">
        <f>+E170+E171+E172</f>
        <v>0</v>
      </c>
      <c r="G170" s="95"/>
    </row>
    <row r="171" spans="2:17" ht="76.150000000000006" customHeight="1" x14ac:dyDescent="0.2">
      <c r="B171" s="273"/>
      <c r="C171" s="6" t="s">
        <v>127</v>
      </c>
      <c r="D171" s="75">
        <v>25</v>
      </c>
      <c r="E171" s="72">
        <v>0</v>
      </c>
      <c r="F171" s="275"/>
      <c r="G171" s="95"/>
    </row>
    <row r="172" spans="2:17" ht="69" customHeight="1" x14ac:dyDescent="0.2">
      <c r="B172" s="273"/>
      <c r="C172" s="6" t="s">
        <v>128</v>
      </c>
      <c r="D172" s="72">
        <v>10</v>
      </c>
      <c r="E172" s="72">
        <v>0</v>
      </c>
      <c r="F172" s="276"/>
      <c r="G172" s="95"/>
    </row>
    <row r="173" spans="2:17" x14ac:dyDescent="0.25">
      <c r="C173"/>
    </row>
    <row r="176" spans="2:17" x14ac:dyDescent="0.25">
      <c r="B176" s="67" t="s">
        <v>57</v>
      </c>
    </row>
    <row r="179" spans="2:5" x14ac:dyDescent="0.25">
      <c r="B179" s="79" t="s">
        <v>33</v>
      </c>
      <c r="C179" s="79" t="s">
        <v>58</v>
      </c>
      <c r="D179" s="76" t="s">
        <v>51</v>
      </c>
      <c r="E179" s="76" t="s">
        <v>16</v>
      </c>
    </row>
    <row r="180" spans="2:5" ht="28.5" x14ac:dyDescent="0.25">
      <c r="B180" s="2" t="s">
        <v>59</v>
      </c>
      <c r="C180" s="7">
        <v>40</v>
      </c>
      <c r="D180" s="72">
        <f>+E151</f>
        <v>40</v>
      </c>
      <c r="E180" s="258">
        <f>+D180+D181</f>
        <v>40</v>
      </c>
    </row>
    <row r="181" spans="2:5" ht="42.75" x14ac:dyDescent="0.25">
      <c r="B181" s="2" t="s">
        <v>60</v>
      </c>
      <c r="C181" s="7">
        <v>60</v>
      </c>
      <c r="D181" s="72">
        <f>+F170</f>
        <v>0</v>
      </c>
      <c r="E181" s="259"/>
    </row>
  </sheetData>
  <customSheetViews>
    <customSheetView guid="{0F1D893C-8A04-4EC8-8B71-67F44338C55D}" scale="70" hiddenColumns="1" topLeftCell="F127">
      <selection activeCell="K139" sqref="K139"/>
      <pageMargins left="0.7" right="0.7" top="0.75" bottom="0.75" header="0.3" footer="0.3"/>
      <pageSetup orientation="portrait" horizontalDpi="4294967295" verticalDpi="4294967295" r:id="rId1"/>
    </customSheetView>
    <customSheetView guid="{FA2B49E8-C1C1-46F0-9038-B2DB6B88B84A}" scale="70" hiddenColumns="1" topLeftCell="C75">
      <selection activeCell="F88" sqref="F88"/>
      <pageMargins left="0.7" right="0.7" top="0.75" bottom="0.75" header="0.3" footer="0.3"/>
      <pageSetup orientation="portrait" horizontalDpi="4294967295" verticalDpi="4294967295" r:id="rId2"/>
    </customSheetView>
    <customSheetView guid="{867031DD-A64B-4C9F-99A0-93067ECAFC19}" scale="70" hiddenColumns="1" topLeftCell="A41">
      <selection activeCell="B49" sqref="B49:D51"/>
      <pageMargins left="0.7" right="0.7" top="0.75" bottom="0.75" header="0.3" footer="0.3"/>
      <pageSetup orientation="portrait" horizontalDpi="4294967295" verticalDpi="4294967295" r:id="rId3"/>
    </customSheetView>
    <customSheetView guid="{6EA02D3D-3E49-4350-B322-B37031B6F0FF}" scale="70" hiddenColumns="1">
      <selection activeCell="A57" sqref="A57"/>
      <pageMargins left="0.7" right="0.7" top="0.75" bottom="0.75" header="0.3" footer="0.3"/>
      <pageSetup orientation="portrait" horizontalDpi="4294967295" verticalDpi="4294967295" r:id="rId4"/>
    </customSheetView>
    <customSheetView guid="{490469B9-0D00-4721-A7ED-3C5221F538EC}" scale="70" hiddenColumns="1" topLeftCell="F127">
      <selection activeCell="K139" sqref="K139"/>
      <pageMargins left="0.7" right="0.7" top="0.75" bottom="0.75" header="0.3" footer="0.3"/>
      <pageSetup orientation="portrait" horizontalDpi="4294967295" verticalDpi="4294967295" r:id="rId5"/>
    </customSheetView>
    <customSheetView guid="{1AD30E73-B44A-4F3E-B7B0-2774A07AF9E2}" scale="70" hiddenColumns="1" topLeftCell="I138">
      <selection activeCell="Q105" sqref="Q105"/>
      <pageMargins left="0.7" right="0.7" top="0.75" bottom="0.75" header="0.3" footer="0.3"/>
      <pageSetup orientation="portrait" horizontalDpi="4294967295" verticalDpi="4294967295" r:id="rId6"/>
    </customSheetView>
    <customSheetView guid="{CD3C77A0-F72D-4596-B1F3-BFF11BFD134E}" scale="70" hiddenColumns="1" topLeftCell="A40">
      <selection activeCell="B44" sqref="B44"/>
      <pageMargins left="0.7" right="0.7" top="0.75" bottom="0.75" header="0.3" footer="0.3"/>
      <pageSetup orientation="portrait" horizontalDpi="4294967295" verticalDpi="4294967295" r:id="rId7"/>
    </customSheetView>
    <customSheetView guid="{E469B996-3963-410C-8366-8845DF5002F6}" scale="70" hiddenColumns="1" topLeftCell="A130">
      <selection activeCell="E153" sqref="E153:E155"/>
      <pageMargins left="0.7" right="0.7" top="0.75" bottom="0.75" header="0.3" footer="0.3"/>
      <pageSetup orientation="portrait" horizontalDpi="4294967295" verticalDpi="4294967295" r:id="rId8"/>
    </customSheetView>
  </customSheetViews>
  <mergeCells count="43">
    <mergeCell ref="J158:L158"/>
    <mergeCell ref="P158:Q158"/>
    <mergeCell ref="J101:L101"/>
    <mergeCell ref="P102:Q102"/>
    <mergeCell ref="O92:P92"/>
    <mergeCell ref="P103:Q103"/>
    <mergeCell ref="P104:Q104"/>
    <mergeCell ref="P105:Q105"/>
    <mergeCell ref="O77:P77"/>
    <mergeCell ref="O78:P78"/>
    <mergeCell ref="O79:P79"/>
    <mergeCell ref="O80:P80"/>
    <mergeCell ref="O91:P91"/>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70:B172"/>
    <mergeCell ref="F170:F172"/>
    <mergeCell ref="E180:E181"/>
    <mergeCell ref="B2:P2"/>
    <mergeCell ref="B130:P130"/>
    <mergeCell ref="B156:N156"/>
    <mergeCell ref="E151:E153"/>
    <mergeCell ref="B123:N123"/>
    <mergeCell ref="D126:E126"/>
    <mergeCell ref="D127:E127"/>
    <mergeCell ref="B133:N133"/>
    <mergeCell ref="P101:Q101"/>
    <mergeCell ref="B98:N98"/>
    <mergeCell ref="E40:E41"/>
    <mergeCell ref="O68:P68"/>
  </mergeCells>
  <dataValidations count="2">
    <dataValidation type="decimal" allowBlank="1" showInputMessage="1" showErrorMessage="1" sqref="WVH983097 WLL983097 C65593 IV65593 SR65593 ACN65593 AMJ65593 AWF65593 BGB65593 BPX65593 BZT65593 CJP65593 CTL65593 DDH65593 DND65593 DWZ65593 EGV65593 EQR65593 FAN65593 FKJ65593 FUF65593 GEB65593 GNX65593 GXT65593 HHP65593 HRL65593 IBH65593 ILD65593 IUZ65593 JEV65593 JOR65593 JYN65593 KIJ65593 KSF65593 LCB65593 LLX65593 LVT65593 MFP65593 MPL65593 MZH65593 NJD65593 NSZ65593 OCV65593 OMR65593 OWN65593 PGJ65593 PQF65593 QAB65593 QJX65593 QTT65593 RDP65593 RNL65593 RXH65593 SHD65593 SQZ65593 TAV65593 TKR65593 TUN65593 UEJ65593 UOF65593 UYB65593 VHX65593 VRT65593 WBP65593 WLL65593 WVH65593 C131129 IV131129 SR131129 ACN131129 AMJ131129 AWF131129 BGB131129 BPX131129 BZT131129 CJP131129 CTL131129 DDH131129 DND131129 DWZ131129 EGV131129 EQR131129 FAN131129 FKJ131129 FUF131129 GEB131129 GNX131129 GXT131129 HHP131129 HRL131129 IBH131129 ILD131129 IUZ131129 JEV131129 JOR131129 JYN131129 KIJ131129 KSF131129 LCB131129 LLX131129 LVT131129 MFP131129 MPL131129 MZH131129 NJD131129 NSZ131129 OCV131129 OMR131129 OWN131129 PGJ131129 PQF131129 QAB131129 QJX131129 QTT131129 RDP131129 RNL131129 RXH131129 SHD131129 SQZ131129 TAV131129 TKR131129 TUN131129 UEJ131129 UOF131129 UYB131129 VHX131129 VRT131129 WBP131129 WLL131129 WVH131129 C196665 IV196665 SR196665 ACN196665 AMJ196665 AWF196665 BGB196665 BPX196665 BZT196665 CJP196665 CTL196665 DDH196665 DND196665 DWZ196665 EGV196665 EQR196665 FAN196665 FKJ196665 FUF196665 GEB196665 GNX196665 GXT196665 HHP196665 HRL196665 IBH196665 ILD196665 IUZ196665 JEV196665 JOR196665 JYN196665 KIJ196665 KSF196665 LCB196665 LLX196665 LVT196665 MFP196665 MPL196665 MZH196665 NJD196665 NSZ196665 OCV196665 OMR196665 OWN196665 PGJ196665 PQF196665 QAB196665 QJX196665 QTT196665 RDP196665 RNL196665 RXH196665 SHD196665 SQZ196665 TAV196665 TKR196665 TUN196665 UEJ196665 UOF196665 UYB196665 VHX196665 VRT196665 WBP196665 WLL196665 WVH196665 C262201 IV262201 SR262201 ACN262201 AMJ262201 AWF262201 BGB262201 BPX262201 BZT262201 CJP262201 CTL262201 DDH262201 DND262201 DWZ262201 EGV262201 EQR262201 FAN262201 FKJ262201 FUF262201 GEB262201 GNX262201 GXT262201 HHP262201 HRL262201 IBH262201 ILD262201 IUZ262201 JEV262201 JOR262201 JYN262201 KIJ262201 KSF262201 LCB262201 LLX262201 LVT262201 MFP262201 MPL262201 MZH262201 NJD262201 NSZ262201 OCV262201 OMR262201 OWN262201 PGJ262201 PQF262201 QAB262201 QJX262201 QTT262201 RDP262201 RNL262201 RXH262201 SHD262201 SQZ262201 TAV262201 TKR262201 TUN262201 UEJ262201 UOF262201 UYB262201 VHX262201 VRT262201 WBP262201 WLL262201 WVH262201 C327737 IV327737 SR327737 ACN327737 AMJ327737 AWF327737 BGB327737 BPX327737 BZT327737 CJP327737 CTL327737 DDH327737 DND327737 DWZ327737 EGV327737 EQR327737 FAN327737 FKJ327737 FUF327737 GEB327737 GNX327737 GXT327737 HHP327737 HRL327737 IBH327737 ILD327737 IUZ327737 JEV327737 JOR327737 JYN327737 KIJ327737 KSF327737 LCB327737 LLX327737 LVT327737 MFP327737 MPL327737 MZH327737 NJD327737 NSZ327737 OCV327737 OMR327737 OWN327737 PGJ327737 PQF327737 QAB327737 QJX327737 QTT327737 RDP327737 RNL327737 RXH327737 SHD327737 SQZ327737 TAV327737 TKR327737 TUN327737 UEJ327737 UOF327737 UYB327737 VHX327737 VRT327737 WBP327737 WLL327737 WVH327737 C393273 IV393273 SR393273 ACN393273 AMJ393273 AWF393273 BGB393273 BPX393273 BZT393273 CJP393273 CTL393273 DDH393273 DND393273 DWZ393273 EGV393273 EQR393273 FAN393273 FKJ393273 FUF393273 GEB393273 GNX393273 GXT393273 HHP393273 HRL393273 IBH393273 ILD393273 IUZ393273 JEV393273 JOR393273 JYN393273 KIJ393273 KSF393273 LCB393273 LLX393273 LVT393273 MFP393273 MPL393273 MZH393273 NJD393273 NSZ393273 OCV393273 OMR393273 OWN393273 PGJ393273 PQF393273 QAB393273 QJX393273 QTT393273 RDP393273 RNL393273 RXH393273 SHD393273 SQZ393273 TAV393273 TKR393273 TUN393273 UEJ393273 UOF393273 UYB393273 VHX393273 VRT393273 WBP393273 WLL393273 WVH393273 C458809 IV458809 SR458809 ACN458809 AMJ458809 AWF458809 BGB458809 BPX458809 BZT458809 CJP458809 CTL458809 DDH458809 DND458809 DWZ458809 EGV458809 EQR458809 FAN458809 FKJ458809 FUF458809 GEB458809 GNX458809 GXT458809 HHP458809 HRL458809 IBH458809 ILD458809 IUZ458809 JEV458809 JOR458809 JYN458809 KIJ458809 KSF458809 LCB458809 LLX458809 LVT458809 MFP458809 MPL458809 MZH458809 NJD458809 NSZ458809 OCV458809 OMR458809 OWN458809 PGJ458809 PQF458809 QAB458809 QJX458809 QTT458809 RDP458809 RNL458809 RXH458809 SHD458809 SQZ458809 TAV458809 TKR458809 TUN458809 UEJ458809 UOF458809 UYB458809 VHX458809 VRT458809 WBP458809 WLL458809 WVH458809 C524345 IV524345 SR524345 ACN524345 AMJ524345 AWF524345 BGB524345 BPX524345 BZT524345 CJP524345 CTL524345 DDH524345 DND524345 DWZ524345 EGV524345 EQR524345 FAN524345 FKJ524345 FUF524345 GEB524345 GNX524345 GXT524345 HHP524345 HRL524345 IBH524345 ILD524345 IUZ524345 JEV524345 JOR524345 JYN524345 KIJ524345 KSF524345 LCB524345 LLX524345 LVT524345 MFP524345 MPL524345 MZH524345 NJD524345 NSZ524345 OCV524345 OMR524345 OWN524345 PGJ524345 PQF524345 QAB524345 QJX524345 QTT524345 RDP524345 RNL524345 RXH524345 SHD524345 SQZ524345 TAV524345 TKR524345 TUN524345 UEJ524345 UOF524345 UYB524345 VHX524345 VRT524345 WBP524345 WLL524345 WVH524345 C589881 IV589881 SR589881 ACN589881 AMJ589881 AWF589881 BGB589881 BPX589881 BZT589881 CJP589881 CTL589881 DDH589881 DND589881 DWZ589881 EGV589881 EQR589881 FAN589881 FKJ589881 FUF589881 GEB589881 GNX589881 GXT589881 HHP589881 HRL589881 IBH589881 ILD589881 IUZ589881 JEV589881 JOR589881 JYN589881 KIJ589881 KSF589881 LCB589881 LLX589881 LVT589881 MFP589881 MPL589881 MZH589881 NJD589881 NSZ589881 OCV589881 OMR589881 OWN589881 PGJ589881 PQF589881 QAB589881 QJX589881 QTT589881 RDP589881 RNL589881 RXH589881 SHD589881 SQZ589881 TAV589881 TKR589881 TUN589881 UEJ589881 UOF589881 UYB589881 VHX589881 VRT589881 WBP589881 WLL589881 WVH589881 C655417 IV655417 SR655417 ACN655417 AMJ655417 AWF655417 BGB655417 BPX655417 BZT655417 CJP655417 CTL655417 DDH655417 DND655417 DWZ655417 EGV655417 EQR655417 FAN655417 FKJ655417 FUF655417 GEB655417 GNX655417 GXT655417 HHP655417 HRL655417 IBH655417 ILD655417 IUZ655417 JEV655417 JOR655417 JYN655417 KIJ655417 KSF655417 LCB655417 LLX655417 LVT655417 MFP655417 MPL655417 MZH655417 NJD655417 NSZ655417 OCV655417 OMR655417 OWN655417 PGJ655417 PQF655417 QAB655417 QJX655417 QTT655417 RDP655417 RNL655417 RXH655417 SHD655417 SQZ655417 TAV655417 TKR655417 TUN655417 UEJ655417 UOF655417 UYB655417 VHX655417 VRT655417 WBP655417 WLL655417 WVH655417 C720953 IV720953 SR720953 ACN720953 AMJ720953 AWF720953 BGB720953 BPX720953 BZT720953 CJP720953 CTL720953 DDH720953 DND720953 DWZ720953 EGV720953 EQR720953 FAN720953 FKJ720953 FUF720953 GEB720953 GNX720953 GXT720953 HHP720953 HRL720953 IBH720953 ILD720953 IUZ720953 JEV720953 JOR720953 JYN720953 KIJ720953 KSF720953 LCB720953 LLX720953 LVT720953 MFP720953 MPL720953 MZH720953 NJD720953 NSZ720953 OCV720953 OMR720953 OWN720953 PGJ720953 PQF720953 QAB720953 QJX720953 QTT720953 RDP720953 RNL720953 RXH720953 SHD720953 SQZ720953 TAV720953 TKR720953 TUN720953 UEJ720953 UOF720953 UYB720953 VHX720953 VRT720953 WBP720953 WLL720953 WVH720953 C786489 IV786489 SR786489 ACN786489 AMJ786489 AWF786489 BGB786489 BPX786489 BZT786489 CJP786489 CTL786489 DDH786489 DND786489 DWZ786489 EGV786489 EQR786489 FAN786489 FKJ786489 FUF786489 GEB786489 GNX786489 GXT786489 HHP786489 HRL786489 IBH786489 ILD786489 IUZ786489 JEV786489 JOR786489 JYN786489 KIJ786489 KSF786489 LCB786489 LLX786489 LVT786489 MFP786489 MPL786489 MZH786489 NJD786489 NSZ786489 OCV786489 OMR786489 OWN786489 PGJ786489 PQF786489 QAB786489 QJX786489 QTT786489 RDP786489 RNL786489 RXH786489 SHD786489 SQZ786489 TAV786489 TKR786489 TUN786489 UEJ786489 UOF786489 UYB786489 VHX786489 VRT786489 WBP786489 WLL786489 WVH786489 C852025 IV852025 SR852025 ACN852025 AMJ852025 AWF852025 BGB852025 BPX852025 BZT852025 CJP852025 CTL852025 DDH852025 DND852025 DWZ852025 EGV852025 EQR852025 FAN852025 FKJ852025 FUF852025 GEB852025 GNX852025 GXT852025 HHP852025 HRL852025 IBH852025 ILD852025 IUZ852025 JEV852025 JOR852025 JYN852025 KIJ852025 KSF852025 LCB852025 LLX852025 LVT852025 MFP852025 MPL852025 MZH852025 NJD852025 NSZ852025 OCV852025 OMR852025 OWN852025 PGJ852025 PQF852025 QAB852025 QJX852025 QTT852025 RDP852025 RNL852025 RXH852025 SHD852025 SQZ852025 TAV852025 TKR852025 TUN852025 UEJ852025 UOF852025 UYB852025 VHX852025 VRT852025 WBP852025 WLL852025 WVH852025 C917561 IV917561 SR917561 ACN917561 AMJ917561 AWF917561 BGB917561 BPX917561 BZT917561 CJP917561 CTL917561 DDH917561 DND917561 DWZ917561 EGV917561 EQR917561 FAN917561 FKJ917561 FUF917561 GEB917561 GNX917561 GXT917561 HHP917561 HRL917561 IBH917561 ILD917561 IUZ917561 JEV917561 JOR917561 JYN917561 KIJ917561 KSF917561 LCB917561 LLX917561 LVT917561 MFP917561 MPL917561 MZH917561 NJD917561 NSZ917561 OCV917561 OMR917561 OWN917561 PGJ917561 PQF917561 QAB917561 QJX917561 QTT917561 RDP917561 RNL917561 RXH917561 SHD917561 SQZ917561 TAV917561 TKR917561 TUN917561 UEJ917561 UOF917561 UYB917561 VHX917561 VRT917561 WBP917561 WLL917561 WVH917561 C983097 IV983097 SR983097 ACN983097 AMJ983097 AWF983097 BGB983097 BPX983097 BZT983097 CJP983097 CTL983097 DDH983097 DND983097 DWZ983097 EGV983097 EQR983097 FAN983097 FKJ983097 FUF983097 GEB983097 GNX983097 GXT983097 HHP983097 HRL983097 IBH983097 ILD983097 IUZ983097 JEV983097 JOR983097 JYN983097 KIJ983097 KSF983097 LCB983097 LLX983097 LVT983097 MFP983097 MPL983097 MZH983097 NJD983097 NSZ983097 OCV983097 OMR983097 OWN983097 PGJ983097 PQF983097 QAB983097 QJX983097 QTT983097 RDP983097 RNL983097 RXH983097 SHD983097 SQZ983097 TAV983097 TKR983097 TUN983097 UEJ983097 UOF983097 UYB983097 VHX983097 VRT983097 WBP98309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7 A65593 IS65593 SO65593 ACK65593 AMG65593 AWC65593 BFY65593 BPU65593 BZQ65593 CJM65593 CTI65593 DDE65593 DNA65593 DWW65593 EGS65593 EQO65593 FAK65593 FKG65593 FUC65593 GDY65593 GNU65593 GXQ65593 HHM65593 HRI65593 IBE65593 ILA65593 IUW65593 JES65593 JOO65593 JYK65593 KIG65593 KSC65593 LBY65593 LLU65593 LVQ65593 MFM65593 MPI65593 MZE65593 NJA65593 NSW65593 OCS65593 OMO65593 OWK65593 PGG65593 PQC65593 PZY65593 QJU65593 QTQ65593 RDM65593 RNI65593 RXE65593 SHA65593 SQW65593 TAS65593 TKO65593 TUK65593 UEG65593 UOC65593 UXY65593 VHU65593 VRQ65593 WBM65593 WLI65593 WVE65593 A131129 IS131129 SO131129 ACK131129 AMG131129 AWC131129 BFY131129 BPU131129 BZQ131129 CJM131129 CTI131129 DDE131129 DNA131129 DWW131129 EGS131129 EQO131129 FAK131129 FKG131129 FUC131129 GDY131129 GNU131129 GXQ131129 HHM131129 HRI131129 IBE131129 ILA131129 IUW131129 JES131129 JOO131129 JYK131129 KIG131129 KSC131129 LBY131129 LLU131129 LVQ131129 MFM131129 MPI131129 MZE131129 NJA131129 NSW131129 OCS131129 OMO131129 OWK131129 PGG131129 PQC131129 PZY131129 QJU131129 QTQ131129 RDM131129 RNI131129 RXE131129 SHA131129 SQW131129 TAS131129 TKO131129 TUK131129 UEG131129 UOC131129 UXY131129 VHU131129 VRQ131129 WBM131129 WLI131129 WVE131129 A196665 IS196665 SO196665 ACK196665 AMG196665 AWC196665 BFY196665 BPU196665 BZQ196665 CJM196665 CTI196665 DDE196665 DNA196665 DWW196665 EGS196665 EQO196665 FAK196665 FKG196665 FUC196665 GDY196665 GNU196665 GXQ196665 HHM196665 HRI196665 IBE196665 ILA196665 IUW196665 JES196665 JOO196665 JYK196665 KIG196665 KSC196665 LBY196665 LLU196665 LVQ196665 MFM196665 MPI196665 MZE196665 NJA196665 NSW196665 OCS196665 OMO196665 OWK196665 PGG196665 PQC196665 PZY196665 QJU196665 QTQ196665 RDM196665 RNI196665 RXE196665 SHA196665 SQW196665 TAS196665 TKO196665 TUK196665 UEG196665 UOC196665 UXY196665 VHU196665 VRQ196665 WBM196665 WLI196665 WVE196665 A262201 IS262201 SO262201 ACK262201 AMG262201 AWC262201 BFY262201 BPU262201 BZQ262201 CJM262201 CTI262201 DDE262201 DNA262201 DWW262201 EGS262201 EQO262201 FAK262201 FKG262201 FUC262201 GDY262201 GNU262201 GXQ262201 HHM262201 HRI262201 IBE262201 ILA262201 IUW262201 JES262201 JOO262201 JYK262201 KIG262201 KSC262201 LBY262201 LLU262201 LVQ262201 MFM262201 MPI262201 MZE262201 NJA262201 NSW262201 OCS262201 OMO262201 OWK262201 PGG262201 PQC262201 PZY262201 QJU262201 QTQ262201 RDM262201 RNI262201 RXE262201 SHA262201 SQW262201 TAS262201 TKO262201 TUK262201 UEG262201 UOC262201 UXY262201 VHU262201 VRQ262201 WBM262201 WLI262201 WVE262201 A327737 IS327737 SO327737 ACK327737 AMG327737 AWC327737 BFY327737 BPU327737 BZQ327737 CJM327737 CTI327737 DDE327737 DNA327737 DWW327737 EGS327737 EQO327737 FAK327737 FKG327737 FUC327737 GDY327737 GNU327737 GXQ327737 HHM327737 HRI327737 IBE327737 ILA327737 IUW327737 JES327737 JOO327737 JYK327737 KIG327737 KSC327737 LBY327737 LLU327737 LVQ327737 MFM327737 MPI327737 MZE327737 NJA327737 NSW327737 OCS327737 OMO327737 OWK327737 PGG327737 PQC327737 PZY327737 QJU327737 QTQ327737 RDM327737 RNI327737 RXE327737 SHA327737 SQW327737 TAS327737 TKO327737 TUK327737 UEG327737 UOC327737 UXY327737 VHU327737 VRQ327737 WBM327737 WLI327737 WVE327737 A393273 IS393273 SO393273 ACK393273 AMG393273 AWC393273 BFY393273 BPU393273 BZQ393273 CJM393273 CTI393273 DDE393273 DNA393273 DWW393273 EGS393273 EQO393273 FAK393273 FKG393273 FUC393273 GDY393273 GNU393273 GXQ393273 HHM393273 HRI393273 IBE393273 ILA393273 IUW393273 JES393273 JOO393273 JYK393273 KIG393273 KSC393273 LBY393273 LLU393273 LVQ393273 MFM393273 MPI393273 MZE393273 NJA393273 NSW393273 OCS393273 OMO393273 OWK393273 PGG393273 PQC393273 PZY393273 QJU393273 QTQ393273 RDM393273 RNI393273 RXE393273 SHA393273 SQW393273 TAS393273 TKO393273 TUK393273 UEG393273 UOC393273 UXY393273 VHU393273 VRQ393273 WBM393273 WLI393273 WVE393273 A458809 IS458809 SO458809 ACK458809 AMG458809 AWC458809 BFY458809 BPU458809 BZQ458809 CJM458809 CTI458809 DDE458809 DNA458809 DWW458809 EGS458809 EQO458809 FAK458809 FKG458809 FUC458809 GDY458809 GNU458809 GXQ458809 HHM458809 HRI458809 IBE458809 ILA458809 IUW458809 JES458809 JOO458809 JYK458809 KIG458809 KSC458809 LBY458809 LLU458809 LVQ458809 MFM458809 MPI458809 MZE458809 NJA458809 NSW458809 OCS458809 OMO458809 OWK458809 PGG458809 PQC458809 PZY458809 QJU458809 QTQ458809 RDM458809 RNI458809 RXE458809 SHA458809 SQW458809 TAS458809 TKO458809 TUK458809 UEG458809 UOC458809 UXY458809 VHU458809 VRQ458809 WBM458809 WLI458809 WVE458809 A524345 IS524345 SO524345 ACK524345 AMG524345 AWC524345 BFY524345 BPU524345 BZQ524345 CJM524345 CTI524345 DDE524345 DNA524345 DWW524345 EGS524345 EQO524345 FAK524345 FKG524345 FUC524345 GDY524345 GNU524345 GXQ524345 HHM524345 HRI524345 IBE524345 ILA524345 IUW524345 JES524345 JOO524345 JYK524345 KIG524345 KSC524345 LBY524345 LLU524345 LVQ524345 MFM524345 MPI524345 MZE524345 NJA524345 NSW524345 OCS524345 OMO524345 OWK524345 PGG524345 PQC524345 PZY524345 QJU524345 QTQ524345 RDM524345 RNI524345 RXE524345 SHA524345 SQW524345 TAS524345 TKO524345 TUK524345 UEG524345 UOC524345 UXY524345 VHU524345 VRQ524345 WBM524345 WLI524345 WVE524345 A589881 IS589881 SO589881 ACK589881 AMG589881 AWC589881 BFY589881 BPU589881 BZQ589881 CJM589881 CTI589881 DDE589881 DNA589881 DWW589881 EGS589881 EQO589881 FAK589881 FKG589881 FUC589881 GDY589881 GNU589881 GXQ589881 HHM589881 HRI589881 IBE589881 ILA589881 IUW589881 JES589881 JOO589881 JYK589881 KIG589881 KSC589881 LBY589881 LLU589881 LVQ589881 MFM589881 MPI589881 MZE589881 NJA589881 NSW589881 OCS589881 OMO589881 OWK589881 PGG589881 PQC589881 PZY589881 QJU589881 QTQ589881 RDM589881 RNI589881 RXE589881 SHA589881 SQW589881 TAS589881 TKO589881 TUK589881 UEG589881 UOC589881 UXY589881 VHU589881 VRQ589881 WBM589881 WLI589881 WVE589881 A655417 IS655417 SO655417 ACK655417 AMG655417 AWC655417 BFY655417 BPU655417 BZQ655417 CJM655417 CTI655417 DDE655417 DNA655417 DWW655417 EGS655417 EQO655417 FAK655417 FKG655417 FUC655417 GDY655417 GNU655417 GXQ655417 HHM655417 HRI655417 IBE655417 ILA655417 IUW655417 JES655417 JOO655417 JYK655417 KIG655417 KSC655417 LBY655417 LLU655417 LVQ655417 MFM655417 MPI655417 MZE655417 NJA655417 NSW655417 OCS655417 OMO655417 OWK655417 PGG655417 PQC655417 PZY655417 QJU655417 QTQ655417 RDM655417 RNI655417 RXE655417 SHA655417 SQW655417 TAS655417 TKO655417 TUK655417 UEG655417 UOC655417 UXY655417 VHU655417 VRQ655417 WBM655417 WLI655417 WVE655417 A720953 IS720953 SO720953 ACK720953 AMG720953 AWC720953 BFY720953 BPU720953 BZQ720953 CJM720953 CTI720953 DDE720953 DNA720953 DWW720953 EGS720953 EQO720953 FAK720953 FKG720953 FUC720953 GDY720953 GNU720953 GXQ720953 HHM720953 HRI720953 IBE720953 ILA720953 IUW720953 JES720953 JOO720953 JYK720953 KIG720953 KSC720953 LBY720953 LLU720953 LVQ720953 MFM720953 MPI720953 MZE720953 NJA720953 NSW720953 OCS720953 OMO720953 OWK720953 PGG720953 PQC720953 PZY720953 QJU720953 QTQ720953 RDM720953 RNI720953 RXE720953 SHA720953 SQW720953 TAS720953 TKO720953 TUK720953 UEG720953 UOC720953 UXY720953 VHU720953 VRQ720953 WBM720953 WLI720953 WVE720953 A786489 IS786489 SO786489 ACK786489 AMG786489 AWC786489 BFY786489 BPU786489 BZQ786489 CJM786489 CTI786489 DDE786489 DNA786489 DWW786489 EGS786489 EQO786489 FAK786489 FKG786489 FUC786489 GDY786489 GNU786489 GXQ786489 HHM786489 HRI786489 IBE786489 ILA786489 IUW786489 JES786489 JOO786489 JYK786489 KIG786489 KSC786489 LBY786489 LLU786489 LVQ786489 MFM786489 MPI786489 MZE786489 NJA786489 NSW786489 OCS786489 OMO786489 OWK786489 PGG786489 PQC786489 PZY786489 QJU786489 QTQ786489 RDM786489 RNI786489 RXE786489 SHA786489 SQW786489 TAS786489 TKO786489 TUK786489 UEG786489 UOC786489 UXY786489 VHU786489 VRQ786489 WBM786489 WLI786489 WVE786489 A852025 IS852025 SO852025 ACK852025 AMG852025 AWC852025 BFY852025 BPU852025 BZQ852025 CJM852025 CTI852025 DDE852025 DNA852025 DWW852025 EGS852025 EQO852025 FAK852025 FKG852025 FUC852025 GDY852025 GNU852025 GXQ852025 HHM852025 HRI852025 IBE852025 ILA852025 IUW852025 JES852025 JOO852025 JYK852025 KIG852025 KSC852025 LBY852025 LLU852025 LVQ852025 MFM852025 MPI852025 MZE852025 NJA852025 NSW852025 OCS852025 OMO852025 OWK852025 PGG852025 PQC852025 PZY852025 QJU852025 QTQ852025 RDM852025 RNI852025 RXE852025 SHA852025 SQW852025 TAS852025 TKO852025 TUK852025 UEG852025 UOC852025 UXY852025 VHU852025 VRQ852025 WBM852025 WLI852025 WVE852025 A917561 IS917561 SO917561 ACK917561 AMG917561 AWC917561 BFY917561 BPU917561 BZQ917561 CJM917561 CTI917561 DDE917561 DNA917561 DWW917561 EGS917561 EQO917561 FAK917561 FKG917561 FUC917561 GDY917561 GNU917561 GXQ917561 HHM917561 HRI917561 IBE917561 ILA917561 IUW917561 JES917561 JOO917561 JYK917561 KIG917561 KSC917561 LBY917561 LLU917561 LVQ917561 MFM917561 MPI917561 MZE917561 NJA917561 NSW917561 OCS917561 OMO917561 OWK917561 PGG917561 PQC917561 PZY917561 QJU917561 QTQ917561 RDM917561 RNI917561 RXE917561 SHA917561 SQW917561 TAS917561 TKO917561 TUK917561 UEG917561 UOC917561 UXY917561 VHU917561 VRQ917561 WBM917561 WLI917561 WVE917561 A983097 IS983097 SO983097 ACK983097 AMG983097 AWC983097 BFY983097 BPU983097 BZQ983097 CJM983097 CTI983097 DDE983097 DNA983097 DWW983097 EGS983097 EQO983097 FAK983097 FKG983097 FUC983097 GDY983097 GNU983097 GXQ983097 HHM983097 HRI983097 IBE983097 ILA983097 IUW983097 JES983097 JOO983097 JYK983097 KIG983097 KSC983097 LBY983097 LLU983097 LVQ983097 MFM983097 MPI983097 MZE983097 NJA983097 NSW983097 OCS983097 OMO983097 OWK983097 PGG983097 PQC983097 PZY983097 QJU983097 QTQ983097 RDM983097 RNI983097 RXE983097 SHA983097 SQW983097 TAS983097 TKO983097 TUK983097 UEG983097 UOC983097 UXY983097 VHU983097 VRQ983097 WBM983097 WLI98309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22" workbookViewId="0">
      <selection activeCell="C5" sqref="C5:D5"/>
    </sheetView>
  </sheetViews>
  <sheetFormatPr baseColWidth="10" defaultRowHeight="15.75" x14ac:dyDescent="0.25"/>
  <cols>
    <col min="1" max="1" width="3.140625" style="149" customWidth="1"/>
    <col min="2" max="2" width="55.5703125" style="149" customWidth="1"/>
    <col min="3" max="3" width="41.28515625" style="149" customWidth="1"/>
    <col min="4" max="4" width="29.42578125" style="149" customWidth="1"/>
    <col min="5" max="5" width="4" style="149" customWidth="1"/>
    <col min="6" max="16384" width="11.42578125" style="104"/>
  </cols>
  <sheetData>
    <row r="1" spans="1:5" x14ac:dyDescent="0.25">
      <c r="A1" s="297" t="s">
        <v>91</v>
      </c>
      <c r="B1" s="298"/>
      <c r="C1" s="298"/>
      <c r="D1" s="298"/>
      <c r="E1" s="127"/>
    </row>
    <row r="2" spans="1:5" ht="27.75" customHeight="1" x14ac:dyDescent="0.25">
      <c r="A2" s="128"/>
      <c r="B2" s="299" t="s">
        <v>77</v>
      </c>
      <c r="C2" s="299"/>
      <c r="D2" s="299"/>
      <c r="E2" s="129"/>
    </row>
    <row r="3" spans="1:5" ht="21" customHeight="1" x14ac:dyDescent="0.25">
      <c r="A3" s="130"/>
      <c r="B3" s="299" t="s">
        <v>147</v>
      </c>
      <c r="C3" s="299"/>
      <c r="D3" s="299"/>
      <c r="E3" s="131"/>
    </row>
    <row r="4" spans="1:5" thickBot="1" x14ac:dyDescent="0.3">
      <c r="A4" s="132"/>
      <c r="B4" s="133"/>
      <c r="C4" s="133"/>
      <c r="D4" s="133"/>
      <c r="E4" s="134"/>
    </row>
    <row r="5" spans="1:5" ht="26.25" customHeight="1" thickBot="1" x14ac:dyDescent="0.3">
      <c r="A5" s="132"/>
      <c r="B5" s="135" t="s">
        <v>78</v>
      </c>
      <c r="C5" s="300" t="s">
        <v>574</v>
      </c>
      <c r="D5" s="301"/>
      <c r="E5" s="134"/>
    </row>
    <row r="6" spans="1:5" ht="27.75" customHeight="1" thickBot="1" x14ac:dyDescent="0.3">
      <c r="A6" s="132"/>
      <c r="B6" s="155" t="s">
        <v>79</v>
      </c>
      <c r="C6" s="302" t="s">
        <v>155</v>
      </c>
      <c r="D6" s="303"/>
      <c r="E6" s="134"/>
    </row>
    <row r="7" spans="1:5" ht="29.25" customHeight="1" thickBot="1" x14ac:dyDescent="0.3">
      <c r="A7" s="132"/>
      <c r="B7" s="155" t="s">
        <v>148</v>
      </c>
      <c r="C7" s="307" t="s">
        <v>149</v>
      </c>
      <c r="D7" s="308"/>
      <c r="E7" s="134"/>
    </row>
    <row r="8" spans="1:5" ht="16.5" thickBot="1" x14ac:dyDescent="0.3">
      <c r="A8" s="132"/>
      <c r="B8" s="156">
        <v>2</v>
      </c>
      <c r="C8" s="304">
        <v>1044140500</v>
      </c>
      <c r="D8" s="305"/>
      <c r="E8" s="134"/>
    </row>
    <row r="9" spans="1:5" ht="23.25" customHeight="1" thickBot="1" x14ac:dyDescent="0.3">
      <c r="A9" s="132"/>
      <c r="B9" s="156">
        <v>5</v>
      </c>
      <c r="C9" s="304">
        <v>1866829382</v>
      </c>
      <c r="D9" s="305"/>
      <c r="E9" s="134"/>
    </row>
    <row r="10" spans="1:5" ht="26.25" customHeight="1" thickBot="1" x14ac:dyDescent="0.3">
      <c r="A10" s="132"/>
      <c r="B10" s="156">
        <v>25</v>
      </c>
      <c r="C10" s="304">
        <v>1762951852</v>
      </c>
      <c r="D10" s="305"/>
      <c r="E10" s="134"/>
    </row>
    <row r="11" spans="1:5" ht="21.75" customHeight="1" thickBot="1" x14ac:dyDescent="0.3">
      <c r="A11" s="132"/>
      <c r="B11" s="156">
        <v>27</v>
      </c>
      <c r="C11" s="200"/>
      <c r="D11" s="201">
        <v>1876203768</v>
      </c>
      <c r="E11" s="134"/>
    </row>
    <row r="12" spans="1:5" ht="21.75" customHeight="1" thickBot="1" x14ac:dyDescent="0.3">
      <c r="A12" s="132"/>
      <c r="B12" s="156">
        <v>4</v>
      </c>
      <c r="C12" s="200"/>
      <c r="D12" s="201">
        <v>908402235</v>
      </c>
      <c r="E12" s="134"/>
    </row>
    <row r="13" spans="1:5" ht="21.75" customHeight="1" thickBot="1" x14ac:dyDescent="0.3">
      <c r="A13" s="132"/>
      <c r="B13" s="156">
        <v>19</v>
      </c>
      <c r="C13" s="200"/>
      <c r="D13" s="201">
        <v>2671954168</v>
      </c>
      <c r="E13" s="134"/>
    </row>
    <row r="14" spans="1:5" ht="21.75" customHeight="1" thickBot="1" x14ac:dyDescent="0.3">
      <c r="A14" s="132"/>
      <c r="B14" s="156">
        <v>23</v>
      </c>
      <c r="C14" s="200"/>
      <c r="D14" s="201">
        <v>2522605373</v>
      </c>
      <c r="E14" s="134"/>
    </row>
    <row r="15" spans="1:5" ht="21.75" customHeight="1" thickBot="1" x14ac:dyDescent="0.3">
      <c r="A15" s="132"/>
      <c r="B15" s="156">
        <v>26</v>
      </c>
      <c r="C15" s="304">
        <v>1551109698</v>
      </c>
      <c r="D15" s="305"/>
      <c r="E15" s="134"/>
    </row>
    <row r="16" spans="1:5" ht="32.25" thickBot="1" x14ac:dyDescent="0.3">
      <c r="A16" s="132"/>
      <c r="B16" s="157" t="s">
        <v>150</v>
      </c>
      <c r="C16" s="304">
        <f>SUM(C8:D15)</f>
        <v>14204196976</v>
      </c>
      <c r="D16" s="305"/>
      <c r="E16" s="134"/>
    </row>
    <row r="17" spans="1:6" ht="26.25" customHeight="1" thickBot="1" x14ac:dyDescent="0.3">
      <c r="A17" s="132"/>
      <c r="B17" s="157" t="s">
        <v>151</v>
      </c>
      <c r="C17" s="304">
        <f>+C16/616000</f>
        <v>23058.761324675324</v>
      </c>
      <c r="D17" s="305"/>
      <c r="E17" s="134"/>
    </row>
    <row r="18" spans="1:6" ht="24.75" customHeight="1" x14ac:dyDescent="0.25">
      <c r="A18" s="132"/>
      <c r="B18" s="133"/>
      <c r="C18" s="137"/>
      <c r="D18" s="138"/>
      <c r="E18" s="134"/>
    </row>
    <row r="19" spans="1:6" ht="28.5" customHeight="1" thickBot="1" x14ac:dyDescent="0.3">
      <c r="A19" s="132"/>
      <c r="B19" s="133" t="s">
        <v>152</v>
      </c>
      <c r="C19" s="137"/>
      <c r="D19" s="138"/>
      <c r="E19" s="134"/>
    </row>
    <row r="20" spans="1:6" ht="27" customHeight="1" x14ac:dyDescent="0.25">
      <c r="A20" s="132"/>
      <c r="B20" s="139" t="s">
        <v>80</v>
      </c>
      <c r="C20" s="159">
        <v>1297301062</v>
      </c>
      <c r="D20" s="140"/>
      <c r="E20" s="134"/>
    </row>
    <row r="21" spans="1:6" ht="28.5" customHeight="1" x14ac:dyDescent="0.25">
      <c r="A21" s="132"/>
      <c r="B21" s="132" t="s">
        <v>81</v>
      </c>
      <c r="C21" s="160">
        <v>1310620921</v>
      </c>
      <c r="D21" s="134"/>
      <c r="E21" s="134"/>
    </row>
    <row r="22" spans="1:6" ht="15" x14ac:dyDescent="0.25">
      <c r="A22" s="132"/>
      <c r="B22" s="132" t="s">
        <v>82</v>
      </c>
      <c r="C22" s="160">
        <v>219328803</v>
      </c>
      <c r="D22" s="134"/>
      <c r="E22" s="134"/>
    </row>
    <row r="23" spans="1:6" ht="27" customHeight="1" thickBot="1" x14ac:dyDescent="0.3">
      <c r="A23" s="132"/>
      <c r="B23" s="141" t="s">
        <v>83</v>
      </c>
      <c r="C23" s="161">
        <v>717530760</v>
      </c>
      <c r="D23" s="142"/>
      <c r="E23" s="134"/>
    </row>
    <row r="24" spans="1:6" ht="27" customHeight="1" thickBot="1" x14ac:dyDescent="0.3">
      <c r="A24" s="132"/>
      <c r="B24" s="288" t="s">
        <v>84</v>
      </c>
      <c r="C24" s="289"/>
      <c r="D24" s="290"/>
      <c r="E24" s="134"/>
    </row>
    <row r="25" spans="1:6" ht="16.5" thickBot="1" x14ac:dyDescent="0.3">
      <c r="A25" s="132"/>
      <c r="B25" s="288" t="s">
        <v>85</v>
      </c>
      <c r="C25" s="289"/>
      <c r="D25" s="290"/>
      <c r="E25" s="134"/>
    </row>
    <row r="26" spans="1:6" x14ac:dyDescent="0.25">
      <c r="A26" s="132"/>
      <c r="B26" s="143" t="s">
        <v>153</v>
      </c>
      <c r="C26" s="162">
        <f>+C20/C22</f>
        <v>5.9148686549846348</v>
      </c>
      <c r="D26" s="138" t="s">
        <v>552</v>
      </c>
      <c r="E26" s="134"/>
    </row>
    <row r="27" spans="1:6" ht="16.5" thickBot="1" x14ac:dyDescent="0.3">
      <c r="A27" s="132"/>
      <c r="B27" s="136" t="s">
        <v>86</v>
      </c>
      <c r="C27" s="163">
        <f>+C23/C21</f>
        <v>0.54747390988732736</v>
      </c>
      <c r="D27" s="144" t="s">
        <v>69</v>
      </c>
      <c r="E27" s="134"/>
    </row>
    <row r="28" spans="1:6" ht="16.5" thickBot="1" x14ac:dyDescent="0.3">
      <c r="A28" s="132"/>
      <c r="B28" s="145"/>
      <c r="C28" s="146"/>
      <c r="D28" s="133"/>
      <c r="E28" s="147"/>
    </row>
    <row r="29" spans="1:6" x14ac:dyDescent="0.25">
      <c r="A29" s="291"/>
      <c r="B29" s="292" t="s">
        <v>87</v>
      </c>
      <c r="C29" s="294" t="s">
        <v>156</v>
      </c>
      <c r="D29" s="295"/>
      <c r="E29" s="296"/>
      <c r="F29" s="285"/>
    </row>
    <row r="30" spans="1:6" ht="16.5" thickBot="1" x14ac:dyDescent="0.3">
      <c r="A30" s="291"/>
      <c r="B30" s="293"/>
      <c r="C30" s="286" t="s">
        <v>88</v>
      </c>
      <c r="D30" s="287"/>
      <c r="E30" s="296"/>
      <c r="F30" s="285"/>
    </row>
    <row r="31" spans="1:6" thickBot="1" x14ac:dyDescent="0.3">
      <c r="A31" s="141"/>
      <c r="B31" s="148"/>
      <c r="C31" s="148"/>
      <c r="D31" s="148"/>
      <c r="E31" s="142"/>
      <c r="F31" s="126"/>
    </row>
    <row r="32" spans="1:6" x14ac:dyDescent="0.25">
      <c r="B32" s="150" t="s">
        <v>154</v>
      </c>
    </row>
    <row r="34" spans="2:4" ht="35.25" customHeight="1" x14ac:dyDescent="0.25">
      <c r="B34" s="306" t="s">
        <v>157</v>
      </c>
      <c r="C34" s="306"/>
      <c r="D34" s="306"/>
    </row>
    <row r="35" spans="2:4" ht="30.75" x14ac:dyDescent="0.25">
      <c r="B35" s="164" t="s">
        <v>158</v>
      </c>
      <c r="C35" s="149" t="s">
        <v>159</v>
      </c>
      <c r="D35" s="149" t="s">
        <v>160</v>
      </c>
    </row>
  </sheetData>
  <customSheetViews>
    <customSheetView guid="{0F1D893C-8A04-4EC8-8B71-67F44338C55D}" showPageBreaks="1" printArea="1">
      <selection activeCell="D27" sqref="D27"/>
      <pageMargins left="0.70866141732283472" right="0.70866141732283472" top="0.74803149606299213" bottom="0.74803149606299213" header="0.31496062992125984" footer="0.31496062992125984"/>
      <pageSetup scale="65" orientation="portrait" horizontalDpi="300" verticalDpi="300" r:id="rId1"/>
    </customSheetView>
    <customSheetView guid="{FA2B49E8-C1C1-46F0-9038-B2DB6B88B84A}"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2"/>
    </customSheetView>
    <customSheetView guid="{867031DD-A64B-4C9F-99A0-93067ECAFC19}"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3"/>
    </customSheetView>
    <customSheetView guid="{6EA02D3D-3E49-4350-B322-B37031B6F0FF}"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4"/>
    </customSheetView>
    <customSheetView guid="{490469B9-0D00-4721-A7ED-3C5221F538EC}" showPageBreaks="1" printArea="1">
      <selection activeCell="D27" sqref="D27"/>
      <pageMargins left="0.70866141732283472" right="0.70866141732283472" top="0.74803149606299213" bottom="0.74803149606299213" header="0.31496062992125984" footer="0.31496062992125984"/>
      <pageSetup scale="65" orientation="portrait" horizontalDpi="300" verticalDpi="300" r:id="rId5"/>
    </customSheetView>
    <customSheetView guid="{1AD30E73-B44A-4F3E-B7B0-2774A07AF9E2}" showPageBreaks="1" printArea="1"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6"/>
    </customSheetView>
    <customSheetView guid="{CD3C77A0-F72D-4596-B1F3-BFF11BFD134E}" showPageBreaks="1" printArea="1"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7"/>
    </customSheetView>
    <customSheetView guid="{E469B996-3963-410C-8366-8845DF5002F6}"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8"/>
    </customSheetView>
  </customSheetViews>
  <mergeCells count="21">
    <mergeCell ref="C17:D17"/>
    <mergeCell ref="B24:D24"/>
    <mergeCell ref="C8:D8"/>
    <mergeCell ref="B34:D34"/>
    <mergeCell ref="C7:D7"/>
    <mergeCell ref="C9:D9"/>
    <mergeCell ref="C10:D10"/>
    <mergeCell ref="C15:D15"/>
    <mergeCell ref="C16:D16"/>
    <mergeCell ref="A1:D1"/>
    <mergeCell ref="B2:D2"/>
    <mergeCell ref="B3:D3"/>
    <mergeCell ref="C5:D5"/>
    <mergeCell ref="C6:D6"/>
    <mergeCell ref="F29:F30"/>
    <mergeCell ref="C30:D30"/>
    <mergeCell ref="B25:D25"/>
    <mergeCell ref="A29:A30"/>
    <mergeCell ref="B29:B30"/>
    <mergeCell ref="C29:D29"/>
    <mergeCell ref="E29:E30"/>
  </mergeCells>
  <pageMargins left="0.70866141732283472" right="0.70866141732283472" top="0.74803149606299213" bottom="0.74803149606299213" header="0.31496062992125984" footer="0.31496062992125984"/>
  <pageSetup scale="65" orientation="portrait" horizontalDpi="300" verticalDpi="300"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JURIDICA</vt:lpstr>
      <vt:lpstr>TECNICA - 2</vt:lpstr>
      <vt:lpstr>TECNICA - 5</vt:lpstr>
      <vt:lpstr>TECNICA - 25</vt:lpstr>
      <vt:lpstr>TECNICA - 27</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2014-12-13T21:51:19Z</cp:lastPrinted>
  <dcterms:created xsi:type="dcterms:W3CDTF">2014-10-22T15:49:24Z</dcterms:created>
  <dcterms:modified xsi:type="dcterms:W3CDTF">2014-12-14T05:15:37Z</dcterms:modified>
</cp:coreProperties>
</file>