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8800" windowHeight="10035" tabRatio="598" activeTab="1"/>
  </bookViews>
  <sheets>
    <sheet name="JURIDICA" sheetId="9" r:id="rId1"/>
    <sheet name="TECNICA - 10" sheetId="11" r:id="rId2"/>
    <sheet name="TECNICA - 11" sheetId="12" r:id="rId3"/>
    <sheet name="TECNICA - 12" sheetId="8" r:id="rId4"/>
    <sheet name="FINANCIERA" sheetId="10" r:id="rId5"/>
  </sheets>
  <definedNames>
    <definedName name="_xlnm._FilterDatabase" localSheetId="2" hidden="1">'TECNICA - 11'!$A$86:$XEQ$113</definedName>
  </definedNames>
  <calcPr calcId="152511"/>
</workbook>
</file>

<file path=xl/calcChain.xml><?xml version="1.0" encoding="utf-8"?>
<calcChain xmlns="http://schemas.openxmlformats.org/spreadsheetml/2006/main">
  <c r="L57" i="8" l="1"/>
  <c r="L57" i="12"/>
  <c r="C113" i="12" l="1"/>
  <c r="C112" i="12"/>
  <c r="C111" i="12"/>
  <c r="C110" i="12"/>
  <c r="C109" i="12"/>
  <c r="C108" i="12"/>
  <c r="C107" i="12"/>
  <c r="C106" i="12"/>
  <c r="C105" i="12"/>
  <c r="C104" i="12"/>
  <c r="C103" i="12"/>
  <c r="C102" i="12"/>
  <c r="C101" i="12"/>
  <c r="C100" i="12"/>
  <c r="C99" i="12"/>
  <c r="C98" i="12"/>
  <c r="C97" i="12"/>
  <c r="C96" i="12"/>
  <c r="C95" i="12"/>
  <c r="C94" i="12"/>
  <c r="C93" i="12"/>
  <c r="C92" i="12"/>
  <c r="C91" i="12"/>
  <c r="C90" i="12"/>
  <c r="C89" i="12"/>
  <c r="C88" i="12"/>
  <c r="C87" i="12"/>
  <c r="C109" i="11"/>
  <c r="C108" i="11"/>
  <c r="C107" i="11"/>
  <c r="C106" i="11"/>
  <c r="C105" i="11"/>
  <c r="C104" i="11"/>
  <c r="C103" i="11"/>
  <c r="C102" i="11"/>
  <c r="C101" i="11"/>
  <c r="C100" i="11"/>
  <c r="C99" i="11"/>
  <c r="C98" i="11"/>
  <c r="C97" i="11"/>
  <c r="C96" i="11"/>
  <c r="C95" i="11"/>
  <c r="C94" i="11"/>
  <c r="C93" i="11"/>
  <c r="C92" i="11"/>
  <c r="C91" i="11"/>
  <c r="C90" i="11"/>
  <c r="C89" i="11"/>
  <c r="C88" i="11"/>
  <c r="C87" i="11"/>
  <c r="C113" i="8" l="1"/>
  <c r="C112" i="8"/>
  <c r="C111" i="8"/>
  <c r="C110" i="8"/>
  <c r="C109" i="8"/>
  <c r="C108" i="8"/>
  <c r="C107" i="8"/>
  <c r="C106" i="8"/>
  <c r="C105" i="8"/>
  <c r="C104" i="8"/>
  <c r="C103" i="8"/>
  <c r="C102" i="8"/>
  <c r="C101" i="8"/>
  <c r="C100" i="8"/>
  <c r="C99" i="8"/>
  <c r="C98" i="8"/>
  <c r="C97" i="8"/>
  <c r="C96" i="8"/>
  <c r="C95" i="8"/>
  <c r="C94" i="8"/>
  <c r="C93" i="8"/>
  <c r="C92" i="8"/>
  <c r="C91" i="8"/>
  <c r="C90" i="8"/>
  <c r="C89" i="8"/>
  <c r="C88" i="8"/>
  <c r="C87" i="8"/>
  <c r="C23" i="10" l="1"/>
  <c r="C22" i="10"/>
  <c r="C24" i="8" l="1"/>
  <c r="E24" i="8"/>
  <c r="E24" i="12"/>
  <c r="F15" i="12"/>
  <c r="C24" i="12" s="1"/>
  <c r="C24" i="11"/>
  <c r="E24" i="11"/>
  <c r="F162" i="12"/>
  <c r="D173" i="12" s="1"/>
  <c r="E144" i="12"/>
  <c r="D172" i="12" s="1"/>
  <c r="M138" i="12"/>
  <c r="L138" i="12"/>
  <c r="K138" i="12"/>
  <c r="C140" i="12" s="1"/>
  <c r="A131" i="12"/>
  <c r="A132" i="12" s="1"/>
  <c r="A133" i="12" s="1"/>
  <c r="A134" i="12" s="1"/>
  <c r="A135" i="12" s="1"/>
  <c r="A136" i="12" s="1"/>
  <c r="A137" i="12" s="1"/>
  <c r="N130" i="12"/>
  <c r="N138" i="12" s="1"/>
  <c r="C62" i="12"/>
  <c r="C61" i="12"/>
  <c r="A50" i="12"/>
  <c r="A51" i="12" s="1"/>
  <c r="A52" i="12" s="1"/>
  <c r="A53" i="12" s="1"/>
  <c r="A54" i="12" s="1"/>
  <c r="A55" i="12" s="1"/>
  <c r="A56" i="12" s="1"/>
  <c r="D41" i="12"/>
  <c r="E40" i="12" s="1"/>
  <c r="F158" i="11"/>
  <c r="D169" i="11" s="1"/>
  <c r="E140" i="11"/>
  <c r="D168" i="11" s="1"/>
  <c r="M134" i="11"/>
  <c r="L134" i="11"/>
  <c r="K134" i="11"/>
  <c r="C136" i="11" s="1"/>
  <c r="A127" i="11"/>
  <c r="A128" i="11" s="1"/>
  <c r="A129" i="11" s="1"/>
  <c r="A130" i="11" s="1"/>
  <c r="A131" i="11" s="1"/>
  <c r="A132" i="11" s="1"/>
  <c r="A133" i="11" s="1"/>
  <c r="N126" i="11"/>
  <c r="N134" i="11" s="1"/>
  <c r="C62" i="11"/>
  <c r="L57" i="11"/>
  <c r="C61" i="11"/>
  <c r="A50" i="11"/>
  <c r="A51" i="11" s="1"/>
  <c r="A52" i="11" s="1"/>
  <c r="A53" i="11" s="1"/>
  <c r="A54" i="11" s="1"/>
  <c r="A55" i="11" s="1"/>
  <c r="A56" i="11" s="1"/>
  <c r="E40" i="11"/>
  <c r="E168" i="11" l="1"/>
  <c r="E172" i="12"/>
  <c r="C12" i="10"/>
  <c r="C13" i="10" s="1"/>
  <c r="M138" i="8"/>
  <c r="L138" i="8"/>
  <c r="K138" i="8"/>
  <c r="A131" i="8"/>
  <c r="A132" i="8" s="1"/>
  <c r="A133" i="8" s="1"/>
  <c r="A134" i="8" s="1"/>
  <c r="A135" i="8" s="1"/>
  <c r="A136" i="8" s="1"/>
  <c r="A137" i="8" s="1"/>
  <c r="N130" i="8"/>
  <c r="N138" i="8" s="1"/>
  <c r="D41" i="8"/>
  <c r="E40" i="8" s="1"/>
  <c r="E144" i="8" l="1"/>
  <c r="D172" i="8" s="1"/>
  <c r="F162" i="8"/>
  <c r="D173" i="8" s="1"/>
  <c r="E172" i="8" l="1"/>
  <c r="C140" i="8" l="1"/>
  <c r="C62" i="8"/>
  <c r="C61" i="8"/>
  <c r="A50" i="8"/>
  <c r="A51" i="8" s="1"/>
  <c r="A52" i="8" s="1"/>
  <c r="A53" i="8" s="1"/>
  <c r="A54" i="8" s="1"/>
  <c r="A55" i="8" s="1"/>
  <c r="A56" i="8" s="1"/>
</calcChain>
</file>

<file path=xl/sharedStrings.xml><?xml version="1.0" encoding="utf-8"?>
<sst xmlns="http://schemas.openxmlformats.org/spreadsheetml/2006/main" count="1702" uniqueCount="472">
  <si>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</si>
  <si>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</si>
  <si>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</si>
  <si>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</si>
  <si>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</si>
  <si>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</si>
  <si>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</si>
  <si>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</si>
  <si>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</si>
  <si>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</si>
  <si>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</si>
  <si>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</si>
  <si>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</si>
  <si>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</si>
  <si>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</si>
  <si>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</si>
  <si>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</si>
  <si>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</si>
  <si>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</si>
  <si>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</si>
  <si>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</si>
  <si>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</si>
  <si>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</si>
  <si>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</si>
  <si>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</si>
  <si>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</si>
  <si>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</si>
  <si>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</si>
  <si>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</si>
  <si>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</si>
  <si>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</si>
  <si>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</si>
  <si>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</si>
  <si>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</si>
  <si>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</si>
  <si>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</si>
  <si>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</si>
  <si>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</si>
  <si>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</si>
  <si>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</si>
  <si>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</si>
  <si>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</si>
  <si>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</si>
  <si>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</si>
  <si>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</si>
  <si>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</si>
  <si>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</si>
  <si>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</si>
  <si>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</si>
  <si>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</si>
  <si>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</si>
  <si>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</si>
  <si>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</si>
  <si>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</si>
  <si>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</si>
  <si>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</si>
  <si>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</si>
  <si>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</si>
  <si>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</si>
  <si>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</si>
  <si>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</si>
  <si>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</si>
  <si>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</si>
  <si>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</si>
  <si>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</si>
  <si>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</si>
  <si>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</si>
  <si>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</si>
  <si>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</si>
  <si>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</si>
  <si>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</si>
  <si>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</si>
  <si>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</si>
  <si>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</si>
  <si>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</si>
  <si>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</si>
  <si>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</si>
  <si>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</si>
  <si>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</si>
  <si>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</si>
  <si>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</si>
  <si>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</si>
  <si>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</si>
  <si>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</si>
  <si>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</si>
  <si>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</si>
  <si>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</si>
  <si>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</si>
  <si>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</si>
  <si>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</si>
  <si>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</si>
  <si>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</si>
  <si>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</si>
  <si>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</si>
  <si>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</si>
  <si>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</si>
  <si>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</si>
  <si>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</si>
  <si>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</si>
  <si>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</si>
  <si>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</si>
  <si>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</si>
  <si>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</si>
  <si>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</si>
  <si>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</si>
  <si>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</si>
  <si>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</si>
  <si>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</si>
  <si>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</si>
  <si>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</si>
  <si>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</si>
  <si>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</si>
  <si>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</si>
  <si>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</si>
  <si>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</si>
  <si>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</si>
  <si>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</si>
  <si>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</si>
  <si>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</si>
  <si>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</si>
  <si>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</si>
  <si>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</si>
  <si>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</si>
  <si>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</si>
  <si>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</si>
  <si>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</si>
  <si>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</si>
  <si>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</si>
  <si>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</si>
  <si>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</si>
  <si>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</si>
  <si>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</si>
  <si>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</si>
  <si>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</si>
  <si>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</si>
  <si>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</si>
  <si>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</si>
  <si>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</si>
  <si>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</si>
  <si>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</si>
  <si>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</si>
  <si>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</si>
  <si>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</si>
  <si>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</si>
  <si>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</si>
  <si>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</si>
  <si>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</si>
  <si>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</si>
  <si>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</si>
  <si>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</si>
  <si>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</si>
  <si>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</si>
  <si>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</si>
  <si>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</si>
  <si>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</si>
  <si>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</si>
  <si>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FUNDACION COMPARTIR</t>
  </si>
  <si>
    <t>900240336-3</t>
  </si>
  <si>
    <t>X</t>
  </si>
  <si>
    <t>Rango al que aplica:  Valor del presupuesto oficial Rango SMMLV.  IDL  Mayor o igual a 1,2    NDE  Menor o igual 65%</t>
  </si>
  <si>
    <t>DIOCESIS DE TUMACO</t>
  </si>
  <si>
    <t>652/223/120/291-2012</t>
  </si>
  <si>
    <t>-</t>
  </si>
  <si>
    <t>30 meses</t>
  </si>
  <si>
    <t>FUNPROINTEGRAL</t>
  </si>
  <si>
    <t>0045-2012</t>
  </si>
  <si>
    <t>25 meses</t>
  </si>
  <si>
    <t>ALCALDIA MUNICIPAL DE FRANCISCO PIZARRO</t>
  </si>
  <si>
    <t>030-2012</t>
  </si>
  <si>
    <t>31 meses</t>
  </si>
  <si>
    <t xml:space="preserve">CUMPLE </t>
  </si>
  <si>
    <t>WILMER SANTOS CAICEDO</t>
  </si>
  <si>
    <t>LICENCIADO EN ETNOEDUCACION Y CIENCIAS SOCIALES</t>
  </si>
  <si>
    <t>UNIVERSIDAD PONTIFICIA BOLIVARIANA</t>
  </si>
  <si>
    <t>NO APLICA</t>
  </si>
  <si>
    <t>GISSELI RAMIREZ ESPINOSA</t>
  </si>
  <si>
    <t>TRABAJADORA SOCIAL</t>
  </si>
  <si>
    <t>UNIVERSIDAD DEL VALLE</t>
  </si>
  <si>
    <t>PAULA MARIA PRECIADO GUERRERO</t>
  </si>
  <si>
    <t>LICENCIATURA EDUCACION BASICA</t>
  </si>
  <si>
    <t>UNIVERSIDAD MARIANA</t>
  </si>
  <si>
    <t>UNION TEMPORAL COEMPRENDER</t>
  </si>
  <si>
    <t>01/08/2014   31/10/2014</t>
  </si>
  <si>
    <t>DOCENTE</t>
  </si>
  <si>
    <t>INSTITUTO TECNICO SUPERIOR EMPRESARIAL</t>
  </si>
  <si>
    <t>01/10/2011   26/04/2014</t>
  </si>
  <si>
    <t>CINDI NATIVIDAD DEL CASTILLO</t>
  </si>
  <si>
    <t>NO PRESENTA TARJETA PROFESIONAL</t>
  </si>
  <si>
    <t>SECRETARIA EQUIDAD DE GENERO</t>
  </si>
  <si>
    <t>02/02/2013   30/05/2013</t>
  </si>
  <si>
    <t>PRACTICA PROFESIONAL</t>
  </si>
  <si>
    <t>OBRA SOCIAL CASA DIVINA PROVIDENCIA</t>
  </si>
  <si>
    <t>01/02/2012   30/11/2012</t>
  </si>
  <si>
    <t>MARTHA LILIANA MEZA CASTILLO</t>
  </si>
  <si>
    <t>SOCIOLOGA</t>
  </si>
  <si>
    <t>FUNDACION L ORIENTAMOS</t>
  </si>
  <si>
    <t>01/01/2011   30/06/2013</t>
  </si>
  <si>
    <t>GESTOR SOCIAL</t>
  </si>
  <si>
    <t>CLAUDIA ZULEMA CIFUENTES</t>
  </si>
  <si>
    <t>LICENCIADA PREESCOLAR</t>
  </si>
  <si>
    <t>UNIVERSIDAD AUTONOMA DEL CAUCA</t>
  </si>
  <si>
    <t>CENTRO PEDAGOGICO CREATIVO DEL CAUCA</t>
  </si>
  <si>
    <t>01/01/2008   30/06/2009</t>
  </si>
  <si>
    <t>FUNDACION LICEO COMERCIAL</t>
  </si>
  <si>
    <t>23/04/2009   13/08/2009</t>
  </si>
  <si>
    <t>COORDINADORA</t>
  </si>
  <si>
    <t>SANDRA MILENA DUARTE AYALA</t>
  </si>
  <si>
    <t>PSICOLOGA</t>
  </si>
  <si>
    <t>UNAD</t>
  </si>
  <si>
    <t>CLINICA MINERVA</t>
  </si>
  <si>
    <t>10/09/2012   14/05/2013</t>
  </si>
  <si>
    <t>GABY VANESSA LANDAZURI GONGORA</t>
  </si>
  <si>
    <t>FUNDAFECTO</t>
  </si>
  <si>
    <t>15/01/2014   31/07/2014</t>
  </si>
  <si>
    <t>APOYO PSICOSOCIAL</t>
  </si>
  <si>
    <t xml:space="preserve">SI </t>
  </si>
  <si>
    <t>LIBIA YURANI NEGRET GARCES</t>
  </si>
  <si>
    <t>LICENCIADA EDUCACION BASICA</t>
  </si>
  <si>
    <t>UNIVERSIDAD DE NARIÑO</t>
  </si>
  <si>
    <t>ALDEAS INFANTILIES</t>
  </si>
  <si>
    <t>01/11/2007   31/10/2010</t>
  </si>
  <si>
    <t>EDUCADORA</t>
  </si>
  <si>
    <t>HAIDE LORENACAICEDO ZULUAGA</t>
  </si>
  <si>
    <t>01/01/2014   30/06/2014</t>
  </si>
  <si>
    <t>CEHANI</t>
  </si>
  <si>
    <t>PASANTIA</t>
  </si>
  <si>
    <t>01/08/2013   30/11/2013</t>
  </si>
  <si>
    <t>GESTAR FUTURO</t>
  </si>
  <si>
    <t>PRACTICA TRABAJOSOCIAL</t>
  </si>
  <si>
    <t>01/02/2013   30/05/2013</t>
  </si>
  <si>
    <t>CLAUDIA LORENA ORTIZ QUIÑONEZ</t>
  </si>
  <si>
    <t>UNIVERSIDAD TECNICALUIS VARGAS TORRES</t>
  </si>
  <si>
    <t>AURA VASQUEZ AGUIRRE</t>
  </si>
  <si>
    <t>LICENCIADA ETNOEDUCACION CON ENFASIS EN CIENCIAS SOCIALES</t>
  </si>
  <si>
    <t xml:space="preserve">DOCENTE </t>
  </si>
  <si>
    <t>CENTRO EDUCATIVO CAROLINA OLAYA HERRERA</t>
  </si>
  <si>
    <t>15/09/2010   30/12/2013</t>
  </si>
  <si>
    <t>KAREN VIVIVANA CASTRO ORDOÑEZ</t>
  </si>
  <si>
    <t>LINA PAOLA CAICEDO HURTADO</t>
  </si>
  <si>
    <t>UNIVERSIDAD SAN BUENAVENTURA</t>
  </si>
  <si>
    <t>CRUZ ROJA COLOMBIANA</t>
  </si>
  <si>
    <t>01/01/2004   31/12/2004</t>
  </si>
  <si>
    <t>FARID GUSTAVO GALVEZ CUBIDES</t>
  </si>
  <si>
    <t>ECONOMISTA</t>
  </si>
  <si>
    <t>UNIVERSIDAD DEL TOLIMA</t>
  </si>
  <si>
    <t>ZULEYMA IBARRA OBANDO</t>
  </si>
  <si>
    <t>UNIVERSIDAD DEL PACIFICO</t>
  </si>
  <si>
    <t>01/08/2007   30/08/2008</t>
  </si>
  <si>
    <t>EQUIPO DE ACCION HUMANITARIA Y PREVENCION DELVALLE DELCAUCA</t>
  </si>
  <si>
    <t>UNIVERSIDAD JAVERIANA</t>
  </si>
  <si>
    <t>PAOLA ANDREACORREAL CARVAJAL</t>
  </si>
  <si>
    <t xml:space="preserve">UNIDAD DE VICTIMAS </t>
  </si>
  <si>
    <t>08/08/2012  07/12/2012</t>
  </si>
  <si>
    <t>SARA ORDOÑEZ PORTOCARREÑO</t>
  </si>
  <si>
    <t>SEMINARIO BIBLICO ALIANZA DE COLOMBIA</t>
  </si>
  <si>
    <t>COLEGIO MUSICAL BRITANICO</t>
  </si>
  <si>
    <t>LICENCIADA TEOLOGIA</t>
  </si>
  <si>
    <t>20/03/2010   25/09/2012</t>
  </si>
  <si>
    <t>COOPERATIVA MULTIACTIVA LA NUEVA ESPERANZA</t>
  </si>
  <si>
    <t>20/10/2013   31/10/2014</t>
  </si>
  <si>
    <t>COORDINADOR GENERAL</t>
  </si>
  <si>
    <t>DILIA ALICIA ORTIA ANGULO</t>
  </si>
  <si>
    <t>UNICLARETIANA</t>
  </si>
  <si>
    <t xml:space="preserve">NO   </t>
  </si>
  <si>
    <t>01/02/2009   31/10/2010</t>
  </si>
  <si>
    <t>`PASTORAL SOCIAL TUMACO</t>
  </si>
  <si>
    <t>20/10/2012   31/07/2014</t>
  </si>
  <si>
    <t>DAYANA BURGOS VILLOTA</t>
  </si>
  <si>
    <t>CSS CONSTRUCTORES</t>
  </si>
  <si>
    <t>10/01/2013   30/10/2013</t>
  </si>
  <si>
    <t>CENTRO DE SALUD SAPUYES</t>
  </si>
  <si>
    <t>01/01/2012   31/03/2012</t>
  </si>
  <si>
    <t>COORDINADORA SALUD MENTAL</t>
  </si>
  <si>
    <t>RUBY BOLAÑOS MEZA</t>
  </si>
  <si>
    <t>UNIVERSIDAD DEL MAGDALENA</t>
  </si>
  <si>
    <t>30/05/20030</t>
  </si>
  <si>
    <t>INSTITUCION EDUCATIVA MANAHAIM</t>
  </si>
  <si>
    <t>FLOR LORENA HERNANDEZ RIVADENEIRA</t>
  </si>
  <si>
    <t>GIMNASIO LOS ROBLES</t>
  </si>
  <si>
    <t>01/02/2003   30/11/2005</t>
  </si>
  <si>
    <t>JARDIN INFANTIL NUEVOS HORIZONTES</t>
  </si>
  <si>
    <t>01/05/2009   30/11/2010</t>
  </si>
  <si>
    <t>JAIME ALBERTO MONTAÑA CELY</t>
  </si>
  <si>
    <t>PSICOLOGO</t>
  </si>
  <si>
    <t>FU NDACION UNIVERSITARIA SAN ALFONSO</t>
  </si>
  <si>
    <t>11/03/2013   30/12/2013</t>
  </si>
  <si>
    <t>VISION SOCIAL</t>
  </si>
  <si>
    <t>05/03/2012   30/12/2013</t>
  </si>
  <si>
    <t>FUNDACION PARA LA RECONCILIACION</t>
  </si>
  <si>
    <t>01/01/2008  31/10/2010</t>
  </si>
  <si>
    <t>COORDINADOR PEDAGOGICO</t>
  </si>
  <si>
    <t>MARIYATH RODRIGUEZ QUIÑONES</t>
  </si>
  <si>
    <t xml:space="preserve">ROBERT MARIO BISCHOF </t>
  </si>
  <si>
    <t>09/09/2000   30/03/2004</t>
  </si>
  <si>
    <t>DIANA ALEXANDRA ORTEGA GUERRERO</t>
  </si>
  <si>
    <t>PSOCOLOGA</t>
  </si>
  <si>
    <t>LOS ANGELES IPS</t>
  </si>
  <si>
    <t>AUDITOR CLINICO</t>
  </si>
  <si>
    <t>01/02/2012   30/09/2012</t>
  </si>
  <si>
    <t>CORPORACION TECNICA DELPACIFICO DEL SUR</t>
  </si>
  <si>
    <t>01/11/2009   30/07/2010</t>
  </si>
  <si>
    <t>PSICOLOGA COMUNITARIA</t>
  </si>
  <si>
    <t>YESSICA ANGELINA GRANJA CUERO</t>
  </si>
  <si>
    <t>UNIVERSIDAD SANTIAGO DE CALI</t>
  </si>
  <si>
    <t>20/02/2012   20/02/2013</t>
  </si>
  <si>
    <t>LUZ EDITH CORTEZ FRANCO</t>
  </si>
  <si>
    <t>YESSENIA CATERINE VALLECILLA RUIZ</t>
  </si>
  <si>
    <t>OCUPAR TEMPORALES</t>
  </si>
  <si>
    <t>EDUCADOR FAMILIAR</t>
  </si>
  <si>
    <t>20/06/2011   30/01/2012</t>
  </si>
  <si>
    <t>22/01/2013   30/07/2014</t>
  </si>
  <si>
    <t>HEYDI  ESTUPIÑAN ESTUPIÑAN</t>
  </si>
  <si>
    <t>GUILI HAROLD PEREA OROBIO</t>
  </si>
  <si>
    <t>LICENCIATURA ECLESIASTICAS EN FILOSOFIA Y CIENCIAS RELIGIOSAS</t>
  </si>
  <si>
    <t>CORPORACION ESCUELA SUPERIORDE TEOLOGIA</t>
  </si>
  <si>
    <t>22/01/2014  30/07/2014</t>
  </si>
  <si>
    <t>JOHANA ELIZABETH TOBAR ROBLES</t>
  </si>
  <si>
    <t>UNIVERSIDAD REMINGTON</t>
  </si>
  <si>
    <t>CESMAG</t>
  </si>
  <si>
    <t>30/06/2009   30/06/2010</t>
  </si>
  <si>
    <t>JARDIN GENIO AVENTURAS</t>
  </si>
  <si>
    <t>01/01/2013   30/08/2013</t>
  </si>
  <si>
    <t xml:space="preserve">INSTITUTO ITSEM </t>
  </si>
  <si>
    <t>01/11/2012   08/01/2013</t>
  </si>
  <si>
    <t>JAZMIN ALEJANDRA SANTANDER BOTINA</t>
  </si>
  <si>
    <t>ALCALDIA DE PASTO</t>
  </si>
  <si>
    <t>07/02/2013  31/05/2013</t>
  </si>
  <si>
    <t>CAIBAS</t>
  </si>
  <si>
    <t>01/08/2013   13/12/2013</t>
  </si>
  <si>
    <t>CORPORACION UNIVERSITARIA AUTONOMADEL CAUCA</t>
  </si>
  <si>
    <t>01/02/2014   15/09/2014</t>
  </si>
  <si>
    <t>PROMOTOR DE DERECHOS</t>
  </si>
  <si>
    <t>YERLY CAROLINA MORALES REINOSA</t>
  </si>
  <si>
    <t>ADMINISTRADOR DE EMPRESAS</t>
  </si>
  <si>
    <t>COMITÉ GANADEROS DEL TOLIMA</t>
  </si>
  <si>
    <t>SUBGERENTE ADMINISTRATIVO</t>
  </si>
  <si>
    <t>08/10/2012   08/11/2012</t>
  </si>
  <si>
    <t>LORENA ANDREA RUEDA</t>
  </si>
  <si>
    <t xml:space="preserve">PSICOLOGA </t>
  </si>
  <si>
    <t>FUNDACION HOSPITAL SAN PEDRO</t>
  </si>
  <si>
    <t>01/08/2012   30/06/2013</t>
  </si>
  <si>
    <t xml:space="preserve">PASANTIA </t>
  </si>
  <si>
    <t>CENTRO SINERGIA</t>
  </si>
  <si>
    <t>01/02/2013   30/09/2013</t>
  </si>
  <si>
    <t>APOYO SALUD MENTAL</t>
  </si>
  <si>
    <t>LEYDI YAKAIRA GRUESO ANGULO</t>
  </si>
  <si>
    <t>APOYO PSICISOCIAL</t>
  </si>
  <si>
    <t>EPSAGRO</t>
  </si>
  <si>
    <t>01/02/2013   30/10/2013</t>
  </si>
  <si>
    <t>YUDI PADILLA CASIERRA</t>
  </si>
  <si>
    <t>LICENCIADA EN TEOLOGIA</t>
  </si>
  <si>
    <t>10/02/2013   31/10/2014</t>
  </si>
  <si>
    <t>COORDINADORA GENERAL</t>
  </si>
  <si>
    <t>LEYDI JOHAN MOSQUERA CAICEDO</t>
  </si>
  <si>
    <t>APOYO SOCIAL</t>
  </si>
  <si>
    <t>MARIA JUSTINA SILVA PLATICON</t>
  </si>
  <si>
    <t>MARIA MASURAIDA CORTES GUERRERO</t>
  </si>
  <si>
    <t>LICENCIADA PREEESCOLAR</t>
  </si>
  <si>
    <t xml:space="preserve">MONICA ALEXANDRA BENITEZ BENAVIDES </t>
  </si>
  <si>
    <t>PROINCO</t>
  </si>
  <si>
    <t xml:space="preserve">18/11/2013   30/12/2013 </t>
  </si>
  <si>
    <t>ICBF     TUMACO</t>
  </si>
  <si>
    <t>01/02/2013    30/05/2013</t>
  </si>
  <si>
    <t>YENCI YURANI CASTILLO LANDAZURI</t>
  </si>
  <si>
    <t>PRACTICA PROFESIONAL TRABAJADORA SOCIAL</t>
  </si>
  <si>
    <t>JIKLY GIOVANY ESPAÑA BERMUDEZ</t>
  </si>
  <si>
    <t>20/12/2013   31/10/2014</t>
  </si>
  <si>
    <t xml:space="preserve">COORDINADOR  </t>
  </si>
  <si>
    <t>YAGUANE</t>
  </si>
  <si>
    <t xml:space="preserve">01/06/2012   31/01/2013   </t>
  </si>
  <si>
    <t xml:space="preserve">COORDINADOR </t>
  </si>
  <si>
    <t>SOFIA MILDRETH CABALLERO NOGUERA</t>
  </si>
  <si>
    <t>ALCALDIA MUNICIPAL DE TUMACO</t>
  </si>
  <si>
    <t>01/03/2013   30/08/2013</t>
  </si>
  <si>
    <t>FUNDACION PARA LA INVERSION SOCIAL</t>
  </si>
  <si>
    <t>01/11/2012   31/12/2012</t>
  </si>
  <si>
    <t>EMPRESA SOCIAL DEL ESTADO ANTONIO NARIÑO</t>
  </si>
  <si>
    <t>01/04/2004   31/01/2007</t>
  </si>
  <si>
    <t xml:space="preserve">GISELL CASTILLO ANDRADE </t>
  </si>
  <si>
    <t>TECNOLOGA EN TRABAJO SOCIAL</t>
  </si>
  <si>
    <t>ANGEL MARIA HURTADO MUÑOZ</t>
  </si>
  <si>
    <t>LICENCIADO EN ETNOEDUCACION</t>
  </si>
  <si>
    <t>15/04/2013   31/12/2013</t>
  </si>
  <si>
    <t>LUCERO QUIÑONEZ HURTADO</t>
  </si>
  <si>
    <t>YACKELINE YEPEZ HERNANDEZ</t>
  </si>
  <si>
    <t>PTA PERSONAL TEMPORAL ASOCIADO</t>
  </si>
  <si>
    <t>01/01/2013   01/04/2014</t>
  </si>
  <si>
    <t>INGLIS MARIELA CARABALI RIASCOS</t>
  </si>
  <si>
    <t xml:space="preserve">ADMINISTRADOR FINANCIERO </t>
  </si>
  <si>
    <t>COORDINADOR CDI</t>
  </si>
  <si>
    <t>20/02/2012   20/02/20013</t>
  </si>
  <si>
    <t>KAROL NATALY SALAZAR ROSAS</t>
  </si>
  <si>
    <t>UNIVERIDAD MARIANA</t>
  </si>
  <si>
    <t>UNIR IPS</t>
  </si>
  <si>
    <t xml:space="preserve">02/01/2014   01/08/2014 </t>
  </si>
  <si>
    <t>LUZ DARI ANCHICO BARAONA</t>
  </si>
  <si>
    <t>RIGUETTO</t>
  </si>
  <si>
    <t>01/08/2013   31/12/2013</t>
  </si>
  <si>
    <t>INSTITUTO DEPARTAMENTAL DE SALUD DE NARIÑO</t>
  </si>
  <si>
    <t>01/08/2012   31/07/2013</t>
  </si>
  <si>
    <t>CONVOCATORIA PÚBLICA DE APORTE No 003 DE 2014</t>
  </si>
  <si>
    <t>21,22, 23</t>
  </si>
  <si>
    <t>77 a 77</t>
  </si>
  <si>
    <t>1 a 5</t>
  </si>
  <si>
    <t xml:space="preserve">Una poliza por cada grupo, 10.11, 12 y 8 </t>
  </si>
  <si>
    <t>65 al 7'</t>
  </si>
  <si>
    <t>71 al 73</t>
  </si>
  <si>
    <t>Resolucion No. 2568 del 25 de noviembre de 2014</t>
  </si>
  <si>
    <t xml:space="preserve">17, 18 </t>
  </si>
  <si>
    <t>N/A</t>
  </si>
  <si>
    <t>6,7  y 8</t>
  </si>
  <si>
    <t>12 y 14</t>
  </si>
  <si>
    <t>JOHANA CAROLINA BARRIOS CRIOLLO</t>
  </si>
  <si>
    <t xml:space="preserve">ADMINISTRADOR DE EMPRESAS </t>
  </si>
  <si>
    <t>UNIVERSIDAD INCCA DE COLOMBIA</t>
  </si>
  <si>
    <t>FUNDACION IBAGUE MEJOR TOLIMA</t>
  </si>
  <si>
    <t>15/08/2012   29/01/2013</t>
  </si>
  <si>
    <t>COORDINADOR DE PROYECTO</t>
  </si>
  <si>
    <t>12/03/2008   20/02/2010</t>
  </si>
  <si>
    <t>COORDINADOR DE ACTIVIDADES</t>
  </si>
  <si>
    <t>MULTICENTRO COMERCIAL CHAPINERO</t>
  </si>
  <si>
    <t>04/07/2011   15/07/2012</t>
  </si>
  <si>
    <t>COORDINADORA ADMINISTRATIVA</t>
  </si>
  <si>
    <t xml:space="preserve">PROFESIONAL DE APOYO PEDAGÓGICO </t>
  </si>
  <si>
    <t>LEDA ADRIADME BASTIDAS PORTOCARRERO</t>
  </si>
  <si>
    <t>LICENCIADA EN PREESCOLAR Y PROMOCION DE FAMILIA</t>
  </si>
  <si>
    <t>UNIVERSIDAD SANTO TOMAS</t>
  </si>
  <si>
    <t>NO CERTIFICA EXPERIENCIA LABORAL</t>
  </si>
  <si>
    <t xml:space="preserve">FINANCIERO  </t>
  </si>
  <si>
    <t>MARISOL CADENAS MICOLTA</t>
  </si>
  <si>
    <t>EL TALLER DE ALEX</t>
  </si>
  <si>
    <t>01/10/1996   31/03/2003</t>
  </si>
  <si>
    <t>AUXILIAR CONTABLE</t>
  </si>
  <si>
    <t>CONTADOR PUBLICO</t>
  </si>
  <si>
    <t>HOSPITAL SAN ANDRES DE TUMACO</t>
  </si>
  <si>
    <t>TECNICO TESORERIA</t>
  </si>
  <si>
    <t>19/03/2010   31/03/2014</t>
  </si>
  <si>
    <t xml:space="preserve"> FUNDACION COMPARTIR</t>
  </si>
  <si>
    <t>SUBSANO</t>
  </si>
  <si>
    <t>SI SUBSANO</t>
  </si>
  <si>
    <t xml:space="preserve"> ENVIARON DOCUMENTACION PARA SUBSANAR</t>
  </si>
  <si>
    <t>NO PRESENTA  CERTIFICACIONES DE EXPERIENCIA LABORAL .NO SUBSANO</t>
  </si>
  <si>
    <t>NO PRESENTA  CERTIFICACIONES DE EXPERIENCIA LABORAL - NO SUBSANO</t>
  </si>
  <si>
    <t>NO PRESENTA TARJETA PROFESIONAL - NO SUBSANO</t>
  </si>
  <si>
    <t>NO CUMPLE CON EXPERIENCIA EN COORDINACION - NO SUBSANO</t>
  </si>
  <si>
    <t>NO CERTIFICA EXPERIENCIA EN COORDINACION - NO SUBSANO</t>
  </si>
  <si>
    <t>NO PRESENTA TARJETA PROFESIONAL, NOPRESENTA CERTIFICACION  EXPERIENCIA PROFESIONAL - NO SUBSANO</t>
  </si>
  <si>
    <t>NO EXPERIENCIA EN COORDINACION - NO SUBSANO</t>
  </si>
  <si>
    <t>NO PRESENTA TARJETA PROFESIONAL, NO EXPERIENCIA PROFESIONAL - NO SUBSANO</t>
  </si>
  <si>
    <t>NO PRESENTA TARJETA PROFESIONAL, NO PRESENTA EXPERIENCIA EN COORDINACION - NO SUBSANO</t>
  </si>
  <si>
    <t>NO PRESENTA TARJETA PROFESIONAL - NO SUBSANÓ</t>
  </si>
  <si>
    <t>NO PRESENTA CERTIFICACION DE  EXPERIENCIA EN COORDINACION - - NO SUBSANÓ</t>
  </si>
  <si>
    <t>NO PRESENTA CERTIFICACIONES DE EXPERIENCIA LABORAL EN COORDINACION - NO SUBSANÓ</t>
  </si>
  <si>
    <t>NO PRESENTA TARJETA PROFESIONAL, NO PRESENTA CERTIFICACIONES DE EXPERIENCIA LABORAL  - NO SUBSANÓ</t>
  </si>
  <si>
    <t>NO PRESENTA EXPERIENCIA EN COORDINACION - NO SUBSANÓ</t>
  </si>
  <si>
    <t>NO PRESENTA TARJETA PROFESIONAL  - NO SUBSANO</t>
  </si>
  <si>
    <t>NO PRESENTA TARJETA PROFESIONAL, NO PRESENTA CERTIFICACIONES DE EXPERIENCIA EN COORDINACION  - NO SUBSANO</t>
  </si>
  <si>
    <t>NO PRESENTA TARJETA PROFESIONAL, NO PRESENTA CERTIFICACIONES DE EXPERIENCIA PSICOSOCIAL  - NO SUBSANO</t>
  </si>
  <si>
    <t>NO SUBSANO-  PRESENTA CERTIFICACION ESTUDIANTIL DE ESTAR CURSANDO SEPTIMO SEMESTRE DE TRABAJO SOCIAL</t>
  </si>
  <si>
    <t>NO SUBSANO-  NO PRESENTA CERTIFICACIONES DE EXPERIENCIA EN COORDINACION</t>
  </si>
  <si>
    <t>NO SUBSANO-  NO PRESENTA CERTIFICACIONES DE EXPERIENCIA PSICOSOCIAL</t>
  </si>
  <si>
    <t>NO SUBSANO-  NO PRESENTA TARJETA PROFESIONAL</t>
  </si>
  <si>
    <t>EL PROPONENTE  ALLEGA OFICIO DECLINANDO DEL  GRUPO 8 Y DE LA GARANTIA DE SERIEDAD PARA EL GRUPO REFERIDO</t>
  </si>
  <si>
    <t xml:space="preserve">EL PROPONENTE ALLEGA LA CERTIFICACIÓN DE CUMPLIMIENTO DE PAGO APORTES DE SEGURIDAD SOCIAL Y PARAFISCALES - FORMATO 2 - FIRMADO POR EL REVISOR FISCAL.  </t>
  </si>
  <si>
    <t xml:space="preserve">EL PROPONENTE ALLEGA ACTA DE REFORMA 005 DEL 24 DE NOVIEMBRE DE 2014, EN LA CUAL SE OTORGA  AUTORIZACION AL REPRESENTANTE LEGAL PARA CONTRATAR FIRMADA POR LOS MIEMBROS DE LA JUNTA DIRECTIVA.  </t>
  </si>
  <si>
    <t>PROPONENTE No. 7. FUNDACION COMPARTIR (HABILITADO)</t>
  </si>
  <si>
    <t>No presentó El Registro Unico de Proponentes en firme.</t>
  </si>
  <si>
    <t>EL PROPONENTE CUMPLE ______ NO CUMPLE __X_____</t>
  </si>
  <si>
    <t>EL OBJETO DEL CONTRATO ES DE PAE, NO CORRESPONDE CON EL OBJETO PARA HABILITAR EXPERIENCIA.</t>
  </si>
  <si>
    <t>SE REQUIERE COPIA DE LOS CONTRATOS PARA VERIFICAR OBJETO, POBLACION ATENDIDA, VALOR Y PERIODOS - SUBSANA ADJUNTA CONTRATO</t>
  </si>
  <si>
    <t>5021</t>
  </si>
  <si>
    <t>SE REQUIERE COPIA DE LOS CONTRATOS PARA VERIFICAR OBJETO, POBLACION ATENDIDA, VALOR Y PERIODOS - SUBSANA PACIALMENTE, ADJUNTA CONTRATO, PERO NO SE IDENTIFICAN LOS CUPOS.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</si>
</sst>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8"/>
      <color theme="1"/>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13">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9" fillId="6" borderId="25" xfId="0" applyFont="1" applyFill="1" applyBorder="1" applyAlignment="1">
      <alignment vertical="center"/>
    </xf>
    <xf numFmtId="0" fontId="29" fillId="6" borderId="32" xfId="0" applyFont="1" applyFill="1" applyBorder="1" applyAlignment="1">
      <alignment vertical="center"/>
    </xf>
    <xf numFmtId="0" fontId="29" fillId="6" borderId="35" xfId="0" applyFont="1" applyFill="1" applyBorder="1" applyAlignment="1">
      <alignment vertical="center"/>
    </xf>
    <xf numFmtId="0" fontId="28" fillId="6" borderId="28" xfId="0" applyFont="1" applyFill="1" applyBorder="1" applyAlignment="1">
      <alignment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29" fillId="6" borderId="37" xfId="0" applyFont="1" applyFill="1" applyBorder="1" applyAlignment="1">
      <alignment vertical="center"/>
    </xf>
    <xf numFmtId="0" fontId="28" fillId="6" borderId="40" xfId="0" applyFont="1" applyFill="1" applyBorder="1" applyAlignment="1">
      <alignment horizontal="center" vertical="center"/>
    </xf>
    <xf numFmtId="0" fontId="28" fillId="6" borderId="0" xfId="0" applyFont="1" applyFill="1" applyBorder="1" applyAlignment="1">
      <alignment horizontal="center" vertical="center"/>
    </xf>
    <xf numFmtId="0" fontId="29" fillId="6" borderId="26" xfId="0" applyFont="1" applyFill="1" applyBorder="1" applyAlignment="1">
      <alignment vertical="center"/>
    </xf>
    <xf numFmtId="0" fontId="29" fillId="6" borderId="0" xfId="0" applyFont="1" applyFill="1" applyBorder="1" applyAlignment="1">
      <alignment vertical="center"/>
    </xf>
    <xf numFmtId="0" fontId="29" fillId="6" borderId="34" xfId="0" applyFont="1" applyFill="1" applyBorder="1" applyAlignment="1">
      <alignment vertical="center"/>
    </xf>
    <xf numFmtId="0" fontId="28" fillId="6" borderId="34" xfId="0" applyFont="1" applyFill="1" applyBorder="1" applyAlignment="1">
      <alignment horizontal="center" vertical="center"/>
    </xf>
    <xf numFmtId="0" fontId="29" fillId="6" borderId="42" xfId="0" applyFont="1" applyFill="1" applyBorder="1" applyAlignment="1">
      <alignment vertical="center"/>
    </xf>
    <xf numFmtId="3" fontId="29" fillId="7" borderId="26" xfId="0" applyNumberFormat="1" applyFont="1" applyFill="1" applyBorder="1" applyAlignment="1">
      <alignment vertical="center"/>
    </xf>
    <xf numFmtId="3" fontId="29" fillId="7" borderId="0" xfId="0" applyNumberFormat="1" applyFont="1" applyFill="1" applyAlignment="1">
      <alignment vertical="center"/>
    </xf>
    <xf numFmtId="3" fontId="29" fillId="7" borderId="34" xfId="0" applyNumberFormat="1" applyFont="1" applyFill="1" applyBorder="1" applyAlignment="1">
      <alignment vertical="center"/>
    </xf>
    <xf numFmtId="2" fontId="30" fillId="0" borderId="0" xfId="0" applyNumberFormat="1" applyFont="1"/>
    <xf numFmtId="10" fontId="29" fillId="7" borderId="34" xfId="0" applyNumberFormat="1" applyFont="1" applyFill="1" applyBorder="1" applyAlignment="1">
      <alignment horizontal="center"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1" fillId="0" borderId="1" xfId="0" applyFont="1" applyFill="1" applyBorder="1" applyAlignment="1">
      <alignment horizontal="left" vertical="center"/>
    </xf>
    <xf numFmtId="0" fontId="0" fillId="3" borderId="1" xfId="0" applyNumberFormat="1" applyFill="1" applyBorder="1" applyAlignment="1">
      <alignment horizontal="right" vertical="center"/>
    </xf>
    <xf numFmtId="2" fontId="29" fillId="7" borderId="0" xfId="0" applyNumberFormat="1" applyFont="1" applyFill="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2" fontId="0" fillId="0" borderId="1" xfId="0" applyNumberFormat="1" applyBorder="1" applyAlignment="1">
      <alignment wrapText="1"/>
    </xf>
    <xf numFmtId="14" fontId="0" fillId="0" borderId="1" xfId="0" applyNumberFormat="1" applyBorder="1" applyAlignment="1"/>
    <xf numFmtId="14" fontId="0" fillId="0" borderId="1" xfId="0" applyNumberFormat="1" applyBorder="1" applyAlignment="1">
      <alignment wrapText="1"/>
    </xf>
    <xf numFmtId="14" fontId="0" fillId="0" borderId="1" xfId="0" applyNumberFormat="1" applyFill="1" applyBorder="1" applyAlignment="1">
      <alignment wrapText="1"/>
    </xf>
    <xf numFmtId="0" fontId="0" fillId="0" borderId="1" xfId="0" applyBorder="1" applyAlignment="1">
      <alignment horizontal="center"/>
    </xf>
    <xf numFmtId="170" fontId="0" fillId="0" borderId="1" xfId="0" applyNumberFormat="1" applyBorder="1" applyAlignment="1">
      <alignment wrapText="1"/>
    </xf>
    <xf numFmtId="14" fontId="0" fillId="0" borderId="1" xfId="0" applyNumberFormat="1" applyFill="1" applyBorder="1" applyAlignment="1"/>
    <xf numFmtId="0" fontId="0" fillId="0" borderId="0" xfId="0" applyAlignment="1">
      <alignment vertical="center"/>
    </xf>
    <xf numFmtId="0" fontId="0" fillId="0" borderId="1" xfId="0" applyBorder="1"/>
    <xf numFmtId="0" fontId="0" fillId="0" borderId="1" xfId="0" applyBorder="1" applyAlignment="1"/>
    <xf numFmtId="0" fontId="0" fillId="0" borderId="1" xfId="0" applyFill="1" applyBorder="1"/>
    <xf numFmtId="0" fontId="0" fillId="0" borderId="0" xfId="0" applyAlignment="1">
      <alignment vertical="center"/>
    </xf>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applyAlignment="1">
      <alignment wrapText="1"/>
    </xf>
    <xf numFmtId="0" fontId="0" fillId="0" borderId="1" xfId="0" applyFill="1" applyBorder="1" applyAlignment="1"/>
    <xf numFmtId="0" fontId="0" fillId="0" borderId="1" xfId="0" applyFill="1" applyBorder="1" applyAlignment="1">
      <alignment wrapText="1"/>
    </xf>
    <xf numFmtId="14" fontId="0" fillId="0" borderId="1" xfId="0" applyNumberFormat="1" applyBorder="1" applyAlignment="1"/>
    <xf numFmtId="0" fontId="0" fillId="0" borderId="1" xfId="0" applyBorder="1" applyAlignment="1">
      <alignment horizontal="left" vertical="center"/>
    </xf>
    <xf numFmtId="0" fontId="0" fillId="0" borderId="1" xfId="0" applyBorder="1" applyAlignment="1">
      <alignment horizontal="left" vertical="center"/>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0" fontId="1" fillId="0" borderId="1" xfId="0" applyFont="1" applyFill="1" applyBorder="1" applyAlignment="1">
      <alignment horizontal="center" vertical="center"/>
    </xf>
    <xf numFmtId="49" fontId="0" fillId="10" borderId="1" xfId="0" applyNumberFormat="1" applyFill="1" applyBorder="1" applyAlignment="1">
      <alignment horizontal="center" vertical="center"/>
    </xf>
    <xf numFmtId="0" fontId="0" fillId="10" borderId="1" xfId="0" applyFill="1" applyBorder="1" applyAlignment="1">
      <alignment vertical="center"/>
    </xf>
    <xf numFmtId="0" fontId="0" fillId="10" borderId="1" xfId="0" applyFill="1" applyBorder="1" applyAlignment="1">
      <alignment horizontal="center" vertical="center"/>
    </xf>
    <xf numFmtId="0" fontId="0" fillId="0" borderId="1" xfId="0"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0" xfId="0" applyFill="1" applyBorder="1" applyAlignment="1">
      <alignment vertical="center"/>
    </xf>
    <xf numFmtId="0" fontId="1" fillId="2" borderId="1" xfId="0" applyFont="1" applyFill="1" applyBorder="1" applyAlignment="1">
      <alignment vertical="center" wrapText="1"/>
    </xf>
    <xf numFmtId="0" fontId="0" fillId="0" borderId="0" xfId="0" applyFill="1" applyBorder="1" applyAlignment="1">
      <alignment horizontal="center" vertical="center" wrapText="1"/>
    </xf>
    <xf numFmtId="0" fontId="0" fillId="0" borderId="1" xfId="0" applyBorder="1" applyAlignment="1">
      <alignment horizontal="center"/>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Fill="1" applyBorder="1" applyAlignment="1">
      <alignment horizontal="center"/>
    </xf>
    <xf numFmtId="0" fontId="0" fillId="0" borderId="39" xfId="0" applyFill="1" applyBorder="1" applyAlignment="1">
      <alignment horizontal="center"/>
    </xf>
    <xf numFmtId="0" fontId="0" fillId="0" borderId="14" xfId="0" applyFill="1" applyBorder="1" applyAlignment="1">
      <alignment horizontal="center"/>
    </xf>
    <xf numFmtId="0" fontId="25" fillId="0" borderId="1" xfId="0" applyFont="1" applyFill="1" applyBorder="1" applyAlignment="1">
      <alignment horizontal="center" wrapText="1"/>
    </xf>
    <xf numFmtId="0" fontId="26" fillId="0" borderId="1" xfId="0" applyFont="1" applyFill="1" applyBorder="1" applyAlignment="1">
      <alignment horizontal="center" wrapText="1"/>
    </xf>
    <xf numFmtId="0" fontId="26" fillId="0" borderId="1" xfId="0" applyFont="1" applyFill="1" applyBorder="1" applyAlignment="1">
      <alignment horizontal="center"/>
    </xf>
    <xf numFmtId="0" fontId="0" fillId="0" borderId="1" xfId="0" applyFill="1"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26" fillId="0" borderId="1" xfId="0" applyFont="1" applyBorder="1" applyAlignment="1">
      <alignment horizontal="center"/>
    </xf>
    <xf numFmtId="0" fontId="33" fillId="9" borderId="0" xfId="0" applyFont="1" applyFill="1" applyAlignment="1">
      <alignment horizontal="center"/>
    </xf>
    <xf numFmtId="0" fontId="32" fillId="0" borderId="0" xfId="0" applyFont="1" applyAlignment="1">
      <alignment horizontal="center" vertical="center"/>
    </xf>
    <xf numFmtId="0" fontId="21" fillId="0" borderId="1" xfId="0" applyFont="1" applyFill="1" applyBorder="1" applyAlignment="1">
      <alignment horizontal="center" wrapText="1"/>
    </xf>
    <xf numFmtId="0" fontId="0" fillId="0" borderId="1" xfId="0" applyFill="1" applyBorder="1" applyAlignment="1">
      <alignment horizontal="center" wrapText="1"/>
    </xf>
    <xf numFmtId="0" fontId="0" fillId="0" borderId="1" xfId="0" applyBorder="1" applyAlignment="1">
      <alignment horizontal="center"/>
    </xf>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left"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left" vertical="center" wrapText="1"/>
    </xf>
    <xf numFmtId="0" fontId="0" fillId="0" borderId="14" xfId="0" applyBorder="1" applyAlignment="1">
      <alignment horizontal="left" vertical="center" wrapText="1"/>
    </xf>
    <xf numFmtId="0" fontId="0" fillId="0" borderId="5" xfId="0" applyBorder="1" applyAlignment="1">
      <alignment horizontal="left" vertical="center"/>
    </xf>
    <xf numFmtId="0" fontId="0" fillId="0" borderId="14" xfId="0" applyBorder="1" applyAlignment="1">
      <alignment horizontal="left" vertical="center"/>
    </xf>
    <xf numFmtId="0" fontId="28" fillId="8" borderId="30" xfId="0" applyFont="1" applyFill="1" applyBorder="1" applyAlignment="1">
      <alignment horizontal="center" vertical="center"/>
    </xf>
    <xf numFmtId="0" fontId="28" fillId="8" borderId="31" xfId="0" applyFont="1" applyFill="1" applyBorder="1" applyAlignment="1">
      <alignment horizontal="center" vertical="center"/>
    </xf>
    <xf numFmtId="44" fontId="36" fillId="6" borderId="31" xfId="3" applyFont="1" applyFill="1" applyBorder="1" applyAlignment="1">
      <alignment horizontal="center" vertical="center" wrapText="1"/>
    </xf>
    <xf numFmtId="0" fontId="35" fillId="6" borderId="31" xfId="0" applyFont="1" applyFill="1" applyBorder="1" applyAlignment="1">
      <alignment horizontal="center" vertical="center" wrapText="1"/>
    </xf>
    <xf numFmtId="0" fontId="0" fillId="0" borderId="28"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9" fillId="6" borderId="37" xfId="0" applyFont="1" applyFill="1" applyBorder="1" applyAlignment="1">
      <alignment vertical="center"/>
    </xf>
    <xf numFmtId="0" fontId="28" fillId="6" borderId="25" xfId="0" applyFont="1" applyFill="1" applyBorder="1" applyAlignment="1">
      <alignment vertical="center"/>
    </xf>
    <xf numFmtId="0" fontId="28" fillId="6" borderId="32" xfId="0" applyFont="1" applyFill="1" applyBorder="1" applyAlignment="1">
      <alignment vertical="center"/>
    </xf>
    <xf numFmtId="0" fontId="28" fillId="6" borderId="26" xfId="0" applyFont="1" applyFill="1" applyBorder="1" applyAlignment="1">
      <alignment vertical="center" wrapText="1"/>
    </xf>
    <xf numFmtId="0" fontId="28" fillId="6" borderId="36" xfId="0" applyFont="1" applyFill="1" applyBorder="1" applyAlignment="1">
      <alignment vertical="center" wrapText="1"/>
    </xf>
    <xf numFmtId="0" fontId="29" fillId="6" borderId="38" xfId="0" applyFont="1" applyFill="1" applyBorder="1" applyAlignment="1">
      <alignment vertical="center"/>
    </xf>
    <xf numFmtId="0" fontId="37" fillId="0" borderId="37" xfId="0" applyFont="1" applyBorder="1" applyAlignment="1">
      <alignment horizontal="left" wrapText="1"/>
    </xf>
    <xf numFmtId="0" fontId="37" fillId="0" borderId="42" xfId="0" applyFont="1" applyBorder="1" applyAlignment="1">
      <alignment horizontal="left"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1"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37" fillId="0" borderId="41" xfId="0" applyFont="1" applyBorder="1" applyAlignment="1">
      <alignment horizontal="justify" vertical="justify" wrapText="1"/>
    </xf>
    <xf numFmtId="0" fontId="37" fillId="0" borderId="37" xfId="0" applyFont="1" applyBorder="1" applyAlignment="1">
      <alignment horizontal="justify" vertical="justify"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4"/>
  <sheetViews>
    <sheetView topLeftCell="A10" workbookViewId="0">
      <selection activeCell="A6" sqref="A6:L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33" t="s">
        <v>90</v>
      </c>
      <c r="B2" s="233"/>
      <c r="C2" s="233"/>
      <c r="D2" s="233"/>
      <c r="E2" s="233"/>
      <c r="F2" s="233"/>
      <c r="G2" s="233"/>
      <c r="H2" s="233"/>
      <c r="I2" s="233"/>
      <c r="J2" s="233"/>
      <c r="K2" s="233"/>
      <c r="L2" s="233"/>
    </row>
    <row r="4" spans="1:12" ht="16.5" x14ac:dyDescent="0.25">
      <c r="A4" s="210" t="s">
        <v>65</v>
      </c>
      <c r="B4" s="210"/>
      <c r="C4" s="210"/>
      <c r="D4" s="210"/>
      <c r="E4" s="210"/>
      <c r="F4" s="210"/>
      <c r="G4" s="210"/>
      <c r="H4" s="210"/>
      <c r="I4" s="210"/>
      <c r="J4" s="210"/>
      <c r="K4" s="210"/>
      <c r="L4" s="210"/>
    </row>
    <row r="5" spans="1:12" ht="16.5" x14ac:dyDescent="0.25">
      <c r="A5" s="76"/>
    </row>
    <row r="6" spans="1:12" ht="16.5" x14ac:dyDescent="0.25">
      <c r="A6" s="210" t="s">
        <v>400</v>
      </c>
      <c r="B6" s="210"/>
      <c r="C6" s="210"/>
      <c r="D6" s="210"/>
      <c r="E6" s="210"/>
      <c r="F6" s="210"/>
      <c r="G6" s="210"/>
      <c r="H6" s="210"/>
      <c r="I6" s="210"/>
      <c r="J6" s="210"/>
      <c r="K6" s="210"/>
      <c r="L6" s="210"/>
    </row>
    <row r="7" spans="1:12" ht="16.5" x14ac:dyDescent="0.25">
      <c r="A7" s="77"/>
    </row>
    <row r="8" spans="1:12" ht="109.5" customHeight="1" x14ac:dyDescent="0.25">
      <c r="A8" s="211" t="s">
        <v>129</v>
      </c>
      <c r="B8" s="211"/>
      <c r="C8" s="211"/>
      <c r="D8" s="211"/>
      <c r="E8" s="211"/>
      <c r="F8" s="211"/>
      <c r="G8" s="211"/>
      <c r="H8" s="211"/>
      <c r="I8" s="211"/>
      <c r="J8" s="211"/>
      <c r="K8" s="211"/>
      <c r="L8" s="211"/>
    </row>
    <row r="9" spans="1:12" ht="45.75" customHeight="1" x14ac:dyDescent="0.25">
      <c r="A9" s="211"/>
      <c r="B9" s="211"/>
      <c r="C9" s="211"/>
      <c r="D9" s="211"/>
      <c r="E9" s="211"/>
      <c r="F9" s="211"/>
      <c r="G9" s="211"/>
      <c r="H9" s="211"/>
      <c r="I9" s="211"/>
      <c r="J9" s="211"/>
      <c r="K9" s="211"/>
      <c r="L9" s="211"/>
    </row>
    <row r="10" spans="1:12" ht="28.5" customHeight="1" x14ac:dyDescent="0.25">
      <c r="A10" s="211" t="s">
        <v>93</v>
      </c>
      <c r="B10" s="211"/>
      <c r="C10" s="211"/>
      <c r="D10" s="211"/>
      <c r="E10" s="211"/>
      <c r="F10" s="211"/>
      <c r="G10" s="211"/>
      <c r="H10" s="211"/>
      <c r="I10" s="211"/>
      <c r="J10" s="211"/>
      <c r="K10" s="211"/>
      <c r="L10" s="211"/>
    </row>
    <row r="11" spans="1:12" ht="28.5" customHeight="1" x14ac:dyDescent="0.25">
      <c r="A11" s="211"/>
      <c r="B11" s="211"/>
      <c r="C11" s="211"/>
      <c r="D11" s="211"/>
      <c r="E11" s="211"/>
      <c r="F11" s="211"/>
      <c r="G11" s="211"/>
      <c r="H11" s="211"/>
      <c r="I11" s="211"/>
      <c r="J11" s="211"/>
      <c r="K11" s="211"/>
      <c r="L11" s="211"/>
    </row>
    <row r="12" spans="1:12" ht="15.75" thickBot="1" x14ac:dyDescent="0.3"/>
    <row r="13" spans="1:12" ht="15.75" thickBot="1" x14ac:dyDescent="0.3">
      <c r="A13" s="78" t="s">
        <v>66</v>
      </c>
      <c r="B13" s="212" t="s">
        <v>89</v>
      </c>
      <c r="C13" s="213"/>
      <c r="D13" s="213"/>
      <c r="E13" s="213"/>
      <c r="F13" s="213"/>
      <c r="G13" s="213"/>
      <c r="H13" s="213"/>
      <c r="I13" s="213"/>
      <c r="J13" s="213"/>
      <c r="K13" s="213"/>
      <c r="L13" s="213"/>
    </row>
    <row r="14" spans="1:12" ht="15.75" thickBot="1" x14ac:dyDescent="0.3">
      <c r="A14" s="79">
        <v>7</v>
      </c>
      <c r="B14" s="231" t="s">
        <v>437</v>
      </c>
      <c r="C14" s="231"/>
      <c r="D14" s="231"/>
      <c r="E14" s="231"/>
      <c r="F14" s="231"/>
      <c r="G14" s="231"/>
      <c r="H14" s="231"/>
      <c r="I14" s="231"/>
      <c r="J14" s="231"/>
      <c r="K14" s="231"/>
      <c r="L14" s="231"/>
    </row>
    <row r="15" spans="1:12" x14ac:dyDescent="0.25">
      <c r="A15" s="86"/>
      <c r="B15" s="86"/>
      <c r="C15" s="86"/>
      <c r="D15" s="86"/>
      <c r="E15" s="86"/>
      <c r="F15" s="86"/>
      <c r="G15" s="86"/>
      <c r="H15" s="86"/>
      <c r="I15" s="86"/>
      <c r="J15" s="86"/>
      <c r="K15" s="86"/>
      <c r="L15" s="86"/>
    </row>
    <row r="16" spans="1:12" x14ac:dyDescent="0.25">
      <c r="A16" s="87"/>
      <c r="B16" s="86"/>
      <c r="C16" s="86"/>
      <c r="D16" s="86"/>
      <c r="E16" s="86"/>
      <c r="F16" s="86"/>
      <c r="G16" s="86"/>
      <c r="H16" s="86"/>
      <c r="I16" s="86"/>
      <c r="J16" s="86"/>
      <c r="K16" s="86"/>
      <c r="L16" s="86"/>
    </row>
    <row r="17" spans="1:12" x14ac:dyDescent="0.25">
      <c r="A17" s="234" t="s">
        <v>465</v>
      </c>
      <c r="B17" s="234"/>
      <c r="C17" s="234"/>
      <c r="D17" s="234"/>
      <c r="E17" s="234"/>
      <c r="F17" s="234"/>
      <c r="G17" s="234"/>
      <c r="H17" s="234"/>
      <c r="I17" s="234"/>
      <c r="J17" s="234"/>
      <c r="K17" s="234"/>
      <c r="L17" s="234"/>
    </row>
    <row r="19" spans="1:12" ht="27" customHeight="1" x14ac:dyDescent="0.25">
      <c r="A19" s="214" t="s">
        <v>67</v>
      </c>
      <c r="B19" s="214"/>
      <c r="C19" s="214"/>
      <c r="D19" s="214"/>
      <c r="E19" s="81" t="s">
        <v>68</v>
      </c>
      <c r="F19" s="80" t="s">
        <v>69</v>
      </c>
      <c r="G19" s="80" t="s">
        <v>70</v>
      </c>
      <c r="H19" s="214" t="s">
        <v>3</v>
      </c>
      <c r="I19" s="214"/>
      <c r="J19" s="214"/>
      <c r="K19" s="214"/>
      <c r="L19" s="214"/>
    </row>
    <row r="20" spans="1:12" ht="30.75" customHeight="1" x14ac:dyDescent="0.25">
      <c r="A20" s="225" t="s">
        <v>96</v>
      </c>
      <c r="B20" s="226"/>
      <c r="C20" s="226"/>
      <c r="D20" s="227"/>
      <c r="E20" s="82" t="s">
        <v>401</v>
      </c>
      <c r="F20" s="207" t="s">
        <v>158</v>
      </c>
      <c r="G20" s="1"/>
      <c r="H20" s="221" t="s">
        <v>462</v>
      </c>
      <c r="I20" s="222"/>
      <c r="J20" s="222"/>
      <c r="K20" s="222"/>
      <c r="L20" s="222"/>
    </row>
    <row r="21" spans="1:12" ht="35.25" customHeight="1" x14ac:dyDescent="0.25">
      <c r="A21" s="228" t="s">
        <v>97</v>
      </c>
      <c r="B21" s="229"/>
      <c r="C21" s="229"/>
      <c r="D21" s="230"/>
      <c r="E21" s="83"/>
      <c r="F21" s="177" t="s">
        <v>158</v>
      </c>
      <c r="G21" s="1"/>
      <c r="H21" s="221" t="s">
        <v>463</v>
      </c>
      <c r="I21" s="222"/>
      <c r="J21" s="222"/>
      <c r="K21" s="222"/>
      <c r="L21" s="222"/>
    </row>
    <row r="22" spans="1:12" ht="24.75" customHeight="1" x14ac:dyDescent="0.25">
      <c r="A22" s="228" t="s">
        <v>130</v>
      </c>
      <c r="B22" s="229"/>
      <c r="C22" s="229"/>
      <c r="D22" s="230"/>
      <c r="E22" s="83" t="s">
        <v>402</v>
      </c>
      <c r="F22" s="177" t="s">
        <v>158</v>
      </c>
      <c r="G22" s="1"/>
      <c r="H22" s="223" t="s">
        <v>404</v>
      </c>
      <c r="I22" s="223"/>
      <c r="J22" s="223"/>
      <c r="K22" s="223"/>
      <c r="L22" s="223"/>
    </row>
    <row r="23" spans="1:12" ht="27" customHeight="1" x14ac:dyDescent="0.25">
      <c r="A23" s="215" t="s">
        <v>71</v>
      </c>
      <c r="B23" s="216"/>
      <c r="C23" s="216"/>
      <c r="D23" s="217"/>
      <c r="E23" s="84" t="s">
        <v>403</v>
      </c>
      <c r="F23" s="177" t="s">
        <v>158</v>
      </c>
      <c r="G23" s="1"/>
      <c r="H23" s="224"/>
      <c r="I23" s="224"/>
      <c r="J23" s="224"/>
      <c r="K23" s="224"/>
      <c r="L23" s="224"/>
    </row>
    <row r="24" spans="1:12" ht="20.25" customHeight="1" x14ac:dyDescent="0.25">
      <c r="A24" s="215" t="s">
        <v>92</v>
      </c>
      <c r="B24" s="216"/>
      <c r="C24" s="216"/>
      <c r="D24" s="217"/>
      <c r="E24" s="84" t="s">
        <v>405</v>
      </c>
      <c r="F24" s="177" t="s">
        <v>158</v>
      </c>
      <c r="G24" s="1"/>
      <c r="H24" s="218"/>
      <c r="I24" s="219"/>
      <c r="J24" s="219"/>
      <c r="K24" s="219"/>
      <c r="L24" s="220"/>
    </row>
    <row r="25" spans="1:12" ht="28.5" customHeight="1" x14ac:dyDescent="0.25">
      <c r="A25" s="215" t="s">
        <v>131</v>
      </c>
      <c r="B25" s="216"/>
      <c r="C25" s="216"/>
      <c r="D25" s="217"/>
      <c r="E25" s="84" t="s">
        <v>408</v>
      </c>
      <c r="F25" s="177" t="s">
        <v>158</v>
      </c>
      <c r="G25" s="1"/>
      <c r="H25" s="235" t="s">
        <v>464</v>
      </c>
      <c r="I25" s="236"/>
      <c r="J25" s="236"/>
      <c r="K25" s="236"/>
      <c r="L25" s="236"/>
    </row>
    <row r="26" spans="1:12" ht="28.5" customHeight="1" x14ac:dyDescent="0.25">
      <c r="A26" s="215" t="s">
        <v>95</v>
      </c>
      <c r="B26" s="216"/>
      <c r="C26" s="216"/>
      <c r="D26" s="217"/>
      <c r="E26" s="84"/>
      <c r="F26" s="177"/>
      <c r="G26" s="1"/>
      <c r="H26" s="244" t="s">
        <v>409</v>
      </c>
      <c r="I26" s="245"/>
      <c r="J26" s="245"/>
      <c r="K26" s="245"/>
      <c r="L26" s="246"/>
    </row>
    <row r="27" spans="1:12" ht="15.75" customHeight="1" x14ac:dyDescent="0.25">
      <c r="A27" s="228" t="s">
        <v>72</v>
      </c>
      <c r="B27" s="229"/>
      <c r="C27" s="229"/>
      <c r="D27" s="230"/>
      <c r="E27" s="83" t="s">
        <v>410</v>
      </c>
      <c r="F27" s="177" t="s">
        <v>158</v>
      </c>
      <c r="G27" s="1"/>
      <c r="H27" s="237"/>
      <c r="I27" s="237"/>
      <c r="J27" s="237"/>
      <c r="K27" s="237"/>
      <c r="L27" s="237"/>
    </row>
    <row r="28" spans="1:12" ht="19.5" customHeight="1" x14ac:dyDescent="0.25">
      <c r="A28" s="228" t="s">
        <v>73</v>
      </c>
      <c r="B28" s="229"/>
      <c r="C28" s="229"/>
      <c r="D28" s="230"/>
      <c r="E28" s="83">
        <v>16</v>
      </c>
      <c r="F28" s="177" t="s">
        <v>158</v>
      </c>
      <c r="G28" s="1"/>
      <c r="H28" s="237"/>
      <c r="I28" s="237"/>
      <c r="J28" s="237"/>
      <c r="K28" s="237"/>
      <c r="L28" s="237"/>
    </row>
    <row r="29" spans="1:12" ht="27.75" customHeight="1" x14ac:dyDescent="0.25">
      <c r="A29" s="228" t="s">
        <v>74</v>
      </c>
      <c r="B29" s="229"/>
      <c r="C29" s="229"/>
      <c r="D29" s="230"/>
      <c r="E29" s="83" t="s">
        <v>411</v>
      </c>
      <c r="F29" s="177" t="s">
        <v>158</v>
      </c>
      <c r="G29" s="1"/>
      <c r="H29" s="237"/>
      <c r="I29" s="237"/>
      <c r="J29" s="237"/>
      <c r="K29" s="237"/>
      <c r="L29" s="237"/>
    </row>
    <row r="30" spans="1:12" ht="61.5" customHeight="1" x14ac:dyDescent="0.25">
      <c r="A30" s="228" t="s">
        <v>75</v>
      </c>
      <c r="B30" s="229"/>
      <c r="C30" s="229"/>
      <c r="D30" s="230"/>
      <c r="E30" s="83">
        <v>11.13</v>
      </c>
      <c r="F30" s="177" t="s">
        <v>158</v>
      </c>
      <c r="G30" s="1"/>
      <c r="H30" s="237"/>
      <c r="I30" s="237"/>
      <c r="J30" s="237"/>
      <c r="K30" s="237"/>
      <c r="L30" s="237"/>
    </row>
    <row r="31" spans="1:12" ht="17.25" customHeight="1" x14ac:dyDescent="0.25">
      <c r="A31" s="228" t="s">
        <v>76</v>
      </c>
      <c r="B31" s="229"/>
      <c r="C31" s="229"/>
      <c r="D31" s="230"/>
      <c r="E31" s="83">
        <v>10</v>
      </c>
      <c r="F31" s="177" t="s">
        <v>158</v>
      </c>
      <c r="G31" s="1"/>
      <c r="H31" s="232"/>
      <c r="I31" s="232"/>
      <c r="J31" s="232"/>
      <c r="K31" s="232"/>
      <c r="L31" s="232"/>
    </row>
    <row r="32" spans="1:12" ht="24" customHeight="1" x14ac:dyDescent="0.25">
      <c r="A32" s="241" t="s">
        <v>94</v>
      </c>
      <c r="B32" s="242"/>
      <c r="C32" s="242"/>
      <c r="D32" s="243"/>
      <c r="E32" s="83" t="s">
        <v>406</v>
      </c>
      <c r="F32" s="177" t="s">
        <v>158</v>
      </c>
      <c r="G32" s="1"/>
      <c r="H32" s="238" t="s">
        <v>407</v>
      </c>
      <c r="I32" s="239"/>
      <c r="J32" s="239"/>
      <c r="K32" s="239"/>
      <c r="L32" s="240"/>
    </row>
    <row r="33" spans="1:12" ht="24" customHeight="1" x14ac:dyDescent="0.25">
      <c r="A33" s="228" t="s">
        <v>98</v>
      </c>
      <c r="B33" s="229"/>
      <c r="C33" s="229"/>
      <c r="D33" s="230"/>
      <c r="E33" s="83">
        <v>25.26</v>
      </c>
      <c r="F33" s="177" t="s">
        <v>158</v>
      </c>
      <c r="G33" s="1"/>
      <c r="H33" s="238"/>
      <c r="I33" s="239"/>
      <c r="J33" s="239"/>
      <c r="K33" s="239"/>
      <c r="L33" s="240"/>
    </row>
    <row r="34" spans="1:12" ht="28.5" customHeight="1" x14ac:dyDescent="0.25">
      <c r="A34" s="228" t="s">
        <v>99</v>
      </c>
      <c r="B34" s="229"/>
      <c r="C34" s="229"/>
      <c r="D34" s="230"/>
      <c r="E34" s="85"/>
      <c r="F34" s="177"/>
      <c r="G34" s="1"/>
      <c r="H34" s="232" t="s">
        <v>409</v>
      </c>
      <c r="I34" s="232"/>
      <c r="J34" s="232"/>
      <c r="K34" s="232"/>
      <c r="L34" s="232"/>
    </row>
  </sheetData>
  <mergeCells count="40">
    <mergeCell ref="A25:D25"/>
    <mergeCell ref="H32:L32"/>
    <mergeCell ref="A32:D32"/>
    <mergeCell ref="A33:D33"/>
    <mergeCell ref="A26:D26"/>
    <mergeCell ref="H26:L26"/>
    <mergeCell ref="A27:D27"/>
    <mergeCell ref="H33:L33"/>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19:D19"/>
    <mergeCell ref="A24:D24"/>
    <mergeCell ref="H24:L24"/>
    <mergeCell ref="H21:L21"/>
    <mergeCell ref="H22:L22"/>
    <mergeCell ref="H23:L23"/>
    <mergeCell ref="A20:D20"/>
    <mergeCell ref="A21:D21"/>
    <mergeCell ref="A22:D22"/>
    <mergeCell ref="H20:L20"/>
    <mergeCell ref="A23:D23"/>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9"/>
  <sheetViews>
    <sheetView tabSelected="1" zoomScale="70" zoomScaleNormal="70" workbookViewId="0">
      <selection activeCell="A52" sqref="A52"/>
    </sheetView>
  </sheetViews>
  <sheetFormatPr baseColWidth="10" defaultRowHeight="15" x14ac:dyDescent="0.25"/>
  <cols>
    <col min="1" max="1" width="3.140625" style="9" bestFit="1" customWidth="1"/>
    <col min="2" max="2" width="102.7109375" style="9" bestFit="1" customWidth="1"/>
    <col min="3" max="3" width="31.140625" style="9" customWidth="1"/>
    <col min="4" max="4" width="56.5703125" style="9" customWidth="1"/>
    <col min="5" max="5" width="25" style="9" customWidth="1"/>
    <col min="6" max="6" width="37.42578125" style="9" customWidth="1"/>
    <col min="7" max="7" width="29.7109375" style="9" customWidth="1"/>
    <col min="8" max="8" width="24.5703125" style="9" customWidth="1"/>
    <col min="9" max="9" width="24" style="9" customWidth="1"/>
    <col min="10" max="10" width="49.42578125" style="9" customWidth="1"/>
    <col min="11" max="11" width="22.7109375" style="9" customWidth="1"/>
    <col min="12" max="12" width="34.5703125" style="9" customWidth="1"/>
    <col min="13" max="13" width="18.7109375" style="9" customWidth="1"/>
    <col min="14" max="14" width="22.140625" style="9" customWidth="1"/>
    <col min="15" max="15" width="26.140625" style="9" customWidth="1"/>
    <col min="16" max="16" width="62.85546875" style="9" customWidth="1"/>
    <col min="17" max="17" width="66.855468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6" t="s">
        <v>63</v>
      </c>
      <c r="C2" s="267"/>
      <c r="D2" s="267"/>
      <c r="E2" s="267"/>
      <c r="F2" s="267"/>
      <c r="G2" s="267"/>
      <c r="H2" s="267"/>
      <c r="I2" s="267"/>
      <c r="J2" s="267"/>
      <c r="K2" s="267"/>
      <c r="L2" s="267"/>
      <c r="M2" s="267"/>
      <c r="N2" s="267"/>
      <c r="O2" s="267"/>
      <c r="P2" s="267"/>
    </row>
    <row r="4" spans="2:16" ht="26.25" x14ac:dyDescent="0.25">
      <c r="B4" s="266" t="s">
        <v>48</v>
      </c>
      <c r="C4" s="267"/>
      <c r="D4" s="267"/>
      <c r="E4" s="267"/>
      <c r="F4" s="267"/>
      <c r="G4" s="267"/>
      <c r="H4" s="267"/>
      <c r="I4" s="267"/>
      <c r="J4" s="267"/>
      <c r="K4" s="267"/>
      <c r="L4" s="267"/>
      <c r="M4" s="267"/>
      <c r="N4" s="267"/>
      <c r="O4" s="267"/>
      <c r="P4" s="267"/>
    </row>
    <row r="5" spans="2:16" ht="15.75" thickBot="1" x14ac:dyDescent="0.3"/>
    <row r="6" spans="2:16" ht="21.75" thickBot="1" x14ac:dyDescent="0.3">
      <c r="B6" s="11" t="s">
        <v>4</v>
      </c>
      <c r="C6" s="247" t="s">
        <v>156</v>
      </c>
      <c r="D6" s="247"/>
      <c r="E6" s="247"/>
      <c r="F6" s="247"/>
      <c r="G6" s="247"/>
      <c r="H6" s="247"/>
      <c r="I6" s="247"/>
      <c r="J6" s="247"/>
      <c r="K6" s="247"/>
      <c r="L6" s="247"/>
      <c r="M6" s="247"/>
      <c r="N6" s="248"/>
    </row>
    <row r="7" spans="2:16" ht="16.5" thickBot="1" x14ac:dyDescent="0.3">
      <c r="B7" s="12" t="s">
        <v>5</v>
      </c>
      <c r="C7" s="247"/>
      <c r="D7" s="247"/>
      <c r="E7" s="247"/>
      <c r="F7" s="247"/>
      <c r="G7" s="247"/>
      <c r="H7" s="247"/>
      <c r="I7" s="247"/>
      <c r="J7" s="247"/>
      <c r="K7" s="247"/>
      <c r="L7" s="247"/>
      <c r="M7" s="247"/>
      <c r="N7" s="248"/>
    </row>
    <row r="8" spans="2:16" ht="16.5" thickBot="1" x14ac:dyDescent="0.3">
      <c r="B8" s="12" t="s">
        <v>6</v>
      </c>
      <c r="C8" s="247"/>
      <c r="D8" s="247"/>
      <c r="E8" s="247"/>
      <c r="F8" s="247"/>
      <c r="G8" s="247"/>
      <c r="H8" s="247"/>
      <c r="I8" s="247"/>
      <c r="J8" s="247"/>
      <c r="K8" s="247"/>
      <c r="L8" s="247"/>
      <c r="M8" s="247"/>
      <c r="N8" s="248"/>
    </row>
    <row r="9" spans="2:16" ht="16.5" thickBot="1" x14ac:dyDescent="0.3">
      <c r="B9" s="12" t="s">
        <v>7</v>
      </c>
      <c r="C9" s="247"/>
      <c r="D9" s="247"/>
      <c r="E9" s="247"/>
      <c r="F9" s="247"/>
      <c r="G9" s="247"/>
      <c r="H9" s="247"/>
      <c r="I9" s="247"/>
      <c r="J9" s="247"/>
      <c r="K9" s="247"/>
      <c r="L9" s="247"/>
      <c r="M9" s="247"/>
      <c r="N9" s="248"/>
    </row>
    <row r="10" spans="2:16" ht="16.5" thickBot="1" x14ac:dyDescent="0.3">
      <c r="B10" s="12" t="s">
        <v>8</v>
      </c>
      <c r="C10" s="251"/>
      <c r="D10" s="251"/>
      <c r="E10" s="25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4"/>
      <c r="J12" s="104"/>
      <c r="K12" s="104"/>
      <c r="L12" s="104"/>
      <c r="M12" s="104"/>
      <c r="N12" s="19"/>
    </row>
    <row r="13" spans="2:16" x14ac:dyDescent="0.25">
      <c r="I13" s="104"/>
      <c r="J13" s="104"/>
      <c r="K13" s="104"/>
      <c r="L13" s="104"/>
      <c r="M13" s="104"/>
      <c r="N13" s="105"/>
    </row>
    <row r="14" spans="2:16" ht="45.75" customHeight="1" x14ac:dyDescent="0.25">
      <c r="B14" s="253" t="s">
        <v>100</v>
      </c>
      <c r="C14" s="253"/>
      <c r="D14" s="166" t="s">
        <v>12</v>
      </c>
      <c r="E14" s="166" t="s">
        <v>13</v>
      </c>
      <c r="F14" s="166" t="s">
        <v>29</v>
      </c>
      <c r="G14" s="89"/>
      <c r="I14" s="38"/>
      <c r="J14" s="38"/>
      <c r="K14" s="38"/>
      <c r="L14" s="38"/>
      <c r="M14" s="38"/>
      <c r="N14" s="105"/>
    </row>
    <row r="15" spans="2:16" x14ac:dyDescent="0.25">
      <c r="B15" s="253"/>
      <c r="C15" s="253"/>
      <c r="D15" s="166">
        <v>10</v>
      </c>
      <c r="E15" s="36">
        <v>3341249600</v>
      </c>
      <c r="F15" s="169">
        <v>1600</v>
      </c>
      <c r="G15" s="90"/>
      <c r="I15" s="39"/>
      <c r="J15" s="39"/>
      <c r="K15" s="39"/>
      <c r="L15" s="39"/>
      <c r="M15" s="39"/>
      <c r="N15" s="105"/>
    </row>
    <row r="16" spans="2:16" x14ac:dyDescent="0.25">
      <c r="B16" s="253"/>
      <c r="C16" s="253"/>
      <c r="D16" s="166"/>
      <c r="E16" s="36"/>
      <c r="F16" s="36"/>
      <c r="G16" s="90"/>
      <c r="I16" s="39"/>
      <c r="J16" s="39"/>
      <c r="K16" s="39"/>
      <c r="L16" s="39"/>
      <c r="M16" s="39"/>
      <c r="N16" s="105"/>
    </row>
    <row r="17" spans="1:14" x14ac:dyDescent="0.25">
      <c r="B17" s="253"/>
      <c r="C17" s="253"/>
      <c r="D17" s="166"/>
      <c r="E17" s="36"/>
      <c r="F17" s="36"/>
      <c r="G17" s="90"/>
      <c r="I17" s="39"/>
      <c r="J17" s="39"/>
      <c r="K17" s="39"/>
      <c r="L17" s="39"/>
      <c r="M17" s="39"/>
      <c r="N17" s="105"/>
    </row>
    <row r="18" spans="1:14" x14ac:dyDescent="0.25">
      <c r="B18" s="253"/>
      <c r="C18" s="253"/>
      <c r="D18" s="166"/>
      <c r="E18" s="37"/>
      <c r="F18" s="36"/>
      <c r="G18" s="90"/>
      <c r="H18" s="22"/>
      <c r="I18" s="39"/>
      <c r="J18" s="39"/>
      <c r="K18" s="39"/>
      <c r="L18" s="39"/>
      <c r="M18" s="39"/>
      <c r="N18" s="20"/>
    </row>
    <row r="19" spans="1:14" x14ac:dyDescent="0.25">
      <c r="B19" s="253"/>
      <c r="C19" s="253"/>
      <c r="D19" s="166"/>
      <c r="E19" s="37"/>
      <c r="F19" s="36"/>
      <c r="G19" s="90"/>
      <c r="H19" s="22"/>
      <c r="I19" s="41"/>
      <c r="J19" s="41"/>
      <c r="K19" s="41"/>
      <c r="L19" s="41"/>
      <c r="M19" s="41"/>
      <c r="N19" s="20"/>
    </row>
    <row r="20" spans="1:14" x14ac:dyDescent="0.25">
      <c r="B20" s="253"/>
      <c r="C20" s="253"/>
      <c r="D20" s="166"/>
      <c r="E20" s="37"/>
      <c r="F20" s="36"/>
      <c r="G20" s="90"/>
      <c r="H20" s="22"/>
      <c r="I20" s="104"/>
      <c r="J20" s="104"/>
      <c r="K20" s="104"/>
      <c r="L20" s="104"/>
      <c r="M20" s="104"/>
      <c r="N20" s="20"/>
    </row>
    <row r="21" spans="1:14" x14ac:dyDescent="0.25">
      <c r="B21" s="253"/>
      <c r="C21" s="253"/>
      <c r="D21" s="166"/>
      <c r="E21" s="37"/>
      <c r="F21" s="36"/>
      <c r="G21" s="90"/>
      <c r="H21" s="22"/>
      <c r="I21" s="104"/>
      <c r="J21" s="104"/>
      <c r="K21" s="104"/>
      <c r="L21" s="104"/>
      <c r="M21" s="104"/>
      <c r="N21" s="20"/>
    </row>
    <row r="22" spans="1:14" ht="15.75" thickBot="1" x14ac:dyDescent="0.3">
      <c r="B22" s="254" t="s">
        <v>14</v>
      </c>
      <c r="C22" s="255"/>
      <c r="D22" s="166"/>
      <c r="E22" s="61"/>
      <c r="F22" s="36"/>
      <c r="G22" s="90"/>
      <c r="H22" s="22"/>
      <c r="I22" s="104"/>
      <c r="J22" s="104"/>
      <c r="K22" s="104"/>
      <c r="L22" s="104"/>
      <c r="M22" s="104"/>
      <c r="N22" s="20"/>
    </row>
    <row r="23" spans="1:14" ht="45.75" thickBot="1" x14ac:dyDescent="0.3">
      <c r="A23" s="43"/>
      <c r="B23" s="51" t="s">
        <v>15</v>
      </c>
      <c r="C23" s="51" t="s">
        <v>101</v>
      </c>
      <c r="E23" s="38"/>
      <c r="F23" s="38"/>
      <c r="G23" s="38"/>
      <c r="H23" s="38"/>
      <c r="I23" s="10"/>
      <c r="J23" s="10"/>
      <c r="K23" s="10"/>
      <c r="L23" s="10"/>
      <c r="M23" s="10"/>
    </row>
    <row r="24" spans="1:14" ht="15.75" thickBot="1" x14ac:dyDescent="0.3">
      <c r="A24" s="44">
        <v>1</v>
      </c>
      <c r="C24" s="193">
        <f>F15*80%</f>
        <v>1280</v>
      </c>
      <c r="D24" s="42"/>
      <c r="E24" s="194">
        <f>E15</f>
        <v>3341249600</v>
      </c>
      <c r="F24" s="40"/>
      <c r="G24" s="40"/>
      <c r="H24" s="40"/>
      <c r="I24" s="23"/>
      <c r="J24" s="23"/>
      <c r="K24" s="23"/>
      <c r="L24" s="23"/>
      <c r="M24" s="23"/>
    </row>
    <row r="25" spans="1:14" x14ac:dyDescent="0.25">
      <c r="A25" s="96"/>
      <c r="C25" s="97"/>
      <c r="D25" s="39"/>
      <c r="E25" s="98"/>
      <c r="F25" s="40"/>
      <c r="G25" s="40"/>
      <c r="H25" s="40"/>
      <c r="I25" s="23"/>
      <c r="J25" s="23"/>
      <c r="K25" s="23"/>
      <c r="L25" s="23"/>
      <c r="M25" s="23"/>
    </row>
    <row r="26" spans="1:14" x14ac:dyDescent="0.25">
      <c r="A26" s="96"/>
      <c r="C26" s="97"/>
      <c r="D26" s="39"/>
      <c r="E26" s="98"/>
      <c r="F26" s="40"/>
      <c r="G26" s="40"/>
      <c r="H26" s="40"/>
      <c r="I26" s="23"/>
      <c r="J26" s="23"/>
      <c r="K26" s="23"/>
      <c r="L26" s="23"/>
      <c r="M26" s="23"/>
    </row>
    <row r="27" spans="1:14" x14ac:dyDescent="0.25">
      <c r="A27" s="96"/>
      <c r="B27" s="119" t="s">
        <v>132</v>
      </c>
      <c r="C27" s="101"/>
      <c r="D27" s="101"/>
      <c r="E27" s="101"/>
      <c r="F27" s="101"/>
      <c r="G27" s="101"/>
      <c r="H27" s="101"/>
      <c r="I27" s="104"/>
      <c r="J27" s="104"/>
      <c r="K27" s="104"/>
      <c r="L27" s="104"/>
      <c r="M27" s="104"/>
      <c r="N27" s="105"/>
    </row>
    <row r="28" spans="1:14" x14ac:dyDescent="0.25">
      <c r="A28" s="96"/>
      <c r="B28" s="101"/>
      <c r="C28" s="101"/>
      <c r="D28" s="101"/>
      <c r="E28" s="101"/>
      <c r="F28" s="101"/>
      <c r="G28" s="101"/>
      <c r="H28" s="101"/>
      <c r="I28" s="104"/>
      <c r="J28" s="104"/>
      <c r="K28" s="104"/>
      <c r="L28" s="104"/>
      <c r="M28" s="104"/>
      <c r="N28" s="105"/>
    </row>
    <row r="29" spans="1:14" x14ac:dyDescent="0.25">
      <c r="A29" s="96"/>
      <c r="B29" s="122" t="s">
        <v>33</v>
      </c>
      <c r="C29" s="122" t="s">
        <v>133</v>
      </c>
      <c r="D29" s="122" t="s">
        <v>134</v>
      </c>
      <c r="E29" s="101"/>
      <c r="F29" s="101"/>
      <c r="G29" s="101"/>
      <c r="H29" s="101"/>
      <c r="I29" s="104"/>
      <c r="J29" s="104"/>
      <c r="K29" s="104"/>
      <c r="L29" s="104"/>
      <c r="M29" s="104"/>
      <c r="N29" s="105"/>
    </row>
    <row r="30" spans="1:14" x14ac:dyDescent="0.25">
      <c r="A30" s="96"/>
      <c r="B30" s="118" t="s">
        <v>135</v>
      </c>
      <c r="C30" s="198" t="s">
        <v>158</v>
      </c>
      <c r="D30" s="198"/>
      <c r="E30" s="101"/>
      <c r="F30" s="101"/>
      <c r="G30" s="101"/>
      <c r="H30" s="101"/>
      <c r="I30" s="104"/>
      <c r="J30" s="104"/>
      <c r="K30" s="104"/>
      <c r="L30" s="104"/>
      <c r="M30" s="104"/>
      <c r="N30" s="105"/>
    </row>
    <row r="31" spans="1:14" x14ac:dyDescent="0.25">
      <c r="A31" s="96"/>
      <c r="B31" s="118" t="s">
        <v>136</v>
      </c>
      <c r="C31" s="198" t="s">
        <v>158</v>
      </c>
      <c r="D31" s="198"/>
      <c r="E31" s="101"/>
      <c r="F31" s="101"/>
      <c r="G31" s="101"/>
      <c r="H31" s="101"/>
      <c r="I31" s="104"/>
      <c r="J31" s="104"/>
      <c r="K31" s="104"/>
      <c r="L31" s="104"/>
      <c r="M31" s="104"/>
      <c r="N31" s="105"/>
    </row>
    <row r="32" spans="1:14" x14ac:dyDescent="0.25">
      <c r="A32" s="96"/>
      <c r="B32" s="118" t="s">
        <v>137</v>
      </c>
      <c r="C32" s="200" t="s">
        <v>158</v>
      </c>
      <c r="D32" s="165"/>
      <c r="E32" s="101"/>
      <c r="F32" s="101"/>
      <c r="G32" s="101"/>
      <c r="H32" s="101"/>
      <c r="I32" s="104"/>
      <c r="J32" s="104"/>
      <c r="K32" s="104"/>
      <c r="L32" s="104"/>
      <c r="M32" s="104"/>
      <c r="N32" s="105"/>
    </row>
    <row r="33" spans="1:17" x14ac:dyDescent="0.25">
      <c r="A33" s="96"/>
      <c r="B33" s="118" t="s">
        <v>138</v>
      </c>
      <c r="C33" s="118"/>
      <c r="D33" s="172" t="s">
        <v>158</v>
      </c>
      <c r="E33" s="101"/>
      <c r="F33" s="101"/>
      <c r="G33" s="101"/>
      <c r="H33" s="101"/>
      <c r="I33" s="104"/>
      <c r="J33" s="104"/>
      <c r="K33" s="104"/>
      <c r="L33" s="104"/>
      <c r="M33" s="104"/>
      <c r="N33" s="105"/>
    </row>
    <row r="34" spans="1:17" x14ac:dyDescent="0.25">
      <c r="A34" s="96"/>
      <c r="B34" s="101"/>
      <c r="C34" s="101"/>
      <c r="D34" s="101"/>
      <c r="E34" s="101"/>
      <c r="F34" s="101"/>
      <c r="G34" s="101"/>
      <c r="H34" s="101"/>
      <c r="I34" s="104"/>
      <c r="J34" s="104"/>
      <c r="K34" s="104"/>
      <c r="L34" s="104"/>
      <c r="M34" s="104"/>
      <c r="N34" s="105"/>
    </row>
    <row r="35" spans="1:17" x14ac:dyDescent="0.25">
      <c r="A35" s="96"/>
      <c r="B35" s="101"/>
      <c r="C35" s="101"/>
      <c r="D35" s="101"/>
      <c r="E35" s="101"/>
      <c r="F35" s="101"/>
      <c r="G35" s="101"/>
      <c r="H35" s="101"/>
      <c r="I35" s="104"/>
      <c r="J35" s="104"/>
      <c r="K35" s="104"/>
      <c r="L35" s="104"/>
      <c r="M35" s="104"/>
      <c r="N35" s="105"/>
    </row>
    <row r="36" spans="1:17" x14ac:dyDescent="0.25">
      <c r="A36" s="96"/>
      <c r="B36" s="119" t="s">
        <v>139</v>
      </c>
      <c r="C36" s="101"/>
      <c r="D36" s="101"/>
      <c r="E36" s="101"/>
      <c r="F36" s="101"/>
      <c r="G36" s="101"/>
      <c r="H36" s="101"/>
      <c r="I36" s="104"/>
      <c r="J36" s="104"/>
      <c r="K36" s="104"/>
      <c r="L36" s="104"/>
      <c r="M36" s="104"/>
      <c r="N36" s="105"/>
    </row>
    <row r="37" spans="1:17" x14ac:dyDescent="0.25">
      <c r="A37" s="96"/>
      <c r="B37" s="101"/>
      <c r="C37" s="101"/>
      <c r="D37" s="101"/>
      <c r="E37" s="101"/>
      <c r="F37" s="101"/>
      <c r="G37" s="101"/>
      <c r="H37" s="101"/>
      <c r="I37" s="104"/>
      <c r="J37" s="104"/>
      <c r="K37" s="104"/>
      <c r="L37" s="104"/>
      <c r="M37" s="104"/>
      <c r="N37" s="105"/>
    </row>
    <row r="38" spans="1:17" x14ac:dyDescent="0.25">
      <c r="A38" s="96"/>
      <c r="B38" s="101"/>
      <c r="C38" s="101"/>
      <c r="D38" s="101"/>
      <c r="E38" s="101"/>
      <c r="F38" s="101"/>
      <c r="G38" s="101"/>
      <c r="H38" s="101"/>
      <c r="I38" s="104"/>
      <c r="J38" s="104"/>
      <c r="K38" s="104"/>
      <c r="L38" s="104"/>
      <c r="M38" s="104"/>
      <c r="N38" s="105"/>
    </row>
    <row r="39" spans="1:17" x14ac:dyDescent="0.25">
      <c r="A39" s="96"/>
      <c r="B39" s="122" t="s">
        <v>33</v>
      </c>
      <c r="C39" s="122" t="s">
        <v>58</v>
      </c>
      <c r="D39" s="121" t="s">
        <v>51</v>
      </c>
      <c r="E39" s="121" t="s">
        <v>16</v>
      </c>
      <c r="F39" s="101"/>
      <c r="G39" s="101"/>
      <c r="H39" s="101"/>
      <c r="I39" s="104"/>
      <c r="J39" s="104"/>
      <c r="K39" s="104"/>
      <c r="L39" s="104"/>
      <c r="M39" s="104"/>
      <c r="N39" s="105"/>
    </row>
    <row r="40" spans="1:17" ht="28.5" x14ac:dyDescent="0.25">
      <c r="A40" s="96"/>
      <c r="B40" s="102" t="s">
        <v>140</v>
      </c>
      <c r="C40" s="103">
        <v>40</v>
      </c>
      <c r="D40" s="165">
        <v>0</v>
      </c>
      <c r="E40" s="256">
        <f>+D40+D41</f>
        <v>10</v>
      </c>
      <c r="F40" s="101"/>
      <c r="G40" s="101"/>
      <c r="H40" s="101"/>
      <c r="I40" s="104"/>
      <c r="J40" s="104"/>
      <c r="K40" s="104"/>
      <c r="L40" s="104"/>
      <c r="M40" s="104"/>
      <c r="N40" s="105"/>
    </row>
    <row r="41" spans="1:17" ht="42.75" x14ac:dyDescent="0.25">
      <c r="A41" s="96"/>
      <c r="B41" s="102" t="s">
        <v>141</v>
      </c>
      <c r="C41" s="103">
        <v>60</v>
      </c>
      <c r="D41" s="165">
        <v>10</v>
      </c>
      <c r="E41" s="257"/>
      <c r="F41" s="101"/>
      <c r="G41" s="101"/>
      <c r="H41" s="101"/>
      <c r="I41" s="104"/>
      <c r="J41" s="104"/>
      <c r="K41" s="104"/>
      <c r="L41" s="104"/>
      <c r="M41" s="104"/>
      <c r="N41" s="105"/>
    </row>
    <row r="42" spans="1:17" x14ac:dyDescent="0.25">
      <c r="A42" s="96"/>
      <c r="C42" s="97"/>
      <c r="D42" s="39"/>
      <c r="E42" s="98"/>
      <c r="F42" s="40"/>
      <c r="G42" s="40"/>
      <c r="H42" s="40"/>
      <c r="I42" s="23"/>
      <c r="J42" s="23"/>
      <c r="K42" s="23"/>
      <c r="L42" s="23"/>
      <c r="M42" s="23"/>
    </row>
    <row r="43" spans="1:17" x14ac:dyDescent="0.25">
      <c r="A43" s="96"/>
      <c r="C43" s="97"/>
      <c r="D43" s="39"/>
      <c r="E43" s="98"/>
      <c r="F43" s="40"/>
      <c r="G43" s="40"/>
      <c r="H43" s="40"/>
      <c r="I43" s="23"/>
      <c r="J43" s="23"/>
      <c r="K43" s="23"/>
      <c r="L43" s="23"/>
      <c r="M43" s="23"/>
    </row>
    <row r="44" spans="1:17" x14ac:dyDescent="0.25">
      <c r="A44" s="96"/>
      <c r="C44" s="97"/>
      <c r="D44" s="39"/>
      <c r="E44" s="98"/>
      <c r="F44" s="40"/>
      <c r="G44" s="40"/>
      <c r="H44" s="40"/>
      <c r="I44" s="23"/>
      <c r="J44" s="23"/>
      <c r="K44" s="23"/>
      <c r="L44" s="23"/>
      <c r="M44" s="23"/>
    </row>
    <row r="45" spans="1:17" ht="15.75" thickBot="1" x14ac:dyDescent="0.3">
      <c r="M45" s="258" t="s">
        <v>35</v>
      </c>
      <c r="N45" s="258"/>
    </row>
    <row r="46" spans="1:17" x14ac:dyDescent="0.25">
      <c r="B46" s="119" t="s">
        <v>30</v>
      </c>
      <c r="M46" s="62"/>
      <c r="N46" s="62"/>
    </row>
    <row r="47" spans="1:17" ht="15.75" thickBot="1" x14ac:dyDescent="0.3">
      <c r="M47" s="62"/>
      <c r="N47" s="62"/>
    </row>
    <row r="48" spans="1:17" s="104" customFormat="1" ht="109.5" customHeight="1" x14ac:dyDescent="0.25">
      <c r="B48" s="115" t="s">
        <v>142</v>
      </c>
      <c r="C48" s="115" t="s">
        <v>143</v>
      </c>
      <c r="D48" s="115" t="s">
        <v>144</v>
      </c>
      <c r="E48" s="115" t="s">
        <v>45</v>
      </c>
      <c r="F48" s="115" t="s">
        <v>22</v>
      </c>
      <c r="G48" s="115" t="s">
        <v>102</v>
      </c>
      <c r="H48" s="115" t="s">
        <v>17</v>
      </c>
      <c r="I48" s="115" t="s">
        <v>10</v>
      </c>
      <c r="J48" s="115" t="s">
        <v>31</v>
      </c>
      <c r="K48" s="115" t="s">
        <v>61</v>
      </c>
      <c r="L48" s="115" t="s">
        <v>20</v>
      </c>
      <c r="M48" s="100" t="s">
        <v>26</v>
      </c>
      <c r="N48" s="115" t="s">
        <v>145</v>
      </c>
      <c r="O48" s="115" t="s">
        <v>36</v>
      </c>
      <c r="P48" s="116" t="s">
        <v>11</v>
      </c>
      <c r="Q48" s="116" t="s">
        <v>19</v>
      </c>
    </row>
    <row r="49" spans="1:26" s="110" customFormat="1" x14ac:dyDescent="0.25">
      <c r="A49" s="45">
        <v>1</v>
      </c>
      <c r="B49" s="111" t="s">
        <v>156</v>
      </c>
      <c r="C49" s="112" t="s">
        <v>156</v>
      </c>
      <c r="D49" s="111" t="s">
        <v>160</v>
      </c>
      <c r="E49" s="106" t="s">
        <v>161</v>
      </c>
      <c r="F49" s="107" t="s">
        <v>134</v>
      </c>
      <c r="G49" s="146"/>
      <c r="H49" s="114">
        <v>41000</v>
      </c>
      <c r="I49" s="108">
        <v>41912</v>
      </c>
      <c r="J49" s="108"/>
      <c r="K49" s="108" t="s">
        <v>162</v>
      </c>
      <c r="L49" s="108" t="s">
        <v>163</v>
      </c>
      <c r="M49" s="99">
        <v>0</v>
      </c>
      <c r="N49" s="99">
        <v>0</v>
      </c>
      <c r="O49" s="27"/>
      <c r="P49" s="27">
        <v>30</v>
      </c>
      <c r="Q49" s="168" t="s">
        <v>468</v>
      </c>
      <c r="R49" s="109"/>
      <c r="S49" s="109"/>
      <c r="T49" s="109"/>
      <c r="U49" s="109"/>
      <c r="V49" s="109"/>
      <c r="W49" s="109"/>
      <c r="X49" s="109"/>
      <c r="Y49" s="109"/>
      <c r="Z49" s="109"/>
    </row>
    <row r="50" spans="1:26" s="110" customFormat="1" x14ac:dyDescent="0.25">
      <c r="A50" s="45">
        <f>+A49+1</f>
        <v>2</v>
      </c>
      <c r="B50" s="111" t="s">
        <v>156</v>
      </c>
      <c r="C50" s="112" t="s">
        <v>156</v>
      </c>
      <c r="D50" s="111" t="s">
        <v>164</v>
      </c>
      <c r="E50" s="106" t="s">
        <v>165</v>
      </c>
      <c r="F50" s="107" t="s">
        <v>134</v>
      </c>
      <c r="G50" s="107"/>
      <c r="H50" s="114">
        <v>41153</v>
      </c>
      <c r="I50" s="108">
        <v>41912</v>
      </c>
      <c r="J50" s="108"/>
      <c r="K50" s="108" t="s">
        <v>166</v>
      </c>
      <c r="L50" s="108" t="s">
        <v>162</v>
      </c>
      <c r="M50" s="99">
        <v>5021</v>
      </c>
      <c r="N50" s="99">
        <v>5021</v>
      </c>
      <c r="O50" s="27"/>
      <c r="P50" s="27">
        <v>31</v>
      </c>
      <c r="Q50" s="168" t="s">
        <v>469</v>
      </c>
      <c r="R50" s="109"/>
      <c r="S50" s="109"/>
      <c r="T50" s="109"/>
      <c r="U50" s="109"/>
      <c r="V50" s="109"/>
      <c r="W50" s="109"/>
      <c r="X50" s="109"/>
      <c r="Y50" s="109"/>
      <c r="Z50" s="109"/>
    </row>
    <row r="51" spans="1:26" s="110" customFormat="1" x14ac:dyDescent="0.25">
      <c r="A51" s="45">
        <f t="shared" ref="A51:A56" si="0">+A50+1</f>
        <v>3</v>
      </c>
      <c r="B51" s="111" t="s">
        <v>156</v>
      </c>
      <c r="C51" s="112" t="s">
        <v>156</v>
      </c>
      <c r="D51" s="111" t="s">
        <v>167</v>
      </c>
      <c r="E51" s="106" t="s">
        <v>168</v>
      </c>
      <c r="F51" s="107" t="s">
        <v>134</v>
      </c>
      <c r="G51" s="107"/>
      <c r="H51" s="114">
        <v>41000</v>
      </c>
      <c r="I51" s="108">
        <v>41943</v>
      </c>
      <c r="J51" s="108"/>
      <c r="K51" s="108" t="s">
        <v>162</v>
      </c>
      <c r="L51" s="108" t="s">
        <v>169</v>
      </c>
      <c r="M51" s="99">
        <v>1600</v>
      </c>
      <c r="N51" s="99">
        <v>1600</v>
      </c>
      <c r="O51" s="27"/>
      <c r="P51" s="27">
        <v>32</v>
      </c>
      <c r="Q51" s="168" t="s">
        <v>471</v>
      </c>
      <c r="R51" s="109"/>
      <c r="S51" s="109"/>
      <c r="T51" s="109"/>
      <c r="U51" s="109"/>
      <c r="V51" s="109"/>
      <c r="W51" s="109"/>
      <c r="X51" s="109"/>
      <c r="Y51" s="109"/>
      <c r="Z51" s="109"/>
    </row>
    <row r="52" spans="1:26" s="110" customFormat="1" x14ac:dyDescent="0.25">
      <c r="A52" s="45">
        <f t="shared" si="0"/>
        <v>4</v>
      </c>
      <c r="B52" s="111"/>
      <c r="C52" s="112"/>
      <c r="D52" s="111"/>
      <c r="E52" s="106"/>
      <c r="F52" s="107"/>
      <c r="G52" s="107"/>
      <c r="H52" s="107"/>
      <c r="I52" s="108"/>
      <c r="J52" s="108"/>
      <c r="K52" s="108"/>
      <c r="L52" s="108"/>
      <c r="M52" s="99"/>
      <c r="N52" s="99"/>
      <c r="O52" s="27"/>
      <c r="P52" s="27"/>
      <c r="Q52" s="147"/>
      <c r="R52" s="109"/>
      <c r="S52" s="109"/>
      <c r="T52" s="109"/>
      <c r="U52" s="109"/>
      <c r="V52" s="109"/>
      <c r="W52" s="109"/>
      <c r="X52" s="109"/>
      <c r="Y52" s="109"/>
      <c r="Z52" s="109"/>
    </row>
    <row r="53" spans="1:26" s="110" customFormat="1" x14ac:dyDescent="0.25">
      <c r="A53" s="45">
        <f t="shared" si="0"/>
        <v>5</v>
      </c>
      <c r="B53" s="111"/>
      <c r="C53" s="112"/>
      <c r="D53" s="111"/>
      <c r="E53" s="106"/>
      <c r="F53" s="107"/>
      <c r="G53" s="107"/>
      <c r="H53" s="107"/>
      <c r="I53" s="108"/>
      <c r="J53" s="108"/>
      <c r="K53" s="108"/>
      <c r="L53" s="108"/>
      <c r="M53" s="99"/>
      <c r="N53" s="99"/>
      <c r="O53" s="27"/>
      <c r="P53" s="27"/>
      <c r="Q53" s="147"/>
      <c r="R53" s="109"/>
      <c r="S53" s="109"/>
      <c r="T53" s="109"/>
      <c r="U53" s="109"/>
      <c r="V53" s="109"/>
      <c r="W53" s="109"/>
      <c r="X53" s="109"/>
      <c r="Y53" s="109"/>
      <c r="Z53" s="109"/>
    </row>
    <row r="54" spans="1:26" s="110" customFormat="1" x14ac:dyDescent="0.25">
      <c r="A54" s="45">
        <f t="shared" si="0"/>
        <v>6</v>
      </c>
      <c r="B54" s="111"/>
      <c r="C54" s="112"/>
      <c r="D54" s="111"/>
      <c r="E54" s="106"/>
      <c r="F54" s="107"/>
      <c r="G54" s="107"/>
      <c r="H54" s="107"/>
      <c r="I54" s="108"/>
      <c r="J54" s="108"/>
      <c r="K54" s="108"/>
      <c r="L54" s="108"/>
      <c r="M54" s="99"/>
      <c r="N54" s="99"/>
      <c r="O54" s="27"/>
      <c r="P54" s="27"/>
      <c r="Q54" s="147"/>
      <c r="R54" s="109"/>
      <c r="S54" s="109"/>
      <c r="T54" s="109"/>
      <c r="U54" s="109"/>
      <c r="V54" s="109"/>
      <c r="W54" s="109"/>
      <c r="X54" s="109"/>
      <c r="Y54" s="109"/>
      <c r="Z54" s="109"/>
    </row>
    <row r="55" spans="1:26" s="110" customFormat="1" x14ac:dyDescent="0.25">
      <c r="A55" s="45">
        <f t="shared" si="0"/>
        <v>7</v>
      </c>
      <c r="B55" s="111"/>
      <c r="C55" s="112"/>
      <c r="D55" s="111"/>
      <c r="E55" s="106"/>
      <c r="F55" s="107"/>
      <c r="G55" s="107"/>
      <c r="H55" s="107"/>
      <c r="I55" s="108"/>
      <c r="J55" s="108"/>
      <c r="K55" s="108"/>
      <c r="L55" s="108"/>
      <c r="M55" s="99"/>
      <c r="N55" s="99"/>
      <c r="O55" s="27"/>
      <c r="P55" s="27"/>
      <c r="Q55" s="147"/>
      <c r="R55" s="109"/>
      <c r="S55" s="109"/>
      <c r="T55" s="109"/>
      <c r="U55" s="109"/>
      <c r="V55" s="109"/>
      <c r="W55" s="109"/>
      <c r="X55" s="109"/>
      <c r="Y55" s="109"/>
      <c r="Z55" s="109"/>
    </row>
    <row r="56" spans="1:26" s="110" customFormat="1" x14ac:dyDescent="0.25">
      <c r="A56" s="45">
        <f t="shared" si="0"/>
        <v>8</v>
      </c>
      <c r="B56" s="111"/>
      <c r="C56" s="112"/>
      <c r="D56" s="111"/>
      <c r="E56" s="106"/>
      <c r="F56" s="107"/>
      <c r="G56" s="107"/>
      <c r="H56" s="107"/>
      <c r="I56" s="108"/>
      <c r="J56" s="108"/>
      <c r="K56" s="108"/>
      <c r="L56" s="108"/>
      <c r="M56" s="99"/>
      <c r="N56" s="99"/>
      <c r="O56" s="27"/>
      <c r="P56" s="27"/>
      <c r="Q56" s="147"/>
      <c r="R56" s="109"/>
      <c r="S56" s="109"/>
      <c r="T56" s="109"/>
      <c r="U56" s="109"/>
      <c r="V56" s="109"/>
      <c r="W56" s="109"/>
      <c r="X56" s="109"/>
      <c r="Y56" s="109"/>
      <c r="Z56" s="109"/>
    </row>
    <row r="57" spans="1:26" s="110" customFormat="1" x14ac:dyDescent="0.25">
      <c r="A57" s="45"/>
      <c r="B57" s="48" t="s">
        <v>16</v>
      </c>
      <c r="C57" s="112"/>
      <c r="D57" s="111"/>
      <c r="E57" s="106"/>
      <c r="F57" s="107"/>
      <c r="G57" s="107"/>
      <c r="H57" s="107"/>
      <c r="I57" s="108"/>
      <c r="J57" s="108"/>
      <c r="K57" s="113" t="s">
        <v>166</v>
      </c>
      <c r="L57" s="113">
        <f t="shared" ref="L57:N57" si="1">SUM(L49:L56)</f>
        <v>0</v>
      </c>
      <c r="M57" s="145">
        <v>5021</v>
      </c>
      <c r="N57" s="113" t="s">
        <v>470</v>
      </c>
      <c r="O57" s="27"/>
      <c r="P57" s="27"/>
      <c r="Q57" s="148"/>
    </row>
    <row r="58" spans="1:26" s="30" customFormat="1" x14ac:dyDescent="0.25">
      <c r="E58" s="31"/>
    </row>
    <row r="59" spans="1:26" s="30" customFormat="1" x14ac:dyDescent="0.25">
      <c r="B59" s="259" t="s">
        <v>28</v>
      </c>
      <c r="C59" s="259" t="s">
        <v>27</v>
      </c>
      <c r="D59" s="261" t="s">
        <v>34</v>
      </c>
      <c r="E59" s="261"/>
    </row>
    <row r="60" spans="1:26" s="30" customFormat="1" x14ac:dyDescent="0.25">
      <c r="B60" s="260"/>
      <c r="C60" s="260"/>
      <c r="D60" s="167" t="s">
        <v>23</v>
      </c>
      <c r="E60" s="59" t="s">
        <v>24</v>
      </c>
    </row>
    <row r="61" spans="1:26" s="30" customFormat="1" ht="30.6" customHeight="1" x14ac:dyDescent="0.25">
      <c r="B61" s="56" t="s">
        <v>21</v>
      </c>
      <c r="C61" s="196" t="str">
        <f>+K57</f>
        <v>25 meses</v>
      </c>
      <c r="D61" s="198" t="s">
        <v>158</v>
      </c>
      <c r="E61" s="198"/>
      <c r="F61" s="32"/>
      <c r="G61" s="32"/>
      <c r="H61" s="32"/>
      <c r="I61" s="32"/>
      <c r="J61" s="32"/>
      <c r="K61" s="32"/>
      <c r="L61" s="32"/>
      <c r="M61" s="32"/>
    </row>
    <row r="62" spans="1:26" s="30" customFormat="1" ht="30" customHeight="1" x14ac:dyDescent="0.25">
      <c r="B62" s="56" t="s">
        <v>25</v>
      </c>
      <c r="C62" s="196">
        <f>+M57</f>
        <v>5021</v>
      </c>
      <c r="D62" s="198" t="s">
        <v>158</v>
      </c>
      <c r="E62" s="198"/>
    </row>
    <row r="63" spans="1:26" s="30" customFormat="1" x14ac:dyDescent="0.25">
      <c r="B63" s="33"/>
      <c r="C63" s="262"/>
      <c r="D63" s="262"/>
      <c r="E63" s="262"/>
      <c r="F63" s="262"/>
      <c r="G63" s="262"/>
      <c r="H63" s="262"/>
      <c r="I63" s="262"/>
      <c r="J63" s="262"/>
      <c r="K63" s="262"/>
      <c r="L63" s="262"/>
      <c r="M63" s="262"/>
      <c r="N63" s="262"/>
    </row>
    <row r="64" spans="1:26" ht="28.15" customHeight="1" thickBot="1" x14ac:dyDescent="0.3"/>
    <row r="65" spans="2:17" ht="27" thickBot="1" x14ac:dyDescent="0.3">
      <c r="B65" s="263" t="s">
        <v>103</v>
      </c>
      <c r="C65" s="263"/>
      <c r="D65" s="263"/>
      <c r="E65" s="263"/>
      <c r="F65" s="263"/>
      <c r="G65" s="263"/>
      <c r="H65" s="263"/>
      <c r="I65" s="263"/>
      <c r="J65" s="263"/>
      <c r="K65" s="263"/>
      <c r="L65" s="263"/>
      <c r="M65" s="263"/>
      <c r="N65" s="263"/>
    </row>
    <row r="68" spans="2:17" ht="109.5" customHeight="1" x14ac:dyDescent="0.25">
      <c r="B68" s="117" t="s">
        <v>146</v>
      </c>
      <c r="C68" s="65" t="s">
        <v>2</v>
      </c>
      <c r="D68" s="65" t="s">
        <v>105</v>
      </c>
      <c r="E68" s="65" t="s">
        <v>104</v>
      </c>
      <c r="F68" s="65" t="s">
        <v>106</v>
      </c>
      <c r="G68" s="65" t="s">
        <v>107</v>
      </c>
      <c r="H68" s="65" t="s">
        <v>108</v>
      </c>
      <c r="I68" s="65" t="s">
        <v>109</v>
      </c>
      <c r="J68" s="65" t="s">
        <v>110</v>
      </c>
      <c r="K68" s="65" t="s">
        <v>111</v>
      </c>
      <c r="L68" s="65" t="s">
        <v>112</v>
      </c>
      <c r="M68" s="93" t="s">
        <v>113</v>
      </c>
      <c r="N68" s="93" t="s">
        <v>114</v>
      </c>
      <c r="O68" s="264" t="s">
        <v>3</v>
      </c>
      <c r="P68" s="265"/>
      <c r="Q68" s="65" t="s">
        <v>18</v>
      </c>
    </row>
    <row r="69" spans="2:17" x14ac:dyDescent="0.25">
      <c r="B69" s="3"/>
      <c r="C69" s="3"/>
      <c r="D69" s="5"/>
      <c r="E69" s="5"/>
      <c r="F69" s="4"/>
      <c r="G69" s="4"/>
      <c r="H69" s="4"/>
      <c r="I69" s="94"/>
      <c r="J69" s="94"/>
      <c r="K69" s="118"/>
      <c r="L69" s="118"/>
      <c r="M69" s="118"/>
      <c r="N69" s="118"/>
      <c r="O69" s="249" t="s">
        <v>440</v>
      </c>
      <c r="P69" s="250"/>
      <c r="Q69" s="118" t="s">
        <v>133</v>
      </c>
    </row>
    <row r="70" spans="2:17" x14ac:dyDescent="0.25">
      <c r="B70" s="3"/>
      <c r="C70" s="3"/>
      <c r="D70" s="5"/>
      <c r="E70" s="5"/>
      <c r="F70" s="4"/>
      <c r="G70" s="4"/>
      <c r="H70" s="4"/>
      <c r="I70" s="94"/>
      <c r="J70" s="94"/>
      <c r="K70" s="118"/>
      <c r="L70" s="118"/>
      <c r="M70" s="118"/>
      <c r="N70" s="118"/>
      <c r="O70" s="249"/>
      <c r="P70" s="250"/>
      <c r="Q70" s="118"/>
    </row>
    <row r="71" spans="2:17" x14ac:dyDescent="0.25">
      <c r="B71" s="3"/>
      <c r="C71" s="3"/>
      <c r="D71" s="5"/>
      <c r="E71" s="5"/>
      <c r="F71" s="4"/>
      <c r="G71" s="4"/>
      <c r="H71" s="4"/>
      <c r="I71" s="94"/>
      <c r="J71" s="94"/>
      <c r="K71" s="118"/>
      <c r="L71" s="118"/>
      <c r="M71" s="118"/>
      <c r="N71" s="118"/>
      <c r="O71" s="249"/>
      <c r="P71" s="250"/>
      <c r="Q71" s="118"/>
    </row>
    <row r="72" spans="2:17" x14ac:dyDescent="0.25">
      <c r="B72" s="3"/>
      <c r="C72" s="3"/>
      <c r="D72" s="5"/>
      <c r="E72" s="5"/>
      <c r="F72" s="4"/>
      <c r="G72" s="4"/>
      <c r="H72" s="4"/>
      <c r="I72" s="94"/>
      <c r="J72" s="94"/>
      <c r="K72" s="118"/>
      <c r="L72" s="118"/>
      <c r="M72" s="118"/>
      <c r="N72" s="118"/>
      <c r="O72" s="249"/>
      <c r="P72" s="250"/>
      <c r="Q72" s="118"/>
    </row>
    <row r="73" spans="2:17" x14ac:dyDescent="0.25">
      <c r="B73" s="3"/>
      <c r="C73" s="3"/>
      <c r="D73" s="5"/>
      <c r="E73" s="5"/>
      <c r="F73" s="4"/>
      <c r="G73" s="4"/>
      <c r="H73" s="4"/>
      <c r="I73" s="94"/>
      <c r="J73" s="94"/>
      <c r="K73" s="118"/>
      <c r="L73" s="118"/>
      <c r="M73" s="118"/>
      <c r="N73" s="118"/>
      <c r="O73" s="249"/>
      <c r="P73" s="250"/>
      <c r="Q73" s="118"/>
    </row>
    <row r="74" spans="2:17" x14ac:dyDescent="0.25">
      <c r="B74" s="3"/>
      <c r="C74" s="3"/>
      <c r="D74" s="5"/>
      <c r="E74" s="5"/>
      <c r="F74" s="4"/>
      <c r="G74" s="4"/>
      <c r="H74" s="4"/>
      <c r="I74" s="94"/>
      <c r="J74" s="94"/>
      <c r="K74" s="118"/>
      <c r="L74" s="118"/>
      <c r="M74" s="118"/>
      <c r="N74" s="118"/>
      <c r="O74" s="249"/>
      <c r="P74" s="250"/>
      <c r="Q74" s="118"/>
    </row>
    <row r="75" spans="2:17" x14ac:dyDescent="0.25">
      <c r="B75" s="118"/>
      <c r="C75" s="118"/>
      <c r="D75" s="118"/>
      <c r="E75" s="118"/>
      <c r="F75" s="118"/>
      <c r="G75" s="118"/>
      <c r="H75" s="118"/>
      <c r="I75" s="118"/>
      <c r="J75" s="118"/>
      <c r="K75" s="118"/>
      <c r="L75" s="118"/>
      <c r="M75" s="118"/>
      <c r="N75" s="118"/>
      <c r="O75" s="249"/>
      <c r="P75" s="250"/>
      <c r="Q75" s="118"/>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68" t="s">
        <v>38</v>
      </c>
      <c r="C81" s="269"/>
      <c r="D81" s="269"/>
      <c r="E81" s="269"/>
      <c r="F81" s="269"/>
      <c r="G81" s="269"/>
      <c r="H81" s="269"/>
      <c r="I81" s="269"/>
      <c r="J81" s="269"/>
      <c r="K81" s="269"/>
      <c r="L81" s="269"/>
      <c r="M81" s="269"/>
      <c r="N81" s="270"/>
    </row>
    <row r="82" spans="2:17" x14ac:dyDescent="0.25">
      <c r="Q82" s="204"/>
    </row>
    <row r="83" spans="2:17" x14ac:dyDescent="0.25">
      <c r="Q83" s="204"/>
    </row>
    <row r="84" spans="2:17" x14ac:dyDescent="0.25">
      <c r="Q84" s="204"/>
    </row>
    <row r="85" spans="2:17" x14ac:dyDescent="0.25">
      <c r="Q85" s="204"/>
    </row>
    <row r="86" spans="2:17" ht="76.5" customHeight="1" x14ac:dyDescent="0.25">
      <c r="B86" s="117" t="s">
        <v>0</v>
      </c>
      <c r="C86" s="117" t="s">
        <v>39</v>
      </c>
      <c r="D86" s="117" t="s">
        <v>40</v>
      </c>
      <c r="E86" s="117" t="s">
        <v>115</v>
      </c>
      <c r="F86" s="117" t="s">
        <v>117</v>
      </c>
      <c r="G86" s="117" t="s">
        <v>118</v>
      </c>
      <c r="H86" s="117" t="s">
        <v>119</v>
      </c>
      <c r="I86" s="117" t="s">
        <v>116</v>
      </c>
      <c r="J86" s="264" t="s">
        <v>120</v>
      </c>
      <c r="K86" s="271"/>
      <c r="L86" s="265"/>
      <c r="M86" s="117" t="s">
        <v>121</v>
      </c>
      <c r="N86" s="117" t="s">
        <v>41</v>
      </c>
      <c r="O86" s="117" t="s">
        <v>42</v>
      </c>
      <c r="P86" s="205" t="s">
        <v>3</v>
      </c>
      <c r="Q86" s="40"/>
    </row>
    <row r="87" spans="2:17" s="184" customFormat="1" ht="30" x14ac:dyDescent="0.25">
      <c r="B87" s="201" t="s">
        <v>43</v>
      </c>
      <c r="C87" s="173">
        <f>1600/300</f>
        <v>5.333333333333333</v>
      </c>
      <c r="D87" s="182" t="s">
        <v>171</v>
      </c>
      <c r="E87" s="182">
        <v>12797788</v>
      </c>
      <c r="F87" s="201" t="s">
        <v>172</v>
      </c>
      <c r="G87" s="175" t="s">
        <v>173</v>
      </c>
      <c r="H87" s="190">
        <v>41291</v>
      </c>
      <c r="I87" s="183" t="s">
        <v>174</v>
      </c>
      <c r="J87" s="181"/>
      <c r="K87" s="189"/>
      <c r="L87" s="188"/>
      <c r="M87" s="185" t="s">
        <v>133</v>
      </c>
      <c r="N87" s="185" t="s">
        <v>134</v>
      </c>
      <c r="O87" s="185" t="s">
        <v>134</v>
      </c>
      <c r="P87" s="203" t="s">
        <v>441</v>
      </c>
      <c r="Q87" s="204"/>
    </row>
    <row r="88" spans="2:17" s="184" customFormat="1" ht="30" x14ac:dyDescent="0.25">
      <c r="B88" s="201" t="s">
        <v>44</v>
      </c>
      <c r="C88" s="173">
        <f>1600/300*2</f>
        <v>10.666666666666666</v>
      </c>
      <c r="D88" s="182" t="s">
        <v>175</v>
      </c>
      <c r="E88" s="182">
        <v>1004510219</v>
      </c>
      <c r="F88" s="182" t="s">
        <v>176</v>
      </c>
      <c r="G88" s="182" t="s">
        <v>177</v>
      </c>
      <c r="H88" s="190">
        <v>40495</v>
      </c>
      <c r="I88" s="183" t="s">
        <v>134</v>
      </c>
      <c r="J88" s="181"/>
      <c r="K88" s="189"/>
      <c r="L88" s="188"/>
      <c r="M88" s="185" t="s">
        <v>133</v>
      </c>
      <c r="N88" s="185" t="s">
        <v>134</v>
      </c>
      <c r="O88" s="185" t="s">
        <v>134</v>
      </c>
      <c r="P88" s="203" t="s">
        <v>442</v>
      </c>
      <c r="Q88" s="204"/>
    </row>
    <row r="89" spans="2:17" s="184" customFormat="1" x14ac:dyDescent="0.25">
      <c r="B89" s="201" t="s">
        <v>43</v>
      </c>
      <c r="C89" s="173">
        <f t="shared" ref="C89" si="2">1600/300</f>
        <v>5.333333333333333</v>
      </c>
      <c r="D89" s="182" t="s">
        <v>178</v>
      </c>
      <c r="E89" s="182">
        <v>59677980</v>
      </c>
      <c r="F89" s="201" t="s">
        <v>179</v>
      </c>
      <c r="G89" s="182" t="s">
        <v>180</v>
      </c>
      <c r="H89" s="190">
        <v>38079</v>
      </c>
      <c r="I89" s="183" t="s">
        <v>174</v>
      </c>
      <c r="J89" s="181" t="s">
        <v>181</v>
      </c>
      <c r="K89" s="189" t="s">
        <v>182</v>
      </c>
      <c r="L89" s="188" t="s">
        <v>183</v>
      </c>
      <c r="M89" s="185" t="s">
        <v>133</v>
      </c>
      <c r="N89" s="185" t="s">
        <v>134</v>
      </c>
      <c r="O89" s="185" t="s">
        <v>134</v>
      </c>
      <c r="P89" s="203"/>
      <c r="Q89" s="204"/>
    </row>
    <row r="90" spans="2:17" s="184" customFormat="1" x14ac:dyDescent="0.25">
      <c r="B90" s="201" t="s">
        <v>43</v>
      </c>
      <c r="C90" s="173">
        <f>1600/300</f>
        <v>5.333333333333333</v>
      </c>
      <c r="D90" s="182" t="s">
        <v>178</v>
      </c>
      <c r="E90" s="182">
        <v>59677980</v>
      </c>
      <c r="F90" s="201" t="s">
        <v>179</v>
      </c>
      <c r="G90" s="182" t="s">
        <v>180</v>
      </c>
      <c r="H90" s="190">
        <v>38079</v>
      </c>
      <c r="I90" s="183" t="s">
        <v>174</v>
      </c>
      <c r="J90" s="201" t="s">
        <v>184</v>
      </c>
      <c r="K90" s="189" t="s">
        <v>185</v>
      </c>
      <c r="L90" s="188" t="s">
        <v>183</v>
      </c>
      <c r="M90" s="185" t="s">
        <v>133</v>
      </c>
      <c r="N90" s="185" t="s">
        <v>134</v>
      </c>
      <c r="O90" s="185" t="s">
        <v>134</v>
      </c>
      <c r="P90" s="203"/>
      <c r="Q90" s="204"/>
    </row>
    <row r="91" spans="2:17" s="184" customFormat="1" x14ac:dyDescent="0.25">
      <c r="B91" s="201" t="s">
        <v>44</v>
      </c>
      <c r="C91" s="173">
        <f>1600/300*2</f>
        <v>10.666666666666666</v>
      </c>
      <c r="D91" s="182" t="s">
        <v>186</v>
      </c>
      <c r="E91" s="182">
        <v>1087123252</v>
      </c>
      <c r="F91" s="182" t="s">
        <v>176</v>
      </c>
      <c r="G91" s="182" t="s">
        <v>180</v>
      </c>
      <c r="H91" s="190">
        <v>41754</v>
      </c>
      <c r="I91" s="183" t="s">
        <v>134</v>
      </c>
      <c r="J91" s="181" t="s">
        <v>188</v>
      </c>
      <c r="K91" s="189" t="s">
        <v>189</v>
      </c>
      <c r="L91" s="188" t="s">
        <v>190</v>
      </c>
      <c r="M91" s="185" t="s">
        <v>133</v>
      </c>
      <c r="N91" s="185" t="s">
        <v>133</v>
      </c>
      <c r="O91" s="185" t="s">
        <v>134</v>
      </c>
      <c r="P91" s="203" t="s">
        <v>443</v>
      </c>
      <c r="Q91" s="204"/>
    </row>
    <row r="92" spans="2:17" s="184" customFormat="1" x14ac:dyDescent="0.25">
      <c r="B92" s="201" t="s">
        <v>44</v>
      </c>
      <c r="C92" s="173">
        <f>1600/300*2</f>
        <v>10.666666666666666</v>
      </c>
      <c r="D92" s="182" t="s">
        <v>186</v>
      </c>
      <c r="E92" s="182">
        <v>1087123252</v>
      </c>
      <c r="F92" s="182" t="s">
        <v>176</v>
      </c>
      <c r="G92" s="182" t="s">
        <v>180</v>
      </c>
      <c r="H92" s="190">
        <v>41754</v>
      </c>
      <c r="I92" s="183" t="s">
        <v>134</v>
      </c>
      <c r="J92" s="181" t="s">
        <v>191</v>
      </c>
      <c r="K92" s="189" t="s">
        <v>192</v>
      </c>
      <c r="L92" s="188" t="s">
        <v>190</v>
      </c>
      <c r="M92" s="185" t="s">
        <v>133</v>
      </c>
      <c r="N92" s="185" t="s">
        <v>133</v>
      </c>
      <c r="O92" s="185" t="s">
        <v>134</v>
      </c>
      <c r="P92" s="203" t="s">
        <v>443</v>
      </c>
      <c r="Q92" s="204"/>
    </row>
    <row r="93" spans="2:17" s="184" customFormat="1" x14ac:dyDescent="0.25">
      <c r="B93" s="201" t="s">
        <v>44</v>
      </c>
      <c r="C93" s="173">
        <f>1600/300*2</f>
        <v>10.666666666666666</v>
      </c>
      <c r="D93" s="182" t="s">
        <v>193</v>
      </c>
      <c r="E93" s="182">
        <v>1130622002</v>
      </c>
      <c r="F93" s="182" t="s">
        <v>194</v>
      </c>
      <c r="G93" s="182" t="s">
        <v>177</v>
      </c>
      <c r="H93" s="190">
        <v>41371</v>
      </c>
      <c r="I93" s="183" t="s">
        <v>174</v>
      </c>
      <c r="J93" s="181" t="s">
        <v>195</v>
      </c>
      <c r="K93" s="176" t="s">
        <v>196</v>
      </c>
      <c r="L93" s="188" t="s">
        <v>197</v>
      </c>
      <c r="M93" s="185" t="s">
        <v>133</v>
      </c>
      <c r="N93" s="185" t="s">
        <v>133</v>
      </c>
      <c r="O93" s="185" t="s">
        <v>134</v>
      </c>
      <c r="P93" s="203"/>
      <c r="Q93" s="204"/>
    </row>
    <row r="94" spans="2:17" s="184" customFormat="1" ht="30" x14ac:dyDescent="0.25">
      <c r="B94" s="201" t="s">
        <v>43</v>
      </c>
      <c r="C94" s="173">
        <f>1600/300</f>
        <v>5.333333333333333</v>
      </c>
      <c r="D94" s="182" t="s">
        <v>198</v>
      </c>
      <c r="E94" s="182">
        <v>34679934</v>
      </c>
      <c r="F94" s="182" t="s">
        <v>199</v>
      </c>
      <c r="G94" s="201" t="s">
        <v>200</v>
      </c>
      <c r="H94" s="190">
        <v>39739</v>
      </c>
      <c r="I94" s="183" t="s">
        <v>174</v>
      </c>
      <c r="J94" s="181" t="s">
        <v>201</v>
      </c>
      <c r="K94" s="189" t="s">
        <v>202</v>
      </c>
      <c r="L94" s="188" t="s">
        <v>183</v>
      </c>
      <c r="M94" s="185" t="s">
        <v>133</v>
      </c>
      <c r="N94" s="185" t="s">
        <v>134</v>
      </c>
      <c r="O94" s="185" t="s">
        <v>134</v>
      </c>
      <c r="P94" s="203" t="s">
        <v>444</v>
      </c>
      <c r="Q94" s="204"/>
    </row>
    <row r="95" spans="2:17" s="184" customFormat="1" ht="30" x14ac:dyDescent="0.25">
      <c r="B95" s="201" t="s">
        <v>43</v>
      </c>
      <c r="C95" s="173">
        <f>1600/300</f>
        <v>5.333333333333333</v>
      </c>
      <c r="D95" s="182" t="s">
        <v>198</v>
      </c>
      <c r="E95" s="182">
        <v>34679934</v>
      </c>
      <c r="F95" s="182" t="s">
        <v>199</v>
      </c>
      <c r="G95" s="201" t="s">
        <v>200</v>
      </c>
      <c r="H95" s="190">
        <v>39739</v>
      </c>
      <c r="I95" s="183" t="s">
        <v>174</v>
      </c>
      <c r="J95" s="181" t="s">
        <v>203</v>
      </c>
      <c r="K95" s="189" t="s">
        <v>204</v>
      </c>
      <c r="L95" s="188" t="s">
        <v>205</v>
      </c>
      <c r="M95" s="185" t="s">
        <v>133</v>
      </c>
      <c r="N95" s="185" t="s">
        <v>134</v>
      </c>
      <c r="O95" s="185" t="s">
        <v>134</v>
      </c>
      <c r="P95" s="203" t="s">
        <v>444</v>
      </c>
      <c r="Q95" s="204"/>
    </row>
    <row r="96" spans="2:17" s="184" customFormat="1" x14ac:dyDescent="0.25">
      <c r="B96" s="201" t="s">
        <v>44</v>
      </c>
      <c r="C96" s="173">
        <f>1600/300*2</f>
        <v>10.666666666666666</v>
      </c>
      <c r="D96" s="182" t="s">
        <v>206</v>
      </c>
      <c r="E96" s="182">
        <v>28553308</v>
      </c>
      <c r="F96" s="182" t="s">
        <v>207</v>
      </c>
      <c r="G96" s="182" t="s">
        <v>208</v>
      </c>
      <c r="H96" s="190">
        <v>41257</v>
      </c>
      <c r="I96" s="183" t="s">
        <v>133</v>
      </c>
      <c r="J96" s="181" t="s">
        <v>209</v>
      </c>
      <c r="K96" s="189" t="s">
        <v>210</v>
      </c>
      <c r="L96" s="188" t="s">
        <v>207</v>
      </c>
      <c r="M96" s="185" t="s">
        <v>133</v>
      </c>
      <c r="N96" s="185" t="s">
        <v>133</v>
      </c>
      <c r="O96" s="185" t="s">
        <v>134</v>
      </c>
      <c r="P96" s="203"/>
      <c r="Q96" s="204"/>
    </row>
    <row r="97" spans="2:17" s="184" customFormat="1" x14ac:dyDescent="0.25">
      <c r="B97" s="201" t="s">
        <v>44</v>
      </c>
      <c r="C97" s="173">
        <f>1600/300*2</f>
        <v>10.666666666666666</v>
      </c>
      <c r="D97" s="182" t="s">
        <v>211</v>
      </c>
      <c r="E97" s="182">
        <v>1087116271</v>
      </c>
      <c r="F97" s="182" t="s">
        <v>176</v>
      </c>
      <c r="G97" s="182" t="s">
        <v>177</v>
      </c>
      <c r="H97" s="190">
        <v>41397</v>
      </c>
      <c r="I97" s="183"/>
      <c r="J97" s="181" t="s">
        <v>212</v>
      </c>
      <c r="K97" s="189" t="s">
        <v>213</v>
      </c>
      <c r="L97" s="188" t="s">
        <v>214</v>
      </c>
      <c r="M97" s="185" t="s">
        <v>215</v>
      </c>
      <c r="N97" s="185" t="s">
        <v>133</v>
      </c>
      <c r="O97" s="185" t="s">
        <v>134</v>
      </c>
      <c r="P97" s="203"/>
      <c r="Q97" s="204"/>
    </row>
    <row r="98" spans="2:17" s="184" customFormat="1" x14ac:dyDescent="0.25">
      <c r="B98" s="201" t="s">
        <v>43</v>
      </c>
      <c r="C98" s="173">
        <f>1600/300</f>
        <v>5.333333333333333</v>
      </c>
      <c r="D98" s="182" t="s">
        <v>216</v>
      </c>
      <c r="E98" s="182">
        <v>59687057</v>
      </c>
      <c r="F98" s="182" t="s">
        <v>217</v>
      </c>
      <c r="G98" s="182" t="s">
        <v>218</v>
      </c>
      <c r="H98" s="190">
        <v>41741</v>
      </c>
      <c r="I98" s="183" t="s">
        <v>174</v>
      </c>
      <c r="J98" s="181" t="s">
        <v>219</v>
      </c>
      <c r="K98" s="189" t="s">
        <v>220</v>
      </c>
      <c r="L98" s="188" t="s">
        <v>221</v>
      </c>
      <c r="M98" s="185" t="s">
        <v>133</v>
      </c>
      <c r="N98" s="185" t="s">
        <v>134</v>
      </c>
      <c r="O98" s="185" t="s">
        <v>134</v>
      </c>
      <c r="P98" s="203" t="s">
        <v>445</v>
      </c>
      <c r="Q98" s="204"/>
    </row>
    <row r="99" spans="2:17" s="184" customFormat="1" x14ac:dyDescent="0.25">
      <c r="B99" s="201" t="s">
        <v>44</v>
      </c>
      <c r="C99" s="173">
        <f>1600/300*2</f>
        <v>10.666666666666666</v>
      </c>
      <c r="D99" s="182" t="s">
        <v>222</v>
      </c>
      <c r="E99" s="182">
        <v>1088798366</v>
      </c>
      <c r="F99" s="182" t="s">
        <v>176</v>
      </c>
      <c r="G99" s="190" t="s">
        <v>180</v>
      </c>
      <c r="H99" s="190">
        <v>41873</v>
      </c>
      <c r="I99" s="183" t="s">
        <v>134</v>
      </c>
      <c r="J99" s="181" t="s">
        <v>180</v>
      </c>
      <c r="K99" s="189" t="s">
        <v>223</v>
      </c>
      <c r="L99" s="188" t="s">
        <v>190</v>
      </c>
      <c r="M99" s="185" t="s">
        <v>133</v>
      </c>
      <c r="N99" s="185" t="s">
        <v>133</v>
      </c>
      <c r="O99" s="185" t="s">
        <v>134</v>
      </c>
      <c r="P99" s="203" t="s">
        <v>443</v>
      </c>
      <c r="Q99" s="204"/>
    </row>
    <row r="100" spans="2:17" s="184" customFormat="1" x14ac:dyDescent="0.25">
      <c r="B100" s="201" t="s">
        <v>44</v>
      </c>
      <c r="C100" s="173">
        <f t="shared" ref="C100:C105" si="3">1600/300*2</f>
        <v>10.666666666666666</v>
      </c>
      <c r="D100" s="182" t="s">
        <v>222</v>
      </c>
      <c r="E100" s="182">
        <v>1088798366</v>
      </c>
      <c r="F100" s="182" t="s">
        <v>176</v>
      </c>
      <c r="G100" s="190" t="s">
        <v>180</v>
      </c>
      <c r="H100" s="190">
        <v>41873</v>
      </c>
      <c r="I100" s="183" t="s">
        <v>134</v>
      </c>
      <c r="J100" s="181" t="s">
        <v>224</v>
      </c>
      <c r="K100" s="189" t="s">
        <v>226</v>
      </c>
      <c r="L100" s="188" t="s">
        <v>225</v>
      </c>
      <c r="M100" s="185" t="s">
        <v>133</v>
      </c>
      <c r="N100" s="185" t="s">
        <v>133</v>
      </c>
      <c r="O100" s="185" t="s">
        <v>134</v>
      </c>
      <c r="P100" s="203" t="s">
        <v>443</v>
      </c>
      <c r="Q100" s="204"/>
    </row>
    <row r="101" spans="2:17" s="184" customFormat="1" x14ac:dyDescent="0.25">
      <c r="B101" s="201" t="s">
        <v>44</v>
      </c>
      <c r="C101" s="173">
        <f t="shared" si="3"/>
        <v>10.666666666666666</v>
      </c>
      <c r="D101" s="182" t="s">
        <v>222</v>
      </c>
      <c r="E101" s="182">
        <v>1088798366</v>
      </c>
      <c r="F101" s="182" t="s">
        <v>176</v>
      </c>
      <c r="G101" s="190" t="s">
        <v>180</v>
      </c>
      <c r="H101" s="190">
        <v>41873</v>
      </c>
      <c r="I101" s="183" t="s">
        <v>134</v>
      </c>
      <c r="J101" s="181" t="s">
        <v>227</v>
      </c>
      <c r="K101" s="189" t="s">
        <v>229</v>
      </c>
      <c r="L101" s="188" t="s">
        <v>228</v>
      </c>
      <c r="M101" s="185" t="s">
        <v>133</v>
      </c>
      <c r="N101" s="185" t="s">
        <v>133</v>
      </c>
      <c r="O101" s="185" t="s">
        <v>134</v>
      </c>
      <c r="P101" s="203" t="s">
        <v>443</v>
      </c>
      <c r="Q101" s="204"/>
    </row>
    <row r="102" spans="2:17" s="184" customFormat="1" ht="30" x14ac:dyDescent="0.25">
      <c r="B102" s="201" t="s">
        <v>44</v>
      </c>
      <c r="C102" s="173">
        <f t="shared" si="3"/>
        <v>10.666666666666666</v>
      </c>
      <c r="D102" s="182" t="s">
        <v>230</v>
      </c>
      <c r="E102" s="182">
        <v>59677667</v>
      </c>
      <c r="F102" s="182" t="s">
        <v>176</v>
      </c>
      <c r="G102" s="201" t="s">
        <v>231</v>
      </c>
      <c r="H102" s="190">
        <v>39682</v>
      </c>
      <c r="I102" s="183" t="s">
        <v>134</v>
      </c>
      <c r="J102" s="181"/>
      <c r="K102" s="189"/>
      <c r="L102" s="188"/>
      <c r="M102" s="185" t="s">
        <v>215</v>
      </c>
      <c r="N102" s="185" t="s">
        <v>134</v>
      </c>
      <c r="O102" s="185" t="s">
        <v>134</v>
      </c>
      <c r="P102" s="203" t="s">
        <v>446</v>
      </c>
      <c r="Q102" s="38"/>
    </row>
    <row r="103" spans="2:17" s="184" customFormat="1" ht="30" x14ac:dyDescent="0.25">
      <c r="B103" s="201" t="s">
        <v>43</v>
      </c>
      <c r="C103" s="173">
        <f>1600/300</f>
        <v>5.333333333333333</v>
      </c>
      <c r="D103" s="182" t="s">
        <v>232</v>
      </c>
      <c r="E103" s="182">
        <v>27366435</v>
      </c>
      <c r="F103" s="201" t="s">
        <v>233</v>
      </c>
      <c r="G103" s="201" t="s">
        <v>173</v>
      </c>
      <c r="H103" s="190">
        <v>41084</v>
      </c>
      <c r="I103" s="183" t="s">
        <v>174</v>
      </c>
      <c r="J103" s="181" t="s">
        <v>235</v>
      </c>
      <c r="K103" s="189" t="s">
        <v>236</v>
      </c>
      <c r="L103" s="188" t="s">
        <v>234</v>
      </c>
      <c r="M103" s="185" t="s">
        <v>133</v>
      </c>
      <c r="N103" s="185" t="s">
        <v>134</v>
      </c>
      <c r="O103" s="185" t="s">
        <v>134</v>
      </c>
      <c r="P103" s="203" t="s">
        <v>447</v>
      </c>
      <c r="Q103" s="38"/>
    </row>
    <row r="104" spans="2:17" s="184" customFormat="1" ht="30" x14ac:dyDescent="0.25">
      <c r="B104" s="201" t="s">
        <v>44</v>
      </c>
      <c r="C104" s="173">
        <f t="shared" si="3"/>
        <v>10.666666666666666</v>
      </c>
      <c r="D104" s="182" t="s">
        <v>237</v>
      </c>
      <c r="E104" s="182">
        <v>59686313</v>
      </c>
      <c r="F104" s="182" t="s">
        <v>176</v>
      </c>
      <c r="G104" s="201" t="s">
        <v>180</v>
      </c>
      <c r="H104" s="190">
        <v>41145</v>
      </c>
      <c r="I104" s="183" t="s">
        <v>134</v>
      </c>
      <c r="J104" s="181"/>
      <c r="K104" s="189"/>
      <c r="L104" s="188"/>
      <c r="M104" s="185" t="s">
        <v>133</v>
      </c>
      <c r="N104" s="185" t="s">
        <v>134</v>
      </c>
      <c r="O104" s="185" t="s">
        <v>134</v>
      </c>
      <c r="P104" s="203" t="s">
        <v>448</v>
      </c>
      <c r="Q104" s="41"/>
    </row>
    <row r="105" spans="2:17" s="184" customFormat="1" ht="30" x14ac:dyDescent="0.25">
      <c r="B105" s="201" t="s">
        <v>44</v>
      </c>
      <c r="C105" s="173">
        <f t="shared" si="3"/>
        <v>10.666666666666666</v>
      </c>
      <c r="D105" s="182" t="s">
        <v>238</v>
      </c>
      <c r="E105" s="182">
        <v>43609127</v>
      </c>
      <c r="F105" s="182" t="s">
        <v>207</v>
      </c>
      <c r="G105" s="201" t="s">
        <v>239</v>
      </c>
      <c r="H105" s="190">
        <v>37008</v>
      </c>
      <c r="I105" s="183" t="s">
        <v>134</v>
      </c>
      <c r="J105" s="181" t="s">
        <v>240</v>
      </c>
      <c r="K105" s="176" t="s">
        <v>241</v>
      </c>
      <c r="L105" s="188" t="s">
        <v>207</v>
      </c>
      <c r="M105" s="185" t="s">
        <v>133</v>
      </c>
      <c r="N105" s="185" t="s">
        <v>133</v>
      </c>
      <c r="O105" s="185" t="s">
        <v>134</v>
      </c>
      <c r="P105" s="203" t="s">
        <v>446</v>
      </c>
      <c r="Q105" s="41"/>
    </row>
    <row r="106" spans="2:17" s="184" customFormat="1" ht="30" x14ac:dyDescent="0.25">
      <c r="B106" s="201" t="s">
        <v>43</v>
      </c>
      <c r="C106" s="173">
        <f>1600/300</f>
        <v>5.333333333333333</v>
      </c>
      <c r="D106" s="182" t="s">
        <v>242</v>
      </c>
      <c r="E106" s="182">
        <v>1110457108</v>
      </c>
      <c r="F106" s="182" t="s">
        <v>243</v>
      </c>
      <c r="G106" s="201" t="s">
        <v>244</v>
      </c>
      <c r="H106" s="190">
        <v>40571</v>
      </c>
      <c r="I106" s="183" t="s">
        <v>134</v>
      </c>
      <c r="J106" s="181"/>
      <c r="K106" s="189"/>
      <c r="L106" s="188"/>
      <c r="M106" s="185" t="s">
        <v>133</v>
      </c>
      <c r="N106" s="185" t="s">
        <v>134</v>
      </c>
      <c r="O106" s="185" t="s">
        <v>134</v>
      </c>
      <c r="P106" s="203" t="s">
        <v>449</v>
      </c>
      <c r="Q106" s="41"/>
    </row>
    <row r="107" spans="2:17" s="184" customFormat="1" ht="30" x14ac:dyDescent="0.25">
      <c r="B107" s="201" t="s">
        <v>44</v>
      </c>
      <c r="C107" s="173">
        <f>1600/300*2</f>
        <v>10.666666666666666</v>
      </c>
      <c r="D107" s="182" t="s">
        <v>245</v>
      </c>
      <c r="E107" s="182">
        <v>59166467</v>
      </c>
      <c r="F107" s="182" t="s">
        <v>194</v>
      </c>
      <c r="G107" s="182" t="s">
        <v>246</v>
      </c>
      <c r="H107" s="190">
        <v>39801</v>
      </c>
      <c r="I107" s="183" t="s">
        <v>174</v>
      </c>
      <c r="J107" s="201" t="s">
        <v>248</v>
      </c>
      <c r="K107" s="189" t="s">
        <v>247</v>
      </c>
      <c r="L107" s="188" t="s">
        <v>214</v>
      </c>
      <c r="M107" s="185" t="s">
        <v>133</v>
      </c>
      <c r="N107" s="185" t="s">
        <v>133</v>
      </c>
      <c r="O107" s="185" t="s">
        <v>134</v>
      </c>
      <c r="P107" s="203"/>
      <c r="Q107" s="41"/>
    </row>
    <row r="108" spans="2:17" s="184" customFormat="1" x14ac:dyDescent="0.25">
      <c r="B108" s="201" t="s">
        <v>44</v>
      </c>
      <c r="C108" s="173">
        <f>1600/300*2</f>
        <v>10.666666666666666</v>
      </c>
      <c r="D108" s="182" t="s">
        <v>245</v>
      </c>
      <c r="E108" s="182">
        <v>59166467</v>
      </c>
      <c r="F108" s="182" t="s">
        <v>194</v>
      </c>
      <c r="G108" s="182" t="s">
        <v>246</v>
      </c>
      <c r="H108" s="190">
        <v>39801</v>
      </c>
      <c r="I108" s="183" t="s">
        <v>174</v>
      </c>
      <c r="J108" s="181" t="s">
        <v>249</v>
      </c>
      <c r="K108" s="189"/>
      <c r="L108" s="188" t="s">
        <v>214</v>
      </c>
      <c r="M108" s="185" t="s">
        <v>133</v>
      </c>
      <c r="N108" s="185" t="s">
        <v>133</v>
      </c>
      <c r="O108" s="185" t="s">
        <v>134</v>
      </c>
      <c r="P108" s="203"/>
      <c r="Q108" s="41"/>
    </row>
    <row r="109" spans="2:17" s="184" customFormat="1" x14ac:dyDescent="0.25">
      <c r="B109" s="201" t="s">
        <v>44</v>
      </c>
      <c r="C109" s="173">
        <f>1600/300*2</f>
        <v>10.666666666666666</v>
      </c>
      <c r="D109" s="182" t="s">
        <v>250</v>
      </c>
      <c r="E109" s="182">
        <v>1087189718</v>
      </c>
      <c r="F109" s="182" t="s">
        <v>194</v>
      </c>
      <c r="G109" s="182" t="s">
        <v>180</v>
      </c>
      <c r="H109" s="190">
        <v>41818</v>
      </c>
      <c r="I109" s="183" t="s">
        <v>174</v>
      </c>
      <c r="J109" s="181" t="s">
        <v>251</v>
      </c>
      <c r="K109" s="176" t="s">
        <v>252</v>
      </c>
      <c r="L109" s="188" t="s">
        <v>190</v>
      </c>
      <c r="M109" s="185" t="s">
        <v>133</v>
      </c>
      <c r="N109" s="185" t="s">
        <v>133</v>
      </c>
      <c r="O109" s="185" t="s">
        <v>134</v>
      </c>
      <c r="P109" s="203"/>
      <c r="Q109" s="41"/>
    </row>
    <row r="110" spans="2:17" x14ac:dyDescent="0.25">
      <c r="Q110" s="204"/>
    </row>
    <row r="111" spans="2:17" ht="15.75" thickBot="1" x14ac:dyDescent="0.3">
      <c r="Q111" s="204"/>
    </row>
    <row r="112" spans="2:17" ht="27" thickBot="1" x14ac:dyDescent="0.3">
      <c r="B112" s="268" t="s">
        <v>46</v>
      </c>
      <c r="C112" s="269"/>
      <c r="D112" s="269"/>
      <c r="E112" s="269"/>
      <c r="F112" s="269"/>
      <c r="G112" s="269"/>
      <c r="H112" s="269"/>
      <c r="I112" s="269"/>
      <c r="J112" s="269"/>
      <c r="K112" s="269"/>
      <c r="L112" s="269"/>
      <c r="M112" s="269"/>
      <c r="N112" s="270"/>
      <c r="Q112" s="204"/>
    </row>
    <row r="113" spans="1:26" x14ac:dyDescent="0.25">
      <c r="Q113" s="204"/>
    </row>
    <row r="115" spans="1:26" ht="46.15" customHeight="1" x14ac:dyDescent="0.25">
      <c r="B115" s="65" t="s">
        <v>33</v>
      </c>
      <c r="C115" s="65" t="s">
        <v>47</v>
      </c>
      <c r="D115" s="264" t="s">
        <v>3</v>
      </c>
      <c r="E115" s="265"/>
    </row>
    <row r="116" spans="1:26" ht="46.9" customHeight="1" x14ac:dyDescent="0.25">
      <c r="B116" s="66" t="s">
        <v>122</v>
      </c>
      <c r="C116" s="165" t="s">
        <v>133</v>
      </c>
      <c r="D116" s="272" t="s">
        <v>439</v>
      </c>
      <c r="E116" s="273"/>
    </row>
    <row r="119" spans="1:26" ht="26.25" x14ac:dyDescent="0.25">
      <c r="B119" s="266" t="s">
        <v>64</v>
      </c>
      <c r="C119" s="267"/>
      <c r="D119" s="267"/>
      <c r="E119" s="267"/>
      <c r="F119" s="267"/>
      <c r="G119" s="267"/>
      <c r="H119" s="267"/>
      <c r="I119" s="267"/>
      <c r="J119" s="267"/>
      <c r="K119" s="267"/>
      <c r="L119" s="267"/>
      <c r="M119" s="267"/>
      <c r="N119" s="267"/>
      <c r="O119" s="267"/>
      <c r="P119" s="267"/>
    </row>
    <row r="121" spans="1:26" ht="15.75" thickBot="1" x14ac:dyDescent="0.3"/>
    <row r="122" spans="1:26" ht="27" thickBot="1" x14ac:dyDescent="0.3">
      <c r="B122" s="268" t="s">
        <v>54</v>
      </c>
      <c r="C122" s="269"/>
      <c r="D122" s="269"/>
      <c r="E122" s="269"/>
      <c r="F122" s="269"/>
      <c r="G122" s="269"/>
      <c r="H122" s="269"/>
      <c r="I122" s="269"/>
      <c r="J122" s="269"/>
      <c r="K122" s="269"/>
      <c r="L122" s="269"/>
      <c r="M122" s="269"/>
      <c r="N122" s="270"/>
    </row>
    <row r="124" spans="1:26" ht="15.75" thickBot="1" x14ac:dyDescent="0.3">
      <c r="M124" s="62"/>
      <c r="N124" s="62"/>
    </row>
    <row r="125" spans="1:26" s="104" customFormat="1" ht="109.5" customHeight="1" x14ac:dyDescent="0.25">
      <c r="B125" s="115" t="s">
        <v>142</v>
      </c>
      <c r="C125" s="115" t="s">
        <v>143</v>
      </c>
      <c r="D125" s="115" t="s">
        <v>144</v>
      </c>
      <c r="E125" s="115" t="s">
        <v>45</v>
      </c>
      <c r="F125" s="115" t="s">
        <v>22</v>
      </c>
      <c r="G125" s="115" t="s">
        <v>102</v>
      </c>
      <c r="H125" s="115" t="s">
        <v>17</v>
      </c>
      <c r="I125" s="115" t="s">
        <v>10</v>
      </c>
      <c r="J125" s="115" t="s">
        <v>31</v>
      </c>
      <c r="K125" s="115" t="s">
        <v>61</v>
      </c>
      <c r="L125" s="115" t="s">
        <v>20</v>
      </c>
      <c r="M125" s="100" t="s">
        <v>26</v>
      </c>
      <c r="N125" s="115" t="s">
        <v>145</v>
      </c>
      <c r="O125" s="115" t="s">
        <v>36</v>
      </c>
      <c r="P125" s="116" t="s">
        <v>11</v>
      </c>
      <c r="Q125" s="116" t="s">
        <v>19</v>
      </c>
    </row>
    <row r="126" spans="1:26" s="110" customFormat="1" x14ac:dyDescent="0.25">
      <c r="A126" s="45">
        <v>1</v>
      </c>
      <c r="B126" s="111"/>
      <c r="C126" s="112"/>
      <c r="D126" s="111"/>
      <c r="E126" s="106"/>
      <c r="F126" s="107"/>
      <c r="G126" s="146"/>
      <c r="H126" s="114"/>
      <c r="I126" s="108"/>
      <c r="J126" s="108"/>
      <c r="K126" s="108"/>
      <c r="L126" s="108"/>
      <c r="M126" s="99"/>
      <c r="N126" s="99">
        <f>+M126*G126</f>
        <v>0</v>
      </c>
      <c r="O126" s="27"/>
      <c r="P126" s="27"/>
      <c r="Q126" s="147"/>
      <c r="R126" s="109"/>
      <c r="S126" s="109"/>
      <c r="T126" s="109"/>
      <c r="U126" s="109"/>
      <c r="V126" s="109"/>
      <c r="W126" s="109"/>
      <c r="X126" s="109"/>
      <c r="Y126" s="109"/>
      <c r="Z126" s="109"/>
    </row>
    <row r="127" spans="1:26" s="110" customFormat="1" x14ac:dyDescent="0.25">
      <c r="A127" s="45">
        <f>+A126+1</f>
        <v>2</v>
      </c>
      <c r="B127" s="111"/>
      <c r="C127" s="112"/>
      <c r="D127" s="111"/>
      <c r="E127" s="106"/>
      <c r="F127" s="107"/>
      <c r="G127" s="107"/>
      <c r="H127" s="107"/>
      <c r="I127" s="108"/>
      <c r="J127" s="108"/>
      <c r="K127" s="108"/>
      <c r="L127" s="108"/>
      <c r="M127" s="99"/>
      <c r="N127" s="99"/>
      <c r="O127" s="27"/>
      <c r="P127" s="27"/>
      <c r="Q127" s="147"/>
      <c r="R127" s="109"/>
      <c r="S127" s="109"/>
      <c r="T127" s="109"/>
      <c r="U127" s="109"/>
      <c r="V127" s="109"/>
      <c r="W127" s="109"/>
      <c r="X127" s="109"/>
      <c r="Y127" s="109"/>
      <c r="Z127" s="109"/>
    </row>
    <row r="128" spans="1:26" s="110" customFormat="1" x14ac:dyDescent="0.25">
      <c r="A128" s="45">
        <f t="shared" ref="A128:A133" si="4">+A127+1</f>
        <v>3</v>
      </c>
      <c r="B128" s="111"/>
      <c r="C128" s="112"/>
      <c r="D128" s="111"/>
      <c r="E128" s="106"/>
      <c r="F128" s="107"/>
      <c r="G128" s="107"/>
      <c r="H128" s="107"/>
      <c r="I128" s="108"/>
      <c r="J128" s="108"/>
      <c r="K128" s="108"/>
      <c r="L128" s="108"/>
      <c r="M128" s="99"/>
      <c r="N128" s="99"/>
      <c r="O128" s="27"/>
      <c r="P128" s="27"/>
      <c r="Q128" s="147"/>
      <c r="R128" s="109"/>
      <c r="S128" s="109"/>
      <c r="T128" s="109"/>
      <c r="U128" s="109"/>
      <c r="V128" s="109"/>
      <c r="W128" s="109"/>
      <c r="X128" s="109"/>
      <c r="Y128" s="109"/>
      <c r="Z128" s="109"/>
    </row>
    <row r="129" spans="1:26" s="110" customFormat="1" x14ac:dyDescent="0.25">
      <c r="A129" s="45">
        <f t="shared" si="4"/>
        <v>4</v>
      </c>
      <c r="B129" s="111"/>
      <c r="C129" s="112"/>
      <c r="D129" s="111"/>
      <c r="E129" s="106"/>
      <c r="F129" s="107"/>
      <c r="G129" s="107"/>
      <c r="H129" s="107"/>
      <c r="I129" s="108"/>
      <c r="J129" s="108"/>
      <c r="K129" s="108"/>
      <c r="L129" s="108"/>
      <c r="M129" s="99"/>
      <c r="N129" s="99"/>
      <c r="O129" s="27"/>
      <c r="P129" s="27"/>
      <c r="Q129" s="147"/>
      <c r="R129" s="109"/>
      <c r="S129" s="109"/>
      <c r="T129" s="109"/>
      <c r="U129" s="109"/>
      <c r="V129" s="109"/>
      <c r="W129" s="109"/>
      <c r="X129" s="109"/>
      <c r="Y129" s="109"/>
      <c r="Z129" s="109"/>
    </row>
    <row r="130" spans="1:26" s="110" customFormat="1" x14ac:dyDescent="0.25">
      <c r="A130" s="45">
        <f t="shared" si="4"/>
        <v>5</v>
      </c>
      <c r="B130" s="111"/>
      <c r="C130" s="112"/>
      <c r="D130" s="111"/>
      <c r="E130" s="106"/>
      <c r="F130" s="107"/>
      <c r="G130" s="107"/>
      <c r="H130" s="107"/>
      <c r="I130" s="108"/>
      <c r="J130" s="108"/>
      <c r="K130" s="108"/>
      <c r="L130" s="108"/>
      <c r="M130" s="99"/>
      <c r="N130" s="99"/>
      <c r="O130" s="27"/>
      <c r="P130" s="27"/>
      <c r="Q130" s="147"/>
      <c r="R130" s="109"/>
      <c r="S130" s="109"/>
      <c r="T130" s="109"/>
      <c r="U130" s="109"/>
      <c r="V130" s="109"/>
      <c r="W130" s="109"/>
      <c r="X130" s="109"/>
      <c r="Y130" s="109"/>
      <c r="Z130" s="109"/>
    </row>
    <row r="131" spans="1:26" s="110" customFormat="1" x14ac:dyDescent="0.25">
      <c r="A131" s="45">
        <f t="shared" si="4"/>
        <v>6</v>
      </c>
      <c r="B131" s="111"/>
      <c r="C131" s="112"/>
      <c r="D131" s="111"/>
      <c r="E131" s="106"/>
      <c r="F131" s="107"/>
      <c r="G131" s="107"/>
      <c r="H131" s="107"/>
      <c r="I131" s="108"/>
      <c r="J131" s="108"/>
      <c r="K131" s="108"/>
      <c r="L131" s="108"/>
      <c r="M131" s="99"/>
      <c r="N131" s="99"/>
      <c r="O131" s="27"/>
      <c r="P131" s="27"/>
      <c r="Q131" s="147"/>
      <c r="R131" s="109"/>
      <c r="S131" s="109"/>
      <c r="T131" s="109"/>
      <c r="U131" s="109"/>
      <c r="V131" s="109"/>
      <c r="W131" s="109"/>
      <c r="X131" s="109"/>
      <c r="Y131" s="109"/>
      <c r="Z131" s="109"/>
    </row>
    <row r="132" spans="1:26" s="110" customFormat="1" x14ac:dyDescent="0.25">
      <c r="A132" s="45">
        <f t="shared" si="4"/>
        <v>7</v>
      </c>
      <c r="B132" s="111"/>
      <c r="C132" s="112"/>
      <c r="D132" s="111"/>
      <c r="E132" s="106"/>
      <c r="F132" s="107"/>
      <c r="G132" s="107"/>
      <c r="H132" s="107"/>
      <c r="I132" s="108"/>
      <c r="J132" s="108"/>
      <c r="K132" s="108"/>
      <c r="L132" s="108"/>
      <c r="M132" s="99"/>
      <c r="N132" s="99"/>
      <c r="O132" s="27"/>
      <c r="P132" s="27"/>
      <c r="Q132" s="147"/>
      <c r="R132" s="109"/>
      <c r="S132" s="109"/>
      <c r="T132" s="109"/>
      <c r="U132" s="109"/>
      <c r="V132" s="109"/>
      <c r="W132" s="109"/>
      <c r="X132" s="109"/>
      <c r="Y132" s="109"/>
      <c r="Z132" s="109"/>
    </row>
    <row r="133" spans="1:26" s="110" customFormat="1" x14ac:dyDescent="0.25">
      <c r="A133" s="45">
        <f t="shared" si="4"/>
        <v>8</v>
      </c>
      <c r="B133" s="111"/>
      <c r="C133" s="112"/>
      <c r="D133" s="111"/>
      <c r="E133" s="106"/>
      <c r="F133" s="107"/>
      <c r="G133" s="107"/>
      <c r="H133" s="107"/>
      <c r="I133" s="108"/>
      <c r="J133" s="108"/>
      <c r="K133" s="108"/>
      <c r="L133" s="108"/>
      <c r="M133" s="99"/>
      <c r="N133" s="99"/>
      <c r="O133" s="27"/>
      <c r="P133" s="27"/>
      <c r="Q133" s="147"/>
      <c r="R133" s="109"/>
      <c r="S133" s="109"/>
      <c r="T133" s="109"/>
      <c r="U133" s="109"/>
      <c r="V133" s="109"/>
      <c r="W133" s="109"/>
      <c r="X133" s="109"/>
      <c r="Y133" s="109"/>
      <c r="Z133" s="109"/>
    </row>
    <row r="134" spans="1:26" s="110" customFormat="1" x14ac:dyDescent="0.25">
      <c r="A134" s="45"/>
      <c r="B134" s="48" t="s">
        <v>16</v>
      </c>
      <c r="C134" s="112"/>
      <c r="D134" s="111"/>
      <c r="E134" s="106"/>
      <c r="F134" s="107"/>
      <c r="G134" s="107"/>
      <c r="H134" s="107"/>
      <c r="I134" s="108"/>
      <c r="J134" s="108"/>
      <c r="K134" s="113">
        <f t="shared" ref="K134:N134" si="5">SUM(K126:K133)</f>
        <v>0</v>
      </c>
      <c r="L134" s="113">
        <f t="shared" si="5"/>
        <v>0</v>
      </c>
      <c r="M134" s="145">
        <f t="shared" si="5"/>
        <v>0</v>
      </c>
      <c r="N134" s="113">
        <f t="shared" si="5"/>
        <v>0</v>
      </c>
      <c r="O134" s="27"/>
      <c r="P134" s="27"/>
      <c r="Q134" s="148"/>
    </row>
    <row r="135" spans="1:26" x14ac:dyDescent="0.25">
      <c r="B135" s="30"/>
      <c r="C135" s="30"/>
      <c r="D135" s="30"/>
      <c r="E135" s="31"/>
      <c r="F135" s="30"/>
      <c r="G135" s="30"/>
      <c r="H135" s="30"/>
      <c r="I135" s="30"/>
      <c r="J135" s="30"/>
      <c r="K135" s="30"/>
      <c r="L135" s="30"/>
      <c r="M135" s="30"/>
      <c r="N135" s="30"/>
      <c r="O135" s="30"/>
      <c r="P135" s="30"/>
    </row>
    <row r="136" spans="1:26" ht="18.75" x14ac:dyDescent="0.25">
      <c r="B136" s="56" t="s">
        <v>32</v>
      </c>
      <c r="C136" s="70">
        <f>+K134</f>
        <v>0</v>
      </c>
      <c r="H136" s="32"/>
      <c r="I136" s="32"/>
      <c r="J136" s="32"/>
      <c r="K136" s="32"/>
      <c r="L136" s="32"/>
      <c r="M136" s="32"/>
      <c r="N136" s="30"/>
      <c r="O136" s="30"/>
      <c r="P136" s="30"/>
    </row>
    <row r="138" spans="1:26" ht="15.75" thickBot="1" x14ac:dyDescent="0.3"/>
    <row r="139" spans="1:26" ht="37.15" customHeight="1" thickBot="1" x14ac:dyDescent="0.3">
      <c r="B139" s="73" t="s">
        <v>49</v>
      </c>
      <c r="C139" s="74" t="s">
        <v>50</v>
      </c>
      <c r="D139" s="73" t="s">
        <v>51</v>
      </c>
      <c r="E139" s="74" t="s">
        <v>55</v>
      </c>
    </row>
    <row r="140" spans="1:26" ht="41.45" customHeight="1" x14ac:dyDescent="0.25">
      <c r="B140" s="64" t="s">
        <v>123</v>
      </c>
      <c r="C140" s="67">
        <v>20</v>
      </c>
      <c r="D140" s="67">
        <v>0</v>
      </c>
      <c r="E140" s="280">
        <f>+D140+D141+D142</f>
        <v>0</v>
      </c>
    </row>
    <row r="141" spans="1:26" x14ac:dyDescent="0.25">
      <c r="B141" s="64" t="s">
        <v>124</v>
      </c>
      <c r="C141" s="55">
        <v>30</v>
      </c>
      <c r="D141" s="165">
        <v>0</v>
      </c>
      <c r="E141" s="281"/>
    </row>
    <row r="142" spans="1:26" ht="15.75" thickBot="1" x14ac:dyDescent="0.3">
      <c r="B142" s="64" t="s">
        <v>125</v>
      </c>
      <c r="C142" s="69">
        <v>40</v>
      </c>
      <c r="D142" s="69">
        <v>0</v>
      </c>
      <c r="E142" s="282"/>
    </row>
    <row r="144" spans="1:26" ht="15.75" thickBot="1" x14ac:dyDescent="0.3"/>
    <row r="145" spans="2:17" ht="27" thickBot="1" x14ac:dyDescent="0.3">
      <c r="B145" s="268" t="s">
        <v>52</v>
      </c>
      <c r="C145" s="269"/>
      <c r="D145" s="269"/>
      <c r="E145" s="269"/>
      <c r="F145" s="269"/>
      <c r="G145" s="269"/>
      <c r="H145" s="269"/>
      <c r="I145" s="269"/>
      <c r="J145" s="269"/>
      <c r="K145" s="269"/>
      <c r="L145" s="269"/>
      <c r="M145" s="269"/>
      <c r="N145" s="270"/>
    </row>
    <row r="147" spans="2:17" ht="76.5" customHeight="1" x14ac:dyDescent="0.25">
      <c r="B147" s="117" t="s">
        <v>0</v>
      </c>
      <c r="C147" s="117" t="s">
        <v>39</v>
      </c>
      <c r="D147" s="117" t="s">
        <v>40</v>
      </c>
      <c r="E147" s="117" t="s">
        <v>115</v>
      </c>
      <c r="F147" s="117" t="s">
        <v>117</v>
      </c>
      <c r="G147" s="117" t="s">
        <v>118</v>
      </c>
      <c r="H147" s="117" t="s">
        <v>119</v>
      </c>
      <c r="I147" s="117" t="s">
        <v>116</v>
      </c>
      <c r="J147" s="264" t="s">
        <v>120</v>
      </c>
      <c r="K147" s="271"/>
      <c r="L147" s="265"/>
      <c r="M147" s="117" t="s">
        <v>121</v>
      </c>
      <c r="N147" s="117" t="s">
        <v>41</v>
      </c>
      <c r="O147" s="117" t="s">
        <v>42</v>
      </c>
      <c r="P147" s="264" t="s">
        <v>3</v>
      </c>
      <c r="Q147" s="265"/>
    </row>
    <row r="148" spans="2:17" ht="60.75" customHeight="1" x14ac:dyDescent="0.25">
      <c r="B148" s="187" t="s">
        <v>370</v>
      </c>
      <c r="C148" s="187">
        <v>1.6</v>
      </c>
      <c r="D148" s="182" t="s">
        <v>412</v>
      </c>
      <c r="E148" s="182">
        <v>28559985</v>
      </c>
      <c r="F148" s="182" t="s">
        <v>413</v>
      </c>
      <c r="G148" s="187" t="s">
        <v>414</v>
      </c>
      <c r="H148" s="190">
        <v>39802</v>
      </c>
      <c r="I148" s="183" t="s">
        <v>134</v>
      </c>
      <c r="J148" s="181" t="s">
        <v>415</v>
      </c>
      <c r="K148" s="189" t="s">
        <v>416</v>
      </c>
      <c r="L148" s="188" t="s">
        <v>417</v>
      </c>
      <c r="M148" s="185" t="s">
        <v>133</v>
      </c>
      <c r="N148" s="185" t="s">
        <v>133</v>
      </c>
      <c r="O148" s="185" t="s">
        <v>134</v>
      </c>
      <c r="P148" s="273"/>
      <c r="Q148" s="273"/>
    </row>
    <row r="149" spans="2:17" s="180" customFormat="1" ht="60.75" customHeight="1" x14ac:dyDescent="0.25">
      <c r="B149" s="187" t="s">
        <v>370</v>
      </c>
      <c r="C149" s="187">
        <v>1.6</v>
      </c>
      <c r="D149" s="182" t="s">
        <v>412</v>
      </c>
      <c r="E149" s="182">
        <v>28559985</v>
      </c>
      <c r="F149" s="182" t="s">
        <v>413</v>
      </c>
      <c r="G149" s="187" t="s">
        <v>414</v>
      </c>
      <c r="H149" s="190">
        <v>39802</v>
      </c>
      <c r="I149" s="183" t="s">
        <v>134</v>
      </c>
      <c r="J149" s="181" t="s">
        <v>415</v>
      </c>
      <c r="K149" s="189" t="s">
        <v>418</v>
      </c>
      <c r="L149" s="188" t="s">
        <v>419</v>
      </c>
      <c r="M149" s="185" t="s">
        <v>133</v>
      </c>
      <c r="N149" s="185" t="s">
        <v>133</v>
      </c>
      <c r="O149" s="185" t="s">
        <v>134</v>
      </c>
      <c r="P149" s="273"/>
      <c r="Q149" s="273"/>
    </row>
    <row r="150" spans="2:17" ht="60.75" customHeight="1" x14ac:dyDescent="0.25">
      <c r="B150" s="187" t="s">
        <v>370</v>
      </c>
      <c r="C150" s="187">
        <v>1.6</v>
      </c>
      <c r="D150" s="182" t="s">
        <v>412</v>
      </c>
      <c r="E150" s="182">
        <v>28559985</v>
      </c>
      <c r="F150" s="182" t="s">
        <v>413</v>
      </c>
      <c r="G150" s="187" t="s">
        <v>414</v>
      </c>
      <c r="H150" s="190">
        <v>39802</v>
      </c>
      <c r="I150" s="183" t="s">
        <v>134</v>
      </c>
      <c r="J150" s="181" t="s">
        <v>420</v>
      </c>
      <c r="K150" s="189" t="s">
        <v>421</v>
      </c>
      <c r="L150" s="188" t="s">
        <v>422</v>
      </c>
      <c r="M150" s="185" t="s">
        <v>133</v>
      </c>
      <c r="N150" s="185" t="s">
        <v>133</v>
      </c>
      <c r="O150" s="185" t="s">
        <v>134</v>
      </c>
      <c r="P150" s="273"/>
      <c r="Q150" s="273"/>
    </row>
    <row r="151" spans="2:17" ht="60.75" customHeight="1" x14ac:dyDescent="0.25">
      <c r="B151" s="187" t="s">
        <v>423</v>
      </c>
      <c r="C151" s="187">
        <v>1.6</v>
      </c>
      <c r="D151" s="182" t="s">
        <v>424</v>
      </c>
      <c r="E151" s="182">
        <v>30737385</v>
      </c>
      <c r="F151" s="187" t="s">
        <v>425</v>
      </c>
      <c r="G151" s="182" t="s">
        <v>426</v>
      </c>
      <c r="H151" s="190">
        <v>34440</v>
      </c>
      <c r="I151" s="183" t="s">
        <v>174</v>
      </c>
      <c r="J151" s="181"/>
      <c r="K151" s="189"/>
      <c r="L151" s="188"/>
      <c r="M151" s="185" t="s">
        <v>133</v>
      </c>
      <c r="N151" s="185" t="s">
        <v>134</v>
      </c>
      <c r="O151" s="185"/>
      <c r="P151" s="192" t="s">
        <v>427</v>
      </c>
      <c r="Q151" s="192"/>
    </row>
    <row r="152" spans="2:17" ht="60.75" customHeight="1" x14ac:dyDescent="0.25">
      <c r="B152" s="187" t="s">
        <v>428</v>
      </c>
      <c r="C152" s="187">
        <v>0.32</v>
      </c>
      <c r="D152" s="182" t="s">
        <v>429</v>
      </c>
      <c r="E152" s="182">
        <v>59672515</v>
      </c>
      <c r="F152" s="182" t="s">
        <v>433</v>
      </c>
      <c r="G152" s="182" t="s">
        <v>317</v>
      </c>
      <c r="H152" s="190">
        <v>41090</v>
      </c>
      <c r="I152" s="183" t="s">
        <v>133</v>
      </c>
      <c r="J152" s="181" t="s">
        <v>430</v>
      </c>
      <c r="K152" s="188" t="s">
        <v>431</v>
      </c>
      <c r="L152" s="188" t="s">
        <v>432</v>
      </c>
      <c r="M152" s="185" t="s">
        <v>133</v>
      </c>
      <c r="N152" s="185" t="s">
        <v>133</v>
      </c>
      <c r="O152" s="185"/>
      <c r="P152" s="283"/>
      <c r="Q152" s="283"/>
    </row>
    <row r="153" spans="2:17" ht="33.6" customHeight="1" x14ac:dyDescent="0.25">
      <c r="B153" s="187" t="s">
        <v>428</v>
      </c>
      <c r="C153" s="187">
        <v>0.32</v>
      </c>
      <c r="D153" s="182" t="s">
        <v>429</v>
      </c>
      <c r="E153" s="182">
        <v>59672515</v>
      </c>
      <c r="F153" s="182" t="s">
        <v>433</v>
      </c>
      <c r="G153" s="182" t="s">
        <v>317</v>
      </c>
      <c r="H153" s="190">
        <v>41090</v>
      </c>
      <c r="I153" s="183" t="s">
        <v>133</v>
      </c>
      <c r="J153" s="183" t="s">
        <v>434</v>
      </c>
      <c r="K153" s="189" t="s">
        <v>436</v>
      </c>
      <c r="L153" s="188" t="s">
        <v>435</v>
      </c>
      <c r="M153" s="181" t="s">
        <v>133</v>
      </c>
      <c r="N153" s="181" t="s">
        <v>133</v>
      </c>
      <c r="O153" s="181"/>
      <c r="P153" s="181"/>
      <c r="Q153" s="181"/>
    </row>
    <row r="156" spans="2:17" ht="15.75" thickBot="1" x14ac:dyDescent="0.3"/>
    <row r="157" spans="2:17" ht="54" customHeight="1" x14ac:dyDescent="0.25">
      <c r="B157" s="121" t="s">
        <v>33</v>
      </c>
      <c r="C157" s="121" t="s">
        <v>49</v>
      </c>
      <c r="D157" s="117" t="s">
        <v>50</v>
      </c>
      <c r="E157" s="121" t="s">
        <v>51</v>
      </c>
      <c r="F157" s="74" t="s">
        <v>56</v>
      </c>
      <c r="G157" s="91"/>
    </row>
    <row r="158" spans="2:17" ht="120.75" customHeight="1" x14ac:dyDescent="0.2">
      <c r="B158" s="274" t="s">
        <v>53</v>
      </c>
      <c r="C158" s="6" t="s">
        <v>126</v>
      </c>
      <c r="D158" s="55">
        <v>25</v>
      </c>
      <c r="E158" s="55">
        <v>0</v>
      </c>
      <c r="F158" s="275">
        <f>+E158+E159+E160</f>
        <v>10</v>
      </c>
      <c r="G158" s="92"/>
    </row>
    <row r="159" spans="2:17" ht="76.150000000000006" customHeight="1" x14ac:dyDescent="0.2">
      <c r="B159" s="274"/>
      <c r="C159" s="6" t="s">
        <v>127</v>
      </c>
      <c r="D159" s="199">
        <v>25</v>
      </c>
      <c r="E159" s="55">
        <v>0</v>
      </c>
      <c r="F159" s="276"/>
      <c r="G159" s="92"/>
    </row>
    <row r="160" spans="2:17" ht="69" customHeight="1" x14ac:dyDescent="0.2">
      <c r="B160" s="274"/>
      <c r="C160" s="6" t="s">
        <v>128</v>
      </c>
      <c r="D160" s="55">
        <v>10</v>
      </c>
      <c r="E160" s="55">
        <v>10</v>
      </c>
      <c r="F160" s="277"/>
      <c r="G160" s="92"/>
    </row>
    <row r="161" spans="2:5" x14ac:dyDescent="0.25">
      <c r="C161" s="101"/>
      <c r="D161" s="30"/>
      <c r="E161" s="30"/>
    </row>
    <row r="162" spans="2:5" x14ac:dyDescent="0.25">
      <c r="D162" s="30"/>
      <c r="E162" s="30"/>
    </row>
    <row r="163" spans="2:5" x14ac:dyDescent="0.25">
      <c r="D163" s="30"/>
      <c r="E163" s="30"/>
    </row>
    <row r="164" spans="2:5" x14ac:dyDescent="0.25">
      <c r="B164" s="119" t="s">
        <v>57</v>
      </c>
      <c r="D164" s="30"/>
      <c r="E164" s="30"/>
    </row>
    <row r="165" spans="2:5" x14ac:dyDescent="0.25">
      <c r="D165" s="30"/>
      <c r="E165" s="30"/>
    </row>
    <row r="166" spans="2:5" x14ac:dyDescent="0.25">
      <c r="D166" s="30"/>
      <c r="E166" s="30"/>
    </row>
    <row r="167" spans="2:5" x14ac:dyDescent="0.25">
      <c r="B167" s="122" t="s">
        <v>33</v>
      </c>
      <c r="C167" s="122" t="s">
        <v>58</v>
      </c>
      <c r="D167" s="195" t="s">
        <v>51</v>
      </c>
      <c r="E167" s="195" t="s">
        <v>16</v>
      </c>
    </row>
    <row r="168" spans="2:5" ht="28.5" x14ac:dyDescent="0.25">
      <c r="B168" s="102" t="s">
        <v>59</v>
      </c>
      <c r="C168" s="103">
        <v>40</v>
      </c>
      <c r="D168" s="55">
        <f>+E140</f>
        <v>0</v>
      </c>
      <c r="E168" s="278">
        <f>+D168+D169</f>
        <v>10</v>
      </c>
    </row>
    <row r="169" spans="2:5" ht="42.75" x14ac:dyDescent="0.25">
      <c r="B169" s="102" t="s">
        <v>60</v>
      </c>
      <c r="C169" s="103">
        <v>60</v>
      </c>
      <c r="D169" s="55">
        <f>+F158</f>
        <v>10</v>
      </c>
      <c r="E169" s="279"/>
    </row>
  </sheetData>
  <mergeCells count="42">
    <mergeCell ref="P147:Q147"/>
    <mergeCell ref="B158:B160"/>
    <mergeCell ref="F158:F160"/>
    <mergeCell ref="E168:E169"/>
    <mergeCell ref="B122:N122"/>
    <mergeCell ref="E140:E142"/>
    <mergeCell ref="B145:N145"/>
    <mergeCell ref="J147:L147"/>
    <mergeCell ref="P152:Q152"/>
    <mergeCell ref="P148:Q148"/>
    <mergeCell ref="P149:Q149"/>
    <mergeCell ref="P150:Q150"/>
    <mergeCell ref="B119:P119"/>
    <mergeCell ref="O72:P72"/>
    <mergeCell ref="O73:P73"/>
    <mergeCell ref="O74:P74"/>
    <mergeCell ref="O75:P75"/>
    <mergeCell ref="B81:N81"/>
    <mergeCell ref="J86:L86"/>
    <mergeCell ref="B112:N112"/>
    <mergeCell ref="D115:E115"/>
    <mergeCell ref="D116:E116"/>
    <mergeCell ref="B2:P2"/>
    <mergeCell ref="B4:P4"/>
    <mergeCell ref="C6:N6"/>
    <mergeCell ref="C7:N7"/>
    <mergeCell ref="C8:N8"/>
    <mergeCell ref="C9:N9"/>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s>
  <dataValidations count="2">
    <dataValidation type="list" allowBlank="1" showInputMessage="1" showErrorMessage="1" sqref="WVE983085 A65581 IS65581 SO65581 ACK65581 AMG65581 AWC65581 BFY65581 BPU65581 BZQ65581 CJM65581 CTI65581 DDE65581 DNA65581 DWW65581 EGS65581 EQO65581 FAK65581 FKG65581 FUC65581 GDY65581 GNU65581 GXQ65581 HHM65581 HRI65581 IBE65581 ILA65581 IUW65581 JES65581 JOO65581 JYK65581 KIG65581 KSC65581 LBY65581 LLU65581 LVQ65581 MFM65581 MPI65581 MZE65581 NJA65581 NSW65581 OCS65581 OMO65581 OWK65581 PGG65581 PQC65581 PZY65581 QJU65581 QTQ65581 RDM65581 RNI65581 RXE65581 SHA65581 SQW65581 TAS65581 TKO65581 TUK65581 UEG65581 UOC65581 UXY65581 VHU65581 VRQ65581 WBM65581 WLI65581 WVE65581 A131117 IS131117 SO131117 ACK131117 AMG131117 AWC131117 BFY131117 BPU131117 BZQ131117 CJM131117 CTI131117 DDE131117 DNA131117 DWW131117 EGS131117 EQO131117 FAK131117 FKG131117 FUC131117 GDY131117 GNU131117 GXQ131117 HHM131117 HRI131117 IBE131117 ILA131117 IUW131117 JES131117 JOO131117 JYK131117 KIG131117 KSC131117 LBY131117 LLU131117 LVQ131117 MFM131117 MPI131117 MZE131117 NJA131117 NSW131117 OCS131117 OMO131117 OWK131117 PGG131117 PQC131117 PZY131117 QJU131117 QTQ131117 RDM131117 RNI131117 RXE131117 SHA131117 SQW131117 TAS131117 TKO131117 TUK131117 UEG131117 UOC131117 UXY131117 VHU131117 VRQ131117 WBM131117 WLI131117 WVE131117 A196653 IS196653 SO196653 ACK196653 AMG196653 AWC196653 BFY196653 BPU196653 BZQ196653 CJM196653 CTI196653 DDE196653 DNA196653 DWW196653 EGS196653 EQO196653 FAK196653 FKG196653 FUC196653 GDY196653 GNU196653 GXQ196653 HHM196653 HRI196653 IBE196653 ILA196653 IUW196653 JES196653 JOO196653 JYK196653 KIG196653 KSC196653 LBY196653 LLU196653 LVQ196653 MFM196653 MPI196653 MZE196653 NJA196653 NSW196653 OCS196653 OMO196653 OWK196653 PGG196653 PQC196653 PZY196653 QJU196653 QTQ196653 RDM196653 RNI196653 RXE196653 SHA196653 SQW196653 TAS196653 TKO196653 TUK196653 UEG196653 UOC196653 UXY196653 VHU196653 VRQ196653 WBM196653 WLI196653 WVE196653 A262189 IS262189 SO262189 ACK262189 AMG262189 AWC262189 BFY262189 BPU262189 BZQ262189 CJM262189 CTI262189 DDE262189 DNA262189 DWW262189 EGS262189 EQO262189 FAK262189 FKG262189 FUC262189 GDY262189 GNU262189 GXQ262189 HHM262189 HRI262189 IBE262189 ILA262189 IUW262189 JES262189 JOO262189 JYK262189 KIG262189 KSC262189 LBY262189 LLU262189 LVQ262189 MFM262189 MPI262189 MZE262189 NJA262189 NSW262189 OCS262189 OMO262189 OWK262189 PGG262189 PQC262189 PZY262189 QJU262189 QTQ262189 RDM262189 RNI262189 RXE262189 SHA262189 SQW262189 TAS262189 TKO262189 TUK262189 UEG262189 UOC262189 UXY262189 VHU262189 VRQ262189 WBM262189 WLI262189 WVE262189 A327725 IS327725 SO327725 ACK327725 AMG327725 AWC327725 BFY327725 BPU327725 BZQ327725 CJM327725 CTI327725 DDE327725 DNA327725 DWW327725 EGS327725 EQO327725 FAK327725 FKG327725 FUC327725 GDY327725 GNU327725 GXQ327725 HHM327725 HRI327725 IBE327725 ILA327725 IUW327725 JES327725 JOO327725 JYK327725 KIG327725 KSC327725 LBY327725 LLU327725 LVQ327725 MFM327725 MPI327725 MZE327725 NJA327725 NSW327725 OCS327725 OMO327725 OWK327725 PGG327725 PQC327725 PZY327725 QJU327725 QTQ327725 RDM327725 RNI327725 RXE327725 SHA327725 SQW327725 TAS327725 TKO327725 TUK327725 UEG327725 UOC327725 UXY327725 VHU327725 VRQ327725 WBM327725 WLI327725 WVE327725 A393261 IS393261 SO393261 ACK393261 AMG393261 AWC393261 BFY393261 BPU393261 BZQ393261 CJM393261 CTI393261 DDE393261 DNA393261 DWW393261 EGS393261 EQO393261 FAK393261 FKG393261 FUC393261 GDY393261 GNU393261 GXQ393261 HHM393261 HRI393261 IBE393261 ILA393261 IUW393261 JES393261 JOO393261 JYK393261 KIG393261 KSC393261 LBY393261 LLU393261 LVQ393261 MFM393261 MPI393261 MZE393261 NJA393261 NSW393261 OCS393261 OMO393261 OWK393261 PGG393261 PQC393261 PZY393261 QJU393261 QTQ393261 RDM393261 RNI393261 RXE393261 SHA393261 SQW393261 TAS393261 TKO393261 TUK393261 UEG393261 UOC393261 UXY393261 VHU393261 VRQ393261 WBM393261 WLI393261 WVE393261 A458797 IS458797 SO458797 ACK458797 AMG458797 AWC458797 BFY458797 BPU458797 BZQ458797 CJM458797 CTI458797 DDE458797 DNA458797 DWW458797 EGS458797 EQO458797 FAK458797 FKG458797 FUC458797 GDY458797 GNU458797 GXQ458797 HHM458797 HRI458797 IBE458797 ILA458797 IUW458797 JES458797 JOO458797 JYK458797 KIG458797 KSC458797 LBY458797 LLU458797 LVQ458797 MFM458797 MPI458797 MZE458797 NJA458797 NSW458797 OCS458797 OMO458797 OWK458797 PGG458797 PQC458797 PZY458797 QJU458797 QTQ458797 RDM458797 RNI458797 RXE458797 SHA458797 SQW458797 TAS458797 TKO458797 TUK458797 UEG458797 UOC458797 UXY458797 VHU458797 VRQ458797 WBM458797 WLI458797 WVE458797 A524333 IS524333 SO524333 ACK524333 AMG524333 AWC524333 BFY524333 BPU524333 BZQ524333 CJM524333 CTI524333 DDE524333 DNA524333 DWW524333 EGS524333 EQO524333 FAK524333 FKG524333 FUC524333 GDY524333 GNU524333 GXQ524333 HHM524333 HRI524333 IBE524333 ILA524333 IUW524333 JES524333 JOO524333 JYK524333 KIG524333 KSC524333 LBY524333 LLU524333 LVQ524333 MFM524333 MPI524333 MZE524333 NJA524333 NSW524333 OCS524333 OMO524333 OWK524333 PGG524333 PQC524333 PZY524333 QJU524333 QTQ524333 RDM524333 RNI524333 RXE524333 SHA524333 SQW524333 TAS524333 TKO524333 TUK524333 UEG524333 UOC524333 UXY524333 VHU524333 VRQ524333 WBM524333 WLI524333 WVE524333 A589869 IS589869 SO589869 ACK589869 AMG589869 AWC589869 BFY589869 BPU589869 BZQ589869 CJM589869 CTI589869 DDE589869 DNA589869 DWW589869 EGS589869 EQO589869 FAK589869 FKG589869 FUC589869 GDY589869 GNU589869 GXQ589869 HHM589869 HRI589869 IBE589869 ILA589869 IUW589869 JES589869 JOO589869 JYK589869 KIG589869 KSC589869 LBY589869 LLU589869 LVQ589869 MFM589869 MPI589869 MZE589869 NJA589869 NSW589869 OCS589869 OMO589869 OWK589869 PGG589869 PQC589869 PZY589869 QJU589869 QTQ589869 RDM589869 RNI589869 RXE589869 SHA589869 SQW589869 TAS589869 TKO589869 TUK589869 UEG589869 UOC589869 UXY589869 VHU589869 VRQ589869 WBM589869 WLI589869 WVE589869 A655405 IS655405 SO655405 ACK655405 AMG655405 AWC655405 BFY655405 BPU655405 BZQ655405 CJM655405 CTI655405 DDE655405 DNA655405 DWW655405 EGS655405 EQO655405 FAK655405 FKG655405 FUC655405 GDY655405 GNU655405 GXQ655405 HHM655405 HRI655405 IBE655405 ILA655405 IUW655405 JES655405 JOO655405 JYK655405 KIG655405 KSC655405 LBY655405 LLU655405 LVQ655405 MFM655405 MPI655405 MZE655405 NJA655405 NSW655405 OCS655405 OMO655405 OWK655405 PGG655405 PQC655405 PZY655405 QJU655405 QTQ655405 RDM655405 RNI655405 RXE655405 SHA655405 SQW655405 TAS655405 TKO655405 TUK655405 UEG655405 UOC655405 UXY655405 VHU655405 VRQ655405 WBM655405 WLI655405 WVE655405 A720941 IS720941 SO720941 ACK720941 AMG720941 AWC720941 BFY720941 BPU720941 BZQ720941 CJM720941 CTI720941 DDE720941 DNA720941 DWW720941 EGS720941 EQO720941 FAK720941 FKG720941 FUC720941 GDY720941 GNU720941 GXQ720941 HHM720941 HRI720941 IBE720941 ILA720941 IUW720941 JES720941 JOO720941 JYK720941 KIG720941 KSC720941 LBY720941 LLU720941 LVQ720941 MFM720941 MPI720941 MZE720941 NJA720941 NSW720941 OCS720941 OMO720941 OWK720941 PGG720941 PQC720941 PZY720941 QJU720941 QTQ720941 RDM720941 RNI720941 RXE720941 SHA720941 SQW720941 TAS720941 TKO720941 TUK720941 UEG720941 UOC720941 UXY720941 VHU720941 VRQ720941 WBM720941 WLI720941 WVE720941 A786477 IS786477 SO786477 ACK786477 AMG786477 AWC786477 BFY786477 BPU786477 BZQ786477 CJM786477 CTI786477 DDE786477 DNA786477 DWW786477 EGS786477 EQO786477 FAK786477 FKG786477 FUC786477 GDY786477 GNU786477 GXQ786477 HHM786477 HRI786477 IBE786477 ILA786477 IUW786477 JES786477 JOO786477 JYK786477 KIG786477 KSC786477 LBY786477 LLU786477 LVQ786477 MFM786477 MPI786477 MZE786477 NJA786477 NSW786477 OCS786477 OMO786477 OWK786477 PGG786477 PQC786477 PZY786477 QJU786477 QTQ786477 RDM786477 RNI786477 RXE786477 SHA786477 SQW786477 TAS786477 TKO786477 TUK786477 UEG786477 UOC786477 UXY786477 VHU786477 VRQ786477 WBM786477 WLI786477 WVE786477 A852013 IS852013 SO852013 ACK852013 AMG852013 AWC852013 BFY852013 BPU852013 BZQ852013 CJM852013 CTI852013 DDE852013 DNA852013 DWW852013 EGS852013 EQO852013 FAK852013 FKG852013 FUC852013 GDY852013 GNU852013 GXQ852013 HHM852013 HRI852013 IBE852013 ILA852013 IUW852013 JES852013 JOO852013 JYK852013 KIG852013 KSC852013 LBY852013 LLU852013 LVQ852013 MFM852013 MPI852013 MZE852013 NJA852013 NSW852013 OCS852013 OMO852013 OWK852013 PGG852013 PQC852013 PZY852013 QJU852013 QTQ852013 RDM852013 RNI852013 RXE852013 SHA852013 SQW852013 TAS852013 TKO852013 TUK852013 UEG852013 UOC852013 UXY852013 VHU852013 VRQ852013 WBM852013 WLI852013 WVE852013 A917549 IS917549 SO917549 ACK917549 AMG917549 AWC917549 BFY917549 BPU917549 BZQ917549 CJM917549 CTI917549 DDE917549 DNA917549 DWW917549 EGS917549 EQO917549 FAK917549 FKG917549 FUC917549 GDY917549 GNU917549 GXQ917549 HHM917549 HRI917549 IBE917549 ILA917549 IUW917549 JES917549 JOO917549 JYK917549 KIG917549 KSC917549 LBY917549 LLU917549 LVQ917549 MFM917549 MPI917549 MZE917549 NJA917549 NSW917549 OCS917549 OMO917549 OWK917549 PGG917549 PQC917549 PZY917549 QJU917549 QTQ917549 RDM917549 RNI917549 RXE917549 SHA917549 SQW917549 TAS917549 TKO917549 TUK917549 UEG917549 UOC917549 UXY917549 VHU917549 VRQ917549 WBM917549 WLI917549 WVE917549 A983085 IS983085 SO983085 ACK983085 AMG983085 AWC983085 BFY983085 BPU983085 BZQ983085 CJM983085 CTI983085 DDE983085 DNA983085 DWW983085 EGS983085 EQO983085 FAK983085 FKG983085 FUC983085 GDY983085 GNU983085 GXQ983085 HHM983085 HRI983085 IBE983085 ILA983085 IUW983085 JES983085 JOO983085 JYK983085 KIG983085 KSC983085 LBY983085 LLU983085 LVQ983085 MFM983085 MPI983085 MZE983085 NJA983085 NSW983085 OCS983085 OMO983085 OWK983085 PGG983085 PQC983085 PZY983085 QJU983085 QTQ983085 RDM983085 RNI983085 RXE983085 SHA983085 SQW983085 TAS983085 TKO983085 TUK983085 UEG983085 UOC983085 UXY983085 VHU983085 VRQ983085 WBM983085 WLI98308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5 WLL983085 C65581 IV65581 SR65581 ACN65581 AMJ65581 AWF65581 BGB65581 BPX65581 BZT65581 CJP65581 CTL65581 DDH65581 DND65581 DWZ65581 EGV65581 EQR65581 FAN65581 FKJ65581 FUF65581 GEB65581 GNX65581 GXT65581 HHP65581 HRL65581 IBH65581 ILD65581 IUZ65581 JEV65581 JOR65581 JYN65581 KIJ65581 KSF65581 LCB65581 LLX65581 LVT65581 MFP65581 MPL65581 MZH65581 NJD65581 NSZ65581 OCV65581 OMR65581 OWN65581 PGJ65581 PQF65581 QAB65581 QJX65581 QTT65581 RDP65581 RNL65581 RXH65581 SHD65581 SQZ65581 TAV65581 TKR65581 TUN65581 UEJ65581 UOF65581 UYB65581 VHX65581 VRT65581 WBP65581 WLL65581 WVH65581 C131117 IV131117 SR131117 ACN131117 AMJ131117 AWF131117 BGB131117 BPX131117 BZT131117 CJP131117 CTL131117 DDH131117 DND131117 DWZ131117 EGV131117 EQR131117 FAN131117 FKJ131117 FUF131117 GEB131117 GNX131117 GXT131117 HHP131117 HRL131117 IBH131117 ILD131117 IUZ131117 JEV131117 JOR131117 JYN131117 KIJ131117 KSF131117 LCB131117 LLX131117 LVT131117 MFP131117 MPL131117 MZH131117 NJD131117 NSZ131117 OCV131117 OMR131117 OWN131117 PGJ131117 PQF131117 QAB131117 QJX131117 QTT131117 RDP131117 RNL131117 RXH131117 SHD131117 SQZ131117 TAV131117 TKR131117 TUN131117 UEJ131117 UOF131117 UYB131117 VHX131117 VRT131117 WBP131117 WLL131117 WVH131117 C196653 IV196653 SR196653 ACN196653 AMJ196653 AWF196653 BGB196653 BPX196653 BZT196653 CJP196653 CTL196653 DDH196653 DND196653 DWZ196653 EGV196653 EQR196653 FAN196653 FKJ196653 FUF196653 GEB196653 GNX196653 GXT196653 HHP196653 HRL196653 IBH196653 ILD196653 IUZ196653 JEV196653 JOR196653 JYN196653 KIJ196653 KSF196653 LCB196653 LLX196653 LVT196653 MFP196653 MPL196653 MZH196653 NJD196653 NSZ196653 OCV196653 OMR196653 OWN196653 PGJ196653 PQF196653 QAB196653 QJX196653 QTT196653 RDP196653 RNL196653 RXH196653 SHD196653 SQZ196653 TAV196653 TKR196653 TUN196653 UEJ196653 UOF196653 UYB196653 VHX196653 VRT196653 WBP196653 WLL196653 WVH196653 C262189 IV262189 SR262189 ACN262189 AMJ262189 AWF262189 BGB262189 BPX262189 BZT262189 CJP262189 CTL262189 DDH262189 DND262189 DWZ262189 EGV262189 EQR262189 FAN262189 FKJ262189 FUF262189 GEB262189 GNX262189 GXT262189 HHP262189 HRL262189 IBH262189 ILD262189 IUZ262189 JEV262189 JOR262189 JYN262189 KIJ262189 KSF262189 LCB262189 LLX262189 LVT262189 MFP262189 MPL262189 MZH262189 NJD262189 NSZ262189 OCV262189 OMR262189 OWN262189 PGJ262189 PQF262189 QAB262189 QJX262189 QTT262189 RDP262189 RNL262189 RXH262189 SHD262189 SQZ262189 TAV262189 TKR262189 TUN262189 UEJ262189 UOF262189 UYB262189 VHX262189 VRT262189 WBP262189 WLL262189 WVH262189 C327725 IV327725 SR327725 ACN327725 AMJ327725 AWF327725 BGB327725 BPX327725 BZT327725 CJP327725 CTL327725 DDH327725 DND327725 DWZ327725 EGV327725 EQR327725 FAN327725 FKJ327725 FUF327725 GEB327725 GNX327725 GXT327725 HHP327725 HRL327725 IBH327725 ILD327725 IUZ327725 JEV327725 JOR327725 JYN327725 KIJ327725 KSF327725 LCB327725 LLX327725 LVT327725 MFP327725 MPL327725 MZH327725 NJD327725 NSZ327725 OCV327725 OMR327725 OWN327725 PGJ327725 PQF327725 QAB327725 QJX327725 QTT327725 RDP327725 RNL327725 RXH327725 SHD327725 SQZ327725 TAV327725 TKR327725 TUN327725 UEJ327725 UOF327725 UYB327725 VHX327725 VRT327725 WBP327725 WLL327725 WVH327725 C393261 IV393261 SR393261 ACN393261 AMJ393261 AWF393261 BGB393261 BPX393261 BZT393261 CJP393261 CTL393261 DDH393261 DND393261 DWZ393261 EGV393261 EQR393261 FAN393261 FKJ393261 FUF393261 GEB393261 GNX393261 GXT393261 HHP393261 HRL393261 IBH393261 ILD393261 IUZ393261 JEV393261 JOR393261 JYN393261 KIJ393261 KSF393261 LCB393261 LLX393261 LVT393261 MFP393261 MPL393261 MZH393261 NJD393261 NSZ393261 OCV393261 OMR393261 OWN393261 PGJ393261 PQF393261 QAB393261 QJX393261 QTT393261 RDP393261 RNL393261 RXH393261 SHD393261 SQZ393261 TAV393261 TKR393261 TUN393261 UEJ393261 UOF393261 UYB393261 VHX393261 VRT393261 WBP393261 WLL393261 WVH393261 C458797 IV458797 SR458797 ACN458797 AMJ458797 AWF458797 BGB458797 BPX458797 BZT458797 CJP458797 CTL458797 DDH458797 DND458797 DWZ458797 EGV458797 EQR458797 FAN458797 FKJ458797 FUF458797 GEB458797 GNX458797 GXT458797 HHP458797 HRL458797 IBH458797 ILD458797 IUZ458797 JEV458797 JOR458797 JYN458797 KIJ458797 KSF458797 LCB458797 LLX458797 LVT458797 MFP458797 MPL458797 MZH458797 NJD458797 NSZ458797 OCV458797 OMR458797 OWN458797 PGJ458797 PQF458797 QAB458797 QJX458797 QTT458797 RDP458797 RNL458797 RXH458797 SHD458797 SQZ458797 TAV458797 TKR458797 TUN458797 UEJ458797 UOF458797 UYB458797 VHX458797 VRT458797 WBP458797 WLL458797 WVH458797 C524333 IV524333 SR524333 ACN524333 AMJ524333 AWF524333 BGB524333 BPX524333 BZT524333 CJP524333 CTL524333 DDH524333 DND524333 DWZ524333 EGV524333 EQR524333 FAN524333 FKJ524333 FUF524333 GEB524333 GNX524333 GXT524333 HHP524333 HRL524333 IBH524333 ILD524333 IUZ524333 JEV524333 JOR524333 JYN524333 KIJ524333 KSF524333 LCB524333 LLX524333 LVT524333 MFP524333 MPL524333 MZH524333 NJD524333 NSZ524333 OCV524333 OMR524333 OWN524333 PGJ524333 PQF524333 QAB524333 QJX524333 QTT524333 RDP524333 RNL524333 RXH524333 SHD524333 SQZ524333 TAV524333 TKR524333 TUN524333 UEJ524333 UOF524333 UYB524333 VHX524333 VRT524333 WBP524333 WLL524333 WVH524333 C589869 IV589869 SR589869 ACN589869 AMJ589869 AWF589869 BGB589869 BPX589869 BZT589869 CJP589869 CTL589869 DDH589869 DND589869 DWZ589869 EGV589869 EQR589869 FAN589869 FKJ589869 FUF589869 GEB589869 GNX589869 GXT589869 HHP589869 HRL589869 IBH589869 ILD589869 IUZ589869 JEV589869 JOR589869 JYN589869 KIJ589869 KSF589869 LCB589869 LLX589869 LVT589869 MFP589869 MPL589869 MZH589869 NJD589869 NSZ589869 OCV589869 OMR589869 OWN589869 PGJ589869 PQF589869 QAB589869 QJX589869 QTT589869 RDP589869 RNL589869 RXH589869 SHD589869 SQZ589869 TAV589869 TKR589869 TUN589869 UEJ589869 UOF589869 UYB589869 VHX589869 VRT589869 WBP589869 WLL589869 WVH589869 C655405 IV655405 SR655405 ACN655405 AMJ655405 AWF655405 BGB655405 BPX655405 BZT655405 CJP655405 CTL655405 DDH655405 DND655405 DWZ655405 EGV655405 EQR655405 FAN655405 FKJ655405 FUF655405 GEB655405 GNX655405 GXT655405 HHP655405 HRL655405 IBH655405 ILD655405 IUZ655405 JEV655405 JOR655405 JYN655405 KIJ655405 KSF655405 LCB655405 LLX655405 LVT655405 MFP655405 MPL655405 MZH655405 NJD655405 NSZ655405 OCV655405 OMR655405 OWN655405 PGJ655405 PQF655405 QAB655405 QJX655405 QTT655405 RDP655405 RNL655405 RXH655405 SHD655405 SQZ655405 TAV655405 TKR655405 TUN655405 UEJ655405 UOF655405 UYB655405 VHX655405 VRT655405 WBP655405 WLL655405 WVH655405 C720941 IV720941 SR720941 ACN720941 AMJ720941 AWF720941 BGB720941 BPX720941 BZT720941 CJP720941 CTL720941 DDH720941 DND720941 DWZ720941 EGV720941 EQR720941 FAN720941 FKJ720941 FUF720941 GEB720941 GNX720941 GXT720941 HHP720941 HRL720941 IBH720941 ILD720941 IUZ720941 JEV720941 JOR720941 JYN720941 KIJ720941 KSF720941 LCB720941 LLX720941 LVT720941 MFP720941 MPL720941 MZH720941 NJD720941 NSZ720941 OCV720941 OMR720941 OWN720941 PGJ720941 PQF720941 QAB720941 QJX720941 QTT720941 RDP720941 RNL720941 RXH720941 SHD720941 SQZ720941 TAV720941 TKR720941 TUN720941 UEJ720941 UOF720941 UYB720941 VHX720941 VRT720941 WBP720941 WLL720941 WVH720941 C786477 IV786477 SR786477 ACN786477 AMJ786477 AWF786477 BGB786477 BPX786477 BZT786477 CJP786477 CTL786477 DDH786477 DND786477 DWZ786477 EGV786477 EQR786477 FAN786477 FKJ786477 FUF786477 GEB786477 GNX786477 GXT786477 HHP786477 HRL786477 IBH786477 ILD786477 IUZ786477 JEV786477 JOR786477 JYN786477 KIJ786477 KSF786477 LCB786477 LLX786477 LVT786477 MFP786477 MPL786477 MZH786477 NJD786477 NSZ786477 OCV786477 OMR786477 OWN786477 PGJ786477 PQF786477 QAB786477 QJX786477 QTT786477 RDP786477 RNL786477 RXH786477 SHD786477 SQZ786477 TAV786477 TKR786477 TUN786477 UEJ786477 UOF786477 UYB786477 VHX786477 VRT786477 WBP786477 WLL786477 WVH786477 C852013 IV852013 SR852013 ACN852013 AMJ852013 AWF852013 BGB852013 BPX852013 BZT852013 CJP852013 CTL852013 DDH852013 DND852013 DWZ852013 EGV852013 EQR852013 FAN852013 FKJ852013 FUF852013 GEB852013 GNX852013 GXT852013 HHP852013 HRL852013 IBH852013 ILD852013 IUZ852013 JEV852013 JOR852013 JYN852013 KIJ852013 KSF852013 LCB852013 LLX852013 LVT852013 MFP852013 MPL852013 MZH852013 NJD852013 NSZ852013 OCV852013 OMR852013 OWN852013 PGJ852013 PQF852013 QAB852013 QJX852013 QTT852013 RDP852013 RNL852013 RXH852013 SHD852013 SQZ852013 TAV852013 TKR852013 TUN852013 UEJ852013 UOF852013 UYB852013 VHX852013 VRT852013 WBP852013 WLL852013 WVH852013 C917549 IV917549 SR917549 ACN917549 AMJ917549 AWF917549 BGB917549 BPX917549 BZT917549 CJP917549 CTL917549 DDH917549 DND917549 DWZ917549 EGV917549 EQR917549 FAN917549 FKJ917549 FUF917549 GEB917549 GNX917549 GXT917549 HHP917549 HRL917549 IBH917549 ILD917549 IUZ917549 JEV917549 JOR917549 JYN917549 KIJ917549 KSF917549 LCB917549 LLX917549 LVT917549 MFP917549 MPL917549 MZH917549 NJD917549 NSZ917549 OCV917549 OMR917549 OWN917549 PGJ917549 PQF917549 QAB917549 QJX917549 QTT917549 RDP917549 RNL917549 RXH917549 SHD917549 SQZ917549 TAV917549 TKR917549 TUN917549 UEJ917549 UOF917549 UYB917549 VHX917549 VRT917549 WBP917549 WLL917549 WVH917549 C983085 IV983085 SR983085 ACN983085 AMJ983085 AWF983085 BGB983085 BPX983085 BZT983085 CJP983085 CTL983085 DDH983085 DND983085 DWZ983085 EGV983085 EQR983085 FAN983085 FKJ983085 FUF983085 GEB983085 GNX983085 GXT983085 HHP983085 HRL983085 IBH983085 ILD983085 IUZ983085 JEV983085 JOR983085 JYN983085 KIJ983085 KSF983085 LCB983085 LLX983085 LVT983085 MFP983085 MPL983085 MZH983085 NJD983085 NSZ983085 OCV983085 OMR983085 OWN983085 PGJ983085 PQF983085 QAB983085 QJX983085 QTT983085 RDP983085 RNL983085 RXH983085 SHD983085 SQZ983085 TAV983085 TKR983085 TUN983085 UEJ983085 UOF983085 UYB983085 VHX983085 VRT983085 WBP98308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3"/>
  <sheetViews>
    <sheetView zoomScale="70" zoomScaleNormal="70" workbookViewId="0">
      <selection activeCell="G40" sqref="G40"/>
    </sheetView>
  </sheetViews>
  <sheetFormatPr baseColWidth="10" defaultRowHeight="15" x14ac:dyDescent="0.25"/>
  <cols>
    <col min="1" max="1" width="3.140625" style="9" bestFit="1" customWidth="1"/>
    <col min="2" max="2" width="102.7109375" style="9" bestFit="1" customWidth="1"/>
    <col min="3" max="3" width="31.140625" style="9" customWidth="1"/>
    <col min="4" max="4" width="57.28515625" style="9" customWidth="1"/>
    <col min="5" max="5" width="25" style="9" customWidth="1"/>
    <col min="6" max="7" width="29.7109375" style="9" customWidth="1"/>
    <col min="8" max="8" width="24.5703125" style="9" customWidth="1"/>
    <col min="9" max="9" width="24" style="9" customWidth="1"/>
    <col min="10" max="10" width="46.5703125" style="9" customWidth="1"/>
    <col min="11" max="11" width="35.5703125" style="9" customWidth="1"/>
    <col min="12" max="12" width="35.42578125" style="9" customWidth="1"/>
    <col min="13" max="13" width="18.7109375" style="9" customWidth="1"/>
    <col min="14" max="14" width="22.140625" style="9" customWidth="1"/>
    <col min="15" max="15" width="26.140625" style="9" customWidth="1"/>
    <col min="16" max="16" width="81.7109375" style="9" bestFit="1" customWidth="1"/>
    <col min="17" max="17" width="81.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6" t="s">
        <v>63</v>
      </c>
      <c r="C2" s="267"/>
      <c r="D2" s="267"/>
      <c r="E2" s="267"/>
      <c r="F2" s="267"/>
      <c r="G2" s="267"/>
      <c r="H2" s="267"/>
      <c r="I2" s="267"/>
      <c r="J2" s="267"/>
      <c r="K2" s="267"/>
      <c r="L2" s="267"/>
      <c r="M2" s="267"/>
      <c r="N2" s="267"/>
      <c r="O2" s="267"/>
      <c r="P2" s="267"/>
    </row>
    <row r="4" spans="2:16" ht="26.25" x14ac:dyDescent="0.25">
      <c r="B4" s="266" t="s">
        <v>48</v>
      </c>
      <c r="C4" s="267"/>
      <c r="D4" s="267"/>
      <c r="E4" s="267"/>
      <c r="F4" s="267"/>
      <c r="G4" s="267"/>
      <c r="H4" s="267"/>
      <c r="I4" s="267"/>
      <c r="J4" s="267"/>
      <c r="K4" s="267"/>
      <c r="L4" s="267"/>
      <c r="M4" s="267"/>
      <c r="N4" s="267"/>
      <c r="O4" s="267"/>
      <c r="P4" s="267"/>
    </row>
    <row r="5" spans="2:16" ht="15.75" thickBot="1" x14ac:dyDescent="0.3"/>
    <row r="6" spans="2:16" ht="21.75" thickBot="1" x14ac:dyDescent="0.3">
      <c r="B6" s="11" t="s">
        <v>4</v>
      </c>
      <c r="C6" s="247" t="s">
        <v>156</v>
      </c>
      <c r="D6" s="247"/>
      <c r="E6" s="247"/>
      <c r="F6" s="247"/>
      <c r="G6" s="247"/>
      <c r="H6" s="247"/>
      <c r="I6" s="247"/>
      <c r="J6" s="247"/>
      <c r="K6" s="247"/>
      <c r="L6" s="247"/>
      <c r="M6" s="247"/>
      <c r="N6" s="248"/>
    </row>
    <row r="7" spans="2:16" ht="16.5" thickBot="1" x14ac:dyDescent="0.3">
      <c r="B7" s="12" t="s">
        <v>5</v>
      </c>
      <c r="C7" s="247"/>
      <c r="D7" s="247"/>
      <c r="E7" s="247"/>
      <c r="F7" s="247"/>
      <c r="G7" s="247"/>
      <c r="H7" s="247"/>
      <c r="I7" s="247"/>
      <c r="J7" s="247"/>
      <c r="K7" s="247"/>
      <c r="L7" s="247"/>
      <c r="M7" s="247"/>
      <c r="N7" s="248"/>
    </row>
    <row r="8" spans="2:16" ht="16.5" thickBot="1" x14ac:dyDescent="0.3">
      <c r="B8" s="12" t="s">
        <v>6</v>
      </c>
      <c r="C8" s="247"/>
      <c r="D8" s="247"/>
      <c r="E8" s="247"/>
      <c r="F8" s="247"/>
      <c r="G8" s="247"/>
      <c r="H8" s="247"/>
      <c r="I8" s="247"/>
      <c r="J8" s="247"/>
      <c r="K8" s="247"/>
      <c r="L8" s="247"/>
      <c r="M8" s="247"/>
      <c r="N8" s="248"/>
    </row>
    <row r="9" spans="2:16" ht="16.5" thickBot="1" x14ac:dyDescent="0.3">
      <c r="B9" s="12" t="s">
        <v>7</v>
      </c>
      <c r="C9" s="247"/>
      <c r="D9" s="247"/>
      <c r="E9" s="247"/>
      <c r="F9" s="247"/>
      <c r="G9" s="247"/>
      <c r="H9" s="247"/>
      <c r="I9" s="247"/>
      <c r="J9" s="247"/>
      <c r="K9" s="247"/>
      <c r="L9" s="247"/>
      <c r="M9" s="247"/>
      <c r="N9" s="248"/>
    </row>
    <row r="10" spans="2:16" ht="16.5" thickBot="1" x14ac:dyDescent="0.3">
      <c r="B10" s="12" t="s">
        <v>8</v>
      </c>
      <c r="C10" s="251"/>
      <c r="D10" s="251"/>
      <c r="E10" s="25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4"/>
      <c r="J12" s="104"/>
      <c r="K12" s="104"/>
      <c r="L12" s="104"/>
      <c r="M12" s="104"/>
      <c r="N12" s="19"/>
    </row>
    <row r="13" spans="2:16" x14ac:dyDescent="0.25">
      <c r="I13" s="104"/>
      <c r="J13" s="104"/>
      <c r="K13" s="104"/>
      <c r="L13" s="104"/>
      <c r="M13" s="104"/>
      <c r="N13" s="105"/>
    </row>
    <row r="14" spans="2:16" ht="45.75" customHeight="1" x14ac:dyDescent="0.25">
      <c r="B14" s="253" t="s">
        <v>100</v>
      </c>
      <c r="C14" s="253"/>
      <c r="D14" s="166" t="s">
        <v>12</v>
      </c>
      <c r="E14" s="166" t="s">
        <v>13</v>
      </c>
      <c r="F14" s="166" t="s">
        <v>29</v>
      </c>
      <c r="G14" s="89"/>
      <c r="I14" s="38"/>
      <c r="J14" s="38"/>
      <c r="K14" s="38"/>
      <c r="L14" s="38"/>
      <c r="M14" s="38"/>
      <c r="N14" s="105"/>
    </row>
    <row r="15" spans="2:16" x14ac:dyDescent="0.25">
      <c r="B15" s="253"/>
      <c r="C15" s="253"/>
      <c r="D15" s="166">
        <v>11</v>
      </c>
      <c r="E15" s="36">
        <v>3343337881</v>
      </c>
      <c r="F15" s="169">
        <f>1601</f>
        <v>1601</v>
      </c>
      <c r="G15" s="90"/>
      <c r="I15" s="39"/>
      <c r="J15" s="39"/>
      <c r="K15" s="39"/>
      <c r="L15" s="39"/>
      <c r="M15" s="39"/>
      <c r="N15" s="105"/>
    </row>
    <row r="16" spans="2:16" x14ac:dyDescent="0.25">
      <c r="B16" s="253"/>
      <c r="C16" s="253"/>
      <c r="D16" s="166"/>
      <c r="E16" s="36"/>
      <c r="F16" s="36"/>
      <c r="G16" s="90"/>
      <c r="I16" s="39"/>
      <c r="J16" s="39"/>
      <c r="K16" s="39"/>
      <c r="L16" s="39"/>
      <c r="M16" s="39"/>
      <c r="N16" s="105"/>
    </row>
    <row r="17" spans="1:14" x14ac:dyDescent="0.25">
      <c r="B17" s="253"/>
      <c r="C17" s="253"/>
      <c r="D17" s="166"/>
      <c r="E17" s="36"/>
      <c r="F17" s="36"/>
      <c r="G17" s="90"/>
      <c r="I17" s="39"/>
      <c r="J17" s="39"/>
      <c r="K17" s="39"/>
      <c r="L17" s="39"/>
      <c r="M17" s="39"/>
      <c r="N17" s="105"/>
    </row>
    <row r="18" spans="1:14" x14ac:dyDescent="0.25">
      <c r="B18" s="253"/>
      <c r="C18" s="253"/>
      <c r="D18" s="166"/>
      <c r="E18" s="37"/>
      <c r="F18" s="36"/>
      <c r="G18" s="90"/>
      <c r="H18" s="22"/>
      <c r="I18" s="39"/>
      <c r="J18" s="39"/>
      <c r="K18" s="39"/>
      <c r="L18" s="39"/>
      <c r="M18" s="39"/>
      <c r="N18" s="20"/>
    </row>
    <row r="19" spans="1:14" x14ac:dyDescent="0.25">
      <c r="B19" s="253"/>
      <c r="C19" s="253"/>
      <c r="D19" s="166"/>
      <c r="E19" s="37"/>
      <c r="F19" s="36"/>
      <c r="G19" s="90"/>
      <c r="H19" s="22"/>
      <c r="I19" s="41"/>
      <c r="J19" s="41"/>
      <c r="K19" s="41"/>
      <c r="L19" s="41"/>
      <c r="M19" s="41"/>
      <c r="N19" s="20"/>
    </row>
    <row r="20" spans="1:14" x14ac:dyDescent="0.25">
      <c r="B20" s="253"/>
      <c r="C20" s="253"/>
      <c r="D20" s="166"/>
      <c r="E20" s="37"/>
      <c r="F20" s="36"/>
      <c r="G20" s="90"/>
      <c r="H20" s="22"/>
      <c r="I20" s="104"/>
      <c r="J20" s="104"/>
      <c r="K20" s="104"/>
      <c r="L20" s="104"/>
      <c r="M20" s="104"/>
      <c r="N20" s="20"/>
    </row>
    <row r="21" spans="1:14" x14ac:dyDescent="0.25">
      <c r="B21" s="253"/>
      <c r="C21" s="253"/>
      <c r="D21" s="166"/>
      <c r="E21" s="37"/>
      <c r="F21" s="36"/>
      <c r="G21" s="90"/>
      <c r="H21" s="22"/>
      <c r="I21" s="104"/>
      <c r="J21" s="104"/>
      <c r="K21" s="104"/>
      <c r="L21" s="104"/>
      <c r="M21" s="104"/>
      <c r="N21" s="20"/>
    </row>
    <row r="22" spans="1:14" ht="15.75" thickBot="1" x14ac:dyDescent="0.3">
      <c r="B22" s="254" t="s">
        <v>14</v>
      </c>
      <c r="C22" s="255"/>
      <c r="D22" s="166"/>
      <c r="E22" s="61"/>
      <c r="F22" s="36"/>
      <c r="G22" s="90"/>
      <c r="H22" s="22"/>
      <c r="I22" s="104"/>
      <c r="J22" s="104"/>
      <c r="K22" s="104"/>
      <c r="L22" s="104"/>
      <c r="M22" s="104"/>
      <c r="N22" s="20"/>
    </row>
    <row r="23" spans="1:14" ht="45.75" thickBot="1" x14ac:dyDescent="0.3">
      <c r="A23" s="43"/>
      <c r="B23" s="51" t="s">
        <v>15</v>
      </c>
      <c r="C23" s="51" t="s">
        <v>101</v>
      </c>
      <c r="E23" s="38"/>
      <c r="F23" s="38"/>
      <c r="G23" s="38"/>
      <c r="H23" s="38"/>
      <c r="I23" s="10"/>
      <c r="J23" s="10"/>
      <c r="K23" s="10"/>
      <c r="L23" s="10"/>
      <c r="M23" s="10"/>
    </row>
    <row r="24" spans="1:14" ht="15.75" thickBot="1" x14ac:dyDescent="0.3">
      <c r="A24" s="44">
        <v>1</v>
      </c>
      <c r="C24" s="193">
        <f>F15*805</f>
        <v>1288805</v>
      </c>
      <c r="D24" s="39"/>
      <c r="E24" s="194">
        <f>E15</f>
        <v>3343337881</v>
      </c>
      <c r="F24" s="40"/>
      <c r="G24" s="40"/>
      <c r="H24" s="40"/>
      <c r="I24" s="23"/>
      <c r="J24" s="23"/>
      <c r="K24" s="23"/>
      <c r="L24" s="23"/>
      <c r="M24" s="23"/>
    </row>
    <row r="25" spans="1:14" x14ac:dyDescent="0.25">
      <c r="A25" s="96"/>
      <c r="C25" s="97"/>
      <c r="D25" s="39"/>
      <c r="E25" s="98"/>
      <c r="F25" s="40"/>
      <c r="G25" s="40"/>
      <c r="H25" s="40"/>
      <c r="I25" s="23"/>
      <c r="J25" s="23"/>
      <c r="K25" s="23"/>
      <c r="L25" s="23"/>
      <c r="M25" s="23"/>
    </row>
    <row r="26" spans="1:14" x14ac:dyDescent="0.25">
      <c r="A26" s="96"/>
      <c r="C26" s="97"/>
      <c r="D26" s="39"/>
      <c r="E26" s="98"/>
      <c r="F26" s="40"/>
      <c r="G26" s="40"/>
      <c r="H26" s="40"/>
      <c r="I26" s="23"/>
      <c r="J26" s="23"/>
      <c r="K26" s="23"/>
      <c r="L26" s="23"/>
      <c r="M26" s="23"/>
    </row>
    <row r="27" spans="1:14" x14ac:dyDescent="0.25">
      <c r="A27" s="96"/>
      <c r="B27" s="119" t="s">
        <v>132</v>
      </c>
      <c r="C27" s="101"/>
      <c r="D27" s="101"/>
      <c r="E27" s="101"/>
      <c r="F27" s="101"/>
      <c r="G27" s="101"/>
      <c r="H27" s="101"/>
      <c r="I27" s="104"/>
      <c r="J27" s="104"/>
      <c r="K27" s="104"/>
      <c r="L27" s="104"/>
      <c r="M27" s="104"/>
      <c r="N27" s="105"/>
    </row>
    <row r="28" spans="1:14" x14ac:dyDescent="0.25">
      <c r="A28" s="96"/>
      <c r="B28" s="101"/>
      <c r="C28" s="101"/>
      <c r="D28" s="101"/>
      <c r="E28" s="101"/>
      <c r="F28" s="101"/>
      <c r="G28" s="101"/>
      <c r="H28" s="101"/>
      <c r="I28" s="104"/>
      <c r="J28" s="104"/>
      <c r="K28" s="104"/>
      <c r="L28" s="104"/>
      <c r="M28" s="104"/>
      <c r="N28" s="105"/>
    </row>
    <row r="29" spans="1:14" x14ac:dyDescent="0.25">
      <c r="A29" s="96"/>
      <c r="B29" s="122" t="s">
        <v>33</v>
      </c>
      <c r="C29" s="122" t="s">
        <v>133</v>
      </c>
      <c r="D29" s="122" t="s">
        <v>134</v>
      </c>
      <c r="E29" s="101"/>
      <c r="F29" s="101"/>
      <c r="G29" s="101"/>
      <c r="H29" s="101"/>
      <c r="I29" s="104"/>
      <c r="J29" s="104"/>
      <c r="K29" s="104"/>
      <c r="L29" s="104"/>
      <c r="M29" s="104"/>
      <c r="N29" s="105"/>
    </row>
    <row r="30" spans="1:14" x14ac:dyDescent="0.25">
      <c r="A30" s="96"/>
      <c r="B30" s="197" t="s">
        <v>135</v>
      </c>
      <c r="C30" s="198" t="s">
        <v>158</v>
      </c>
      <c r="D30" s="198"/>
      <c r="E30" s="101"/>
      <c r="F30" s="101"/>
      <c r="G30" s="101"/>
      <c r="H30" s="101"/>
      <c r="I30" s="104"/>
      <c r="J30" s="104"/>
      <c r="K30" s="104"/>
      <c r="L30" s="104"/>
      <c r="M30" s="104"/>
      <c r="N30" s="105"/>
    </row>
    <row r="31" spans="1:14" x14ac:dyDescent="0.25">
      <c r="A31" s="96"/>
      <c r="B31" s="197" t="s">
        <v>136</v>
      </c>
      <c r="C31" s="198" t="s">
        <v>158</v>
      </c>
      <c r="D31" s="198"/>
      <c r="E31" s="101"/>
      <c r="F31" s="101"/>
      <c r="G31" s="101"/>
      <c r="H31" s="101"/>
      <c r="I31" s="104"/>
      <c r="J31" s="104"/>
      <c r="K31" s="104"/>
      <c r="L31" s="104"/>
      <c r="M31" s="104"/>
      <c r="N31" s="105"/>
    </row>
    <row r="32" spans="1:14" x14ac:dyDescent="0.25">
      <c r="A32" s="96"/>
      <c r="B32" s="118" t="s">
        <v>137</v>
      </c>
      <c r="C32" s="200" t="s">
        <v>158</v>
      </c>
      <c r="D32" s="165"/>
      <c r="E32" s="101"/>
      <c r="F32" s="101"/>
      <c r="G32" s="101"/>
      <c r="H32" s="101"/>
      <c r="I32" s="104"/>
      <c r="J32" s="104"/>
      <c r="K32" s="104"/>
      <c r="L32" s="104"/>
      <c r="M32" s="104"/>
      <c r="N32" s="105"/>
    </row>
    <row r="33" spans="1:17" x14ac:dyDescent="0.25">
      <c r="A33" s="96"/>
      <c r="B33" s="118" t="s">
        <v>138</v>
      </c>
      <c r="C33" s="118"/>
      <c r="D33" s="172" t="s">
        <v>158</v>
      </c>
      <c r="E33" s="101"/>
      <c r="F33" s="101"/>
      <c r="G33" s="101"/>
      <c r="H33" s="101"/>
      <c r="I33" s="104"/>
      <c r="J33" s="104"/>
      <c r="K33" s="104"/>
      <c r="L33" s="104"/>
      <c r="M33" s="104"/>
      <c r="N33" s="105"/>
    </row>
    <row r="34" spans="1:17" x14ac:dyDescent="0.25">
      <c r="A34" s="96"/>
      <c r="B34" s="101"/>
      <c r="C34" s="101"/>
      <c r="D34" s="101"/>
      <c r="E34" s="101"/>
      <c r="F34" s="101"/>
      <c r="G34" s="101"/>
      <c r="H34" s="101"/>
      <c r="I34" s="104"/>
      <c r="J34" s="104"/>
      <c r="K34" s="104"/>
      <c r="L34" s="104"/>
      <c r="M34" s="104"/>
      <c r="N34" s="105"/>
    </row>
    <row r="35" spans="1:17" x14ac:dyDescent="0.25">
      <c r="A35" s="96"/>
      <c r="B35" s="101"/>
      <c r="C35" s="101"/>
      <c r="D35" s="101"/>
      <c r="E35" s="101"/>
      <c r="F35" s="101"/>
      <c r="G35" s="101"/>
      <c r="H35" s="101"/>
      <c r="I35" s="104"/>
      <c r="J35" s="104"/>
      <c r="K35" s="104"/>
      <c r="L35" s="104"/>
      <c r="M35" s="104"/>
      <c r="N35" s="105"/>
    </row>
    <row r="36" spans="1:17" x14ac:dyDescent="0.25">
      <c r="A36" s="96"/>
      <c r="B36" s="119" t="s">
        <v>139</v>
      </c>
      <c r="C36" s="101"/>
      <c r="D36" s="101"/>
      <c r="E36" s="101"/>
      <c r="F36" s="101"/>
      <c r="G36" s="101"/>
      <c r="H36" s="101"/>
      <c r="I36" s="104"/>
      <c r="J36" s="104"/>
      <c r="K36" s="104"/>
      <c r="L36" s="104"/>
      <c r="M36" s="104"/>
      <c r="N36" s="105"/>
    </row>
    <row r="37" spans="1:17" x14ac:dyDescent="0.25">
      <c r="A37" s="96"/>
      <c r="B37" s="101"/>
      <c r="C37" s="101"/>
      <c r="D37" s="101"/>
      <c r="E37" s="101"/>
      <c r="F37" s="101"/>
      <c r="G37" s="101"/>
      <c r="H37" s="101"/>
      <c r="I37" s="104"/>
      <c r="J37" s="104"/>
      <c r="K37" s="104"/>
      <c r="L37" s="104"/>
      <c r="M37" s="104"/>
      <c r="N37" s="105"/>
    </row>
    <row r="38" spans="1:17" x14ac:dyDescent="0.25">
      <c r="A38" s="96"/>
      <c r="B38" s="101"/>
      <c r="C38" s="101"/>
      <c r="D38" s="101"/>
      <c r="E38" s="101"/>
      <c r="F38" s="101"/>
      <c r="G38" s="101"/>
      <c r="H38" s="101"/>
      <c r="I38" s="104"/>
      <c r="J38" s="104"/>
      <c r="K38" s="104"/>
      <c r="L38" s="104"/>
      <c r="M38" s="104"/>
      <c r="N38" s="105"/>
    </row>
    <row r="39" spans="1:17" x14ac:dyDescent="0.25">
      <c r="A39" s="96"/>
      <c r="B39" s="122" t="s">
        <v>33</v>
      </c>
      <c r="C39" s="122" t="s">
        <v>58</v>
      </c>
      <c r="D39" s="121" t="s">
        <v>51</v>
      </c>
      <c r="E39" s="121" t="s">
        <v>16</v>
      </c>
      <c r="F39" s="101"/>
      <c r="G39" s="101"/>
      <c r="H39" s="101"/>
      <c r="I39" s="104"/>
      <c r="J39" s="104"/>
      <c r="K39" s="104"/>
      <c r="L39" s="104"/>
      <c r="M39" s="104"/>
      <c r="N39" s="105"/>
    </row>
    <row r="40" spans="1:17" ht="28.5" x14ac:dyDescent="0.25">
      <c r="A40" s="96"/>
      <c r="B40" s="102" t="s">
        <v>140</v>
      </c>
      <c r="C40" s="103">
        <v>40</v>
      </c>
      <c r="D40" s="165">
        <v>0</v>
      </c>
      <c r="E40" s="256">
        <f>+D40+D41</f>
        <v>0</v>
      </c>
      <c r="F40" s="101"/>
      <c r="G40" s="101"/>
      <c r="H40" s="101"/>
      <c r="I40" s="104"/>
      <c r="J40" s="104"/>
      <c r="K40" s="104"/>
      <c r="L40" s="104"/>
      <c r="M40" s="104"/>
      <c r="N40" s="105"/>
    </row>
    <row r="41" spans="1:17" ht="42.75" x14ac:dyDescent="0.25">
      <c r="A41" s="96"/>
      <c r="B41" s="102" t="s">
        <v>141</v>
      </c>
      <c r="C41" s="103">
        <v>60</v>
      </c>
      <c r="D41" s="165">
        <f>+F172</f>
        <v>0</v>
      </c>
      <c r="E41" s="257"/>
      <c r="F41" s="101"/>
      <c r="G41" s="101"/>
      <c r="H41" s="101"/>
      <c r="I41" s="104"/>
      <c r="J41" s="104"/>
      <c r="K41" s="104"/>
      <c r="L41" s="104"/>
      <c r="M41" s="104"/>
      <c r="N41" s="105"/>
    </row>
    <row r="42" spans="1:17" x14ac:dyDescent="0.25">
      <c r="A42" s="96"/>
      <c r="C42" s="97"/>
      <c r="D42" s="39"/>
      <c r="E42" s="98"/>
      <c r="F42" s="40"/>
      <c r="G42" s="40"/>
      <c r="H42" s="40"/>
      <c r="I42" s="23"/>
      <c r="J42" s="23"/>
      <c r="K42" s="23"/>
      <c r="L42" s="23"/>
      <c r="M42" s="23"/>
    </row>
    <row r="43" spans="1:17" x14ac:dyDescent="0.25">
      <c r="A43" s="96"/>
      <c r="C43" s="97"/>
      <c r="D43" s="39"/>
      <c r="E43" s="98"/>
      <c r="F43" s="40"/>
      <c r="G43" s="40"/>
      <c r="H43" s="40"/>
      <c r="I43" s="23"/>
      <c r="J43" s="23"/>
      <c r="K43" s="23"/>
      <c r="L43" s="23"/>
      <c r="M43" s="23"/>
    </row>
    <row r="44" spans="1:17" x14ac:dyDescent="0.25">
      <c r="A44" s="96"/>
      <c r="C44" s="97"/>
      <c r="D44" s="39"/>
      <c r="E44" s="98"/>
      <c r="F44" s="40"/>
      <c r="G44" s="40"/>
      <c r="H44" s="40"/>
      <c r="I44" s="23"/>
      <c r="J44" s="23"/>
      <c r="K44" s="23"/>
      <c r="L44" s="23"/>
      <c r="M44" s="23"/>
    </row>
    <row r="45" spans="1:17" ht="15.75" thickBot="1" x14ac:dyDescent="0.3">
      <c r="M45" s="258" t="s">
        <v>35</v>
      </c>
      <c r="N45" s="258"/>
    </row>
    <row r="46" spans="1:17" x14ac:dyDescent="0.25">
      <c r="B46" s="119" t="s">
        <v>30</v>
      </c>
      <c r="M46" s="62"/>
      <c r="N46" s="62"/>
    </row>
    <row r="47" spans="1:17" ht="15.75" thickBot="1" x14ac:dyDescent="0.3">
      <c r="M47" s="62"/>
      <c r="N47" s="62"/>
    </row>
    <row r="48" spans="1:17" s="104" customFormat="1" ht="109.5" customHeight="1" x14ac:dyDescent="0.25">
      <c r="B48" s="115" t="s">
        <v>142</v>
      </c>
      <c r="C48" s="115" t="s">
        <v>143</v>
      </c>
      <c r="D48" s="115" t="s">
        <v>144</v>
      </c>
      <c r="E48" s="115" t="s">
        <v>45</v>
      </c>
      <c r="F48" s="115" t="s">
        <v>22</v>
      </c>
      <c r="G48" s="115" t="s">
        <v>102</v>
      </c>
      <c r="H48" s="115" t="s">
        <v>17</v>
      </c>
      <c r="I48" s="115" t="s">
        <v>10</v>
      </c>
      <c r="J48" s="115" t="s">
        <v>31</v>
      </c>
      <c r="K48" s="115" t="s">
        <v>61</v>
      </c>
      <c r="L48" s="115" t="s">
        <v>20</v>
      </c>
      <c r="M48" s="100" t="s">
        <v>26</v>
      </c>
      <c r="N48" s="115" t="s">
        <v>145</v>
      </c>
      <c r="O48" s="115" t="s">
        <v>36</v>
      </c>
      <c r="P48" s="116" t="s">
        <v>11</v>
      </c>
      <c r="Q48" s="116" t="s">
        <v>19</v>
      </c>
    </row>
    <row r="49" spans="1:26" s="110" customFormat="1" x14ac:dyDescent="0.25">
      <c r="A49" s="45">
        <v>1</v>
      </c>
      <c r="B49" s="111" t="s">
        <v>156</v>
      </c>
      <c r="C49" s="112" t="s">
        <v>156</v>
      </c>
      <c r="D49" s="111" t="s">
        <v>160</v>
      </c>
      <c r="E49" s="106" t="s">
        <v>161</v>
      </c>
      <c r="F49" s="107" t="s">
        <v>134</v>
      </c>
      <c r="G49" s="146"/>
      <c r="H49" s="114">
        <v>41000</v>
      </c>
      <c r="I49" s="108">
        <v>41912</v>
      </c>
      <c r="J49" s="108"/>
      <c r="K49" s="108" t="s">
        <v>162</v>
      </c>
      <c r="L49" s="108" t="s">
        <v>163</v>
      </c>
      <c r="M49" s="99">
        <v>0</v>
      </c>
      <c r="N49" s="99">
        <v>0</v>
      </c>
      <c r="O49" s="27"/>
      <c r="P49" s="27">
        <v>30</v>
      </c>
      <c r="Q49" s="168" t="s">
        <v>468</v>
      </c>
      <c r="R49" s="109"/>
      <c r="S49" s="109"/>
      <c r="T49" s="109"/>
      <c r="U49" s="109"/>
      <c r="V49" s="109"/>
      <c r="W49" s="109"/>
      <c r="X49" s="109"/>
      <c r="Y49" s="109"/>
      <c r="Z49" s="109"/>
    </row>
    <row r="50" spans="1:26" s="110" customFormat="1" x14ac:dyDescent="0.25">
      <c r="A50" s="45">
        <f>+A49+1</f>
        <v>2</v>
      </c>
      <c r="B50" s="111" t="s">
        <v>156</v>
      </c>
      <c r="C50" s="112" t="s">
        <v>156</v>
      </c>
      <c r="D50" s="111" t="s">
        <v>164</v>
      </c>
      <c r="E50" s="106" t="s">
        <v>165</v>
      </c>
      <c r="F50" s="107" t="s">
        <v>134</v>
      </c>
      <c r="G50" s="107"/>
      <c r="H50" s="114">
        <v>41153</v>
      </c>
      <c r="I50" s="108">
        <v>41912</v>
      </c>
      <c r="J50" s="108"/>
      <c r="K50" s="108" t="s">
        <v>166</v>
      </c>
      <c r="L50" s="108" t="s">
        <v>162</v>
      </c>
      <c r="M50" s="99">
        <v>5021</v>
      </c>
      <c r="N50" s="99">
        <v>5021</v>
      </c>
      <c r="O50" s="27"/>
      <c r="P50" s="27">
        <v>31</v>
      </c>
      <c r="Q50" s="168" t="s">
        <v>469</v>
      </c>
      <c r="R50" s="109"/>
      <c r="S50" s="109"/>
      <c r="T50" s="109"/>
      <c r="U50" s="109"/>
      <c r="V50" s="109"/>
      <c r="W50" s="109"/>
      <c r="X50" s="109"/>
      <c r="Y50" s="109"/>
      <c r="Z50" s="109"/>
    </row>
    <row r="51" spans="1:26" s="110" customFormat="1" x14ac:dyDescent="0.25">
      <c r="A51" s="45">
        <f t="shared" ref="A51:A56" si="0">+A50+1</f>
        <v>3</v>
      </c>
      <c r="B51" s="111" t="s">
        <v>156</v>
      </c>
      <c r="C51" s="112" t="s">
        <v>156</v>
      </c>
      <c r="D51" s="111" t="s">
        <v>167</v>
      </c>
      <c r="E51" s="106" t="s">
        <v>168</v>
      </c>
      <c r="F51" s="107" t="s">
        <v>134</v>
      </c>
      <c r="G51" s="107"/>
      <c r="H51" s="114">
        <v>41000</v>
      </c>
      <c r="I51" s="108">
        <v>41943</v>
      </c>
      <c r="J51" s="108"/>
      <c r="K51" s="108" t="s">
        <v>162</v>
      </c>
      <c r="L51" s="108" t="s">
        <v>169</v>
      </c>
      <c r="M51" s="99">
        <v>1600</v>
      </c>
      <c r="N51" s="99">
        <v>1600</v>
      </c>
      <c r="O51" s="27"/>
      <c r="P51" s="27">
        <v>32</v>
      </c>
      <c r="Q51" s="168" t="s">
        <v>471</v>
      </c>
      <c r="R51" s="109"/>
      <c r="S51" s="109"/>
      <c r="T51" s="109"/>
      <c r="U51" s="109"/>
      <c r="V51" s="109"/>
      <c r="W51" s="109"/>
      <c r="X51" s="109"/>
      <c r="Y51" s="109"/>
      <c r="Z51" s="109"/>
    </row>
    <row r="52" spans="1:26" s="110" customFormat="1" x14ac:dyDescent="0.25">
      <c r="A52" s="45">
        <f t="shared" si="0"/>
        <v>4</v>
      </c>
      <c r="B52" s="111"/>
      <c r="C52" s="112"/>
      <c r="D52" s="111"/>
      <c r="E52" s="106"/>
      <c r="F52" s="107"/>
      <c r="G52" s="107"/>
      <c r="H52" s="107"/>
      <c r="I52" s="108"/>
      <c r="J52" s="108"/>
      <c r="K52" s="108"/>
      <c r="L52" s="108"/>
      <c r="M52" s="99"/>
      <c r="N52" s="99"/>
      <c r="O52" s="27"/>
      <c r="P52" s="27"/>
      <c r="Q52" s="147"/>
      <c r="R52" s="109"/>
      <c r="S52" s="109"/>
      <c r="T52" s="109"/>
      <c r="U52" s="109"/>
      <c r="V52" s="109"/>
      <c r="W52" s="109"/>
      <c r="X52" s="109"/>
      <c r="Y52" s="109"/>
      <c r="Z52" s="109"/>
    </row>
    <row r="53" spans="1:26" s="110" customFormat="1" x14ac:dyDescent="0.25">
      <c r="A53" s="45">
        <f t="shared" si="0"/>
        <v>5</v>
      </c>
      <c r="B53" s="111"/>
      <c r="C53" s="112"/>
      <c r="D53" s="111"/>
      <c r="E53" s="106"/>
      <c r="F53" s="107"/>
      <c r="G53" s="107"/>
      <c r="H53" s="107"/>
      <c r="I53" s="108"/>
      <c r="J53" s="108"/>
      <c r="K53" s="108"/>
      <c r="L53" s="108"/>
      <c r="M53" s="99"/>
      <c r="N53" s="99"/>
      <c r="O53" s="27"/>
      <c r="P53" s="27"/>
      <c r="Q53" s="147"/>
      <c r="R53" s="109"/>
      <c r="S53" s="109"/>
      <c r="T53" s="109"/>
      <c r="U53" s="109"/>
      <c r="V53" s="109"/>
      <c r="W53" s="109"/>
      <c r="X53" s="109"/>
      <c r="Y53" s="109"/>
      <c r="Z53" s="109"/>
    </row>
    <row r="54" spans="1:26" s="110" customFormat="1" x14ac:dyDescent="0.25">
      <c r="A54" s="45">
        <f t="shared" si="0"/>
        <v>6</v>
      </c>
      <c r="B54" s="111"/>
      <c r="C54" s="112"/>
      <c r="D54" s="111"/>
      <c r="E54" s="106"/>
      <c r="F54" s="107"/>
      <c r="G54" s="107"/>
      <c r="H54" s="107"/>
      <c r="I54" s="108"/>
      <c r="J54" s="108"/>
      <c r="K54" s="108"/>
      <c r="L54" s="108"/>
      <c r="M54" s="99"/>
      <c r="N54" s="99"/>
      <c r="O54" s="27"/>
      <c r="P54" s="27"/>
      <c r="Q54" s="147"/>
      <c r="R54" s="109"/>
      <c r="S54" s="109"/>
      <c r="T54" s="109"/>
      <c r="U54" s="109"/>
      <c r="V54" s="109"/>
      <c r="W54" s="109"/>
      <c r="X54" s="109"/>
      <c r="Y54" s="109"/>
      <c r="Z54" s="109"/>
    </row>
    <row r="55" spans="1:26" s="110" customFormat="1" x14ac:dyDescent="0.25">
      <c r="A55" s="45">
        <f t="shared" si="0"/>
        <v>7</v>
      </c>
      <c r="B55" s="111"/>
      <c r="C55" s="112"/>
      <c r="D55" s="111"/>
      <c r="E55" s="106"/>
      <c r="F55" s="107"/>
      <c r="G55" s="107"/>
      <c r="H55" s="107"/>
      <c r="I55" s="108"/>
      <c r="J55" s="108"/>
      <c r="K55" s="108"/>
      <c r="L55" s="108"/>
      <c r="M55" s="99"/>
      <c r="N55" s="99"/>
      <c r="O55" s="27"/>
      <c r="P55" s="27"/>
      <c r="Q55" s="147"/>
      <c r="R55" s="109"/>
      <c r="S55" s="109"/>
      <c r="T55" s="109"/>
      <c r="U55" s="109"/>
      <c r="V55" s="109"/>
      <c r="W55" s="109"/>
      <c r="X55" s="109"/>
      <c r="Y55" s="109"/>
      <c r="Z55" s="109"/>
    </row>
    <row r="56" spans="1:26" s="110" customFormat="1" x14ac:dyDescent="0.25">
      <c r="A56" s="45">
        <f t="shared" si="0"/>
        <v>8</v>
      </c>
      <c r="B56" s="111"/>
      <c r="C56" s="112"/>
      <c r="D56" s="111"/>
      <c r="E56" s="106"/>
      <c r="F56" s="107"/>
      <c r="G56" s="107"/>
      <c r="H56" s="107"/>
      <c r="I56" s="108"/>
      <c r="J56" s="108"/>
      <c r="K56" s="108"/>
      <c r="L56" s="108"/>
      <c r="M56" s="99"/>
      <c r="N56" s="99"/>
      <c r="O56" s="27"/>
      <c r="P56" s="27"/>
      <c r="Q56" s="147"/>
      <c r="R56" s="109"/>
      <c r="S56" s="109"/>
      <c r="T56" s="109"/>
      <c r="U56" s="109"/>
      <c r="V56" s="109"/>
      <c r="W56" s="109"/>
      <c r="X56" s="109"/>
      <c r="Y56" s="109"/>
      <c r="Z56" s="109"/>
    </row>
    <row r="57" spans="1:26" s="110" customFormat="1" x14ac:dyDescent="0.25">
      <c r="A57" s="45"/>
      <c r="B57" s="48" t="s">
        <v>16</v>
      </c>
      <c r="C57" s="112"/>
      <c r="D57" s="111"/>
      <c r="E57" s="106"/>
      <c r="F57" s="107"/>
      <c r="G57" s="107"/>
      <c r="H57" s="107"/>
      <c r="I57" s="108"/>
      <c r="J57" s="108"/>
      <c r="K57" s="113" t="s">
        <v>166</v>
      </c>
      <c r="L57" s="113">
        <f t="shared" ref="L57:N57" si="1">SUM(L49:L56)</f>
        <v>0</v>
      </c>
      <c r="M57" s="145">
        <v>5021</v>
      </c>
      <c r="N57" s="113" t="s">
        <v>470</v>
      </c>
      <c r="O57" s="27"/>
      <c r="P57" s="27"/>
      <c r="Q57" s="148"/>
    </row>
    <row r="58" spans="1:26" s="30" customFormat="1" x14ac:dyDescent="0.25">
      <c r="E58" s="31"/>
    </row>
    <row r="59" spans="1:26" s="30" customFormat="1" x14ac:dyDescent="0.25">
      <c r="B59" s="259" t="s">
        <v>28</v>
      </c>
      <c r="C59" s="259" t="s">
        <v>27</v>
      </c>
      <c r="D59" s="261" t="s">
        <v>34</v>
      </c>
      <c r="E59" s="261"/>
    </row>
    <row r="60" spans="1:26" s="30" customFormat="1" x14ac:dyDescent="0.25">
      <c r="B60" s="260"/>
      <c r="C60" s="260"/>
      <c r="D60" s="167" t="s">
        <v>23</v>
      </c>
      <c r="E60" s="59" t="s">
        <v>24</v>
      </c>
    </row>
    <row r="61" spans="1:26" s="30" customFormat="1" ht="30.6" customHeight="1" x14ac:dyDescent="0.25">
      <c r="B61" s="56" t="s">
        <v>21</v>
      </c>
      <c r="C61" s="57" t="str">
        <f>+K57</f>
        <v>25 meses</v>
      </c>
      <c r="D61" s="198" t="s">
        <v>158</v>
      </c>
      <c r="E61" s="198"/>
      <c r="F61" s="32"/>
      <c r="G61" s="32"/>
      <c r="H61" s="32"/>
      <c r="I61" s="32"/>
      <c r="J61" s="32"/>
      <c r="K61" s="32"/>
      <c r="L61" s="32"/>
      <c r="M61" s="32"/>
    </row>
    <row r="62" spans="1:26" s="30" customFormat="1" ht="30" customHeight="1" x14ac:dyDescent="0.25">
      <c r="B62" s="56" t="s">
        <v>25</v>
      </c>
      <c r="C62" s="57">
        <f>+M57</f>
        <v>5021</v>
      </c>
      <c r="D62" s="198" t="s">
        <v>158</v>
      </c>
      <c r="E62" s="198"/>
    </row>
    <row r="63" spans="1:26" s="30" customFormat="1" x14ac:dyDescent="0.25">
      <c r="B63" s="33"/>
      <c r="C63" s="262"/>
      <c r="D63" s="262"/>
      <c r="E63" s="262"/>
      <c r="F63" s="262"/>
      <c r="G63" s="262"/>
      <c r="H63" s="262"/>
      <c r="I63" s="262"/>
      <c r="J63" s="262"/>
      <c r="K63" s="262"/>
      <c r="L63" s="262"/>
      <c r="M63" s="262"/>
      <c r="N63" s="262"/>
    </row>
    <row r="64" spans="1:26" ht="28.15" customHeight="1" thickBot="1" x14ac:dyDescent="0.3"/>
    <row r="65" spans="2:17" ht="27" thickBot="1" x14ac:dyDescent="0.3">
      <c r="B65" s="263" t="s">
        <v>103</v>
      </c>
      <c r="C65" s="263"/>
      <c r="D65" s="263"/>
      <c r="E65" s="263"/>
      <c r="F65" s="263"/>
      <c r="G65" s="263"/>
      <c r="H65" s="263"/>
      <c r="I65" s="263"/>
      <c r="J65" s="263"/>
      <c r="K65" s="263"/>
      <c r="L65" s="263"/>
      <c r="M65" s="263"/>
      <c r="N65" s="263"/>
    </row>
    <row r="68" spans="2:17" ht="109.5" customHeight="1" x14ac:dyDescent="0.25">
      <c r="B68" s="117" t="s">
        <v>146</v>
      </c>
      <c r="C68" s="65" t="s">
        <v>2</v>
      </c>
      <c r="D68" s="65" t="s">
        <v>105</v>
      </c>
      <c r="E68" s="65" t="s">
        <v>104</v>
      </c>
      <c r="F68" s="65" t="s">
        <v>106</v>
      </c>
      <c r="G68" s="65" t="s">
        <v>107</v>
      </c>
      <c r="H68" s="65" t="s">
        <v>108</v>
      </c>
      <c r="I68" s="65" t="s">
        <v>109</v>
      </c>
      <c r="J68" s="65" t="s">
        <v>110</v>
      </c>
      <c r="K68" s="65" t="s">
        <v>111</v>
      </c>
      <c r="L68" s="65" t="s">
        <v>112</v>
      </c>
      <c r="M68" s="93" t="s">
        <v>113</v>
      </c>
      <c r="N68" s="93" t="s">
        <v>114</v>
      </c>
      <c r="O68" s="264" t="s">
        <v>3</v>
      </c>
      <c r="P68" s="265"/>
      <c r="Q68" s="65" t="s">
        <v>18</v>
      </c>
    </row>
    <row r="69" spans="2:17" x14ac:dyDescent="0.25">
      <c r="B69" s="3"/>
      <c r="C69" s="3"/>
      <c r="D69" s="5"/>
      <c r="E69" s="5"/>
      <c r="F69" s="4"/>
      <c r="G69" s="4"/>
      <c r="H69" s="4"/>
      <c r="I69" s="94"/>
      <c r="J69" s="94"/>
      <c r="K69" s="118"/>
      <c r="L69" s="118"/>
      <c r="M69" s="118"/>
      <c r="N69" s="118"/>
      <c r="O69" s="249" t="s">
        <v>440</v>
      </c>
      <c r="P69" s="250"/>
      <c r="Q69" s="118" t="s">
        <v>133</v>
      </c>
    </row>
    <row r="70" spans="2:17" x14ac:dyDescent="0.25">
      <c r="B70" s="3"/>
      <c r="C70" s="3"/>
      <c r="D70" s="5"/>
      <c r="E70" s="5"/>
      <c r="F70" s="4"/>
      <c r="G70" s="4"/>
      <c r="H70" s="4"/>
      <c r="I70" s="94"/>
      <c r="J70" s="94"/>
      <c r="K70" s="118"/>
      <c r="L70" s="118"/>
      <c r="M70" s="118"/>
      <c r="N70" s="118"/>
      <c r="O70" s="249"/>
      <c r="P70" s="250"/>
      <c r="Q70" s="118"/>
    </row>
    <row r="71" spans="2:17" x14ac:dyDescent="0.25">
      <c r="B71" s="3"/>
      <c r="C71" s="3"/>
      <c r="D71" s="5"/>
      <c r="E71" s="5"/>
      <c r="F71" s="4"/>
      <c r="G71" s="4"/>
      <c r="H71" s="4"/>
      <c r="I71" s="94"/>
      <c r="J71" s="94"/>
      <c r="K71" s="118"/>
      <c r="L71" s="118"/>
      <c r="M71" s="118"/>
      <c r="N71" s="118"/>
      <c r="O71" s="249"/>
      <c r="P71" s="250"/>
      <c r="Q71" s="118"/>
    </row>
    <row r="72" spans="2:17" x14ac:dyDescent="0.25">
      <c r="B72" s="3"/>
      <c r="C72" s="3"/>
      <c r="D72" s="5"/>
      <c r="E72" s="5"/>
      <c r="F72" s="4"/>
      <c r="G72" s="4"/>
      <c r="H72" s="4"/>
      <c r="I72" s="94"/>
      <c r="J72" s="94"/>
      <c r="K72" s="118"/>
      <c r="L72" s="118"/>
      <c r="M72" s="118"/>
      <c r="N72" s="118"/>
      <c r="O72" s="249"/>
      <c r="P72" s="250"/>
      <c r="Q72" s="118"/>
    </row>
    <row r="73" spans="2:17" x14ac:dyDescent="0.25">
      <c r="B73" s="3"/>
      <c r="C73" s="3"/>
      <c r="D73" s="5"/>
      <c r="E73" s="5"/>
      <c r="F73" s="4"/>
      <c r="G73" s="4"/>
      <c r="H73" s="4"/>
      <c r="I73" s="94"/>
      <c r="J73" s="94"/>
      <c r="K73" s="118"/>
      <c r="L73" s="118"/>
      <c r="M73" s="118"/>
      <c r="N73" s="118"/>
      <c r="O73" s="249"/>
      <c r="P73" s="250"/>
      <c r="Q73" s="118"/>
    </row>
    <row r="74" spans="2:17" x14ac:dyDescent="0.25">
      <c r="B74" s="3"/>
      <c r="C74" s="3"/>
      <c r="D74" s="5"/>
      <c r="E74" s="5"/>
      <c r="F74" s="4"/>
      <c r="G74" s="4"/>
      <c r="H74" s="4"/>
      <c r="I74" s="94"/>
      <c r="J74" s="94"/>
      <c r="K74" s="118"/>
      <c r="L74" s="118"/>
      <c r="M74" s="118"/>
      <c r="N74" s="118"/>
      <c r="O74" s="249"/>
      <c r="P74" s="250"/>
      <c r="Q74" s="118"/>
    </row>
    <row r="75" spans="2:17" x14ac:dyDescent="0.25">
      <c r="B75" s="118"/>
      <c r="C75" s="118"/>
      <c r="D75" s="118"/>
      <c r="E75" s="118"/>
      <c r="F75" s="118"/>
      <c r="G75" s="118"/>
      <c r="H75" s="118"/>
      <c r="I75" s="118"/>
      <c r="J75" s="118"/>
      <c r="K75" s="118"/>
      <c r="L75" s="118"/>
      <c r="M75" s="118"/>
      <c r="N75" s="118"/>
      <c r="O75" s="249"/>
      <c r="P75" s="250"/>
      <c r="Q75" s="118"/>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68" t="s">
        <v>38</v>
      </c>
      <c r="C81" s="269"/>
      <c r="D81" s="269"/>
      <c r="E81" s="269"/>
      <c r="F81" s="269"/>
      <c r="G81" s="269"/>
      <c r="H81" s="269"/>
      <c r="I81" s="269"/>
      <c r="J81" s="269"/>
      <c r="K81" s="269"/>
      <c r="L81" s="269"/>
      <c r="M81" s="269"/>
      <c r="N81" s="270"/>
    </row>
    <row r="86" spans="2:17" ht="76.5" customHeight="1" x14ac:dyDescent="0.25">
      <c r="B86" s="117" t="s">
        <v>0</v>
      </c>
      <c r="C86" s="117" t="s">
        <v>39</v>
      </c>
      <c r="D86" s="117" t="s">
        <v>40</v>
      </c>
      <c r="E86" s="117" t="s">
        <v>115</v>
      </c>
      <c r="F86" s="117" t="s">
        <v>117</v>
      </c>
      <c r="G86" s="117" t="s">
        <v>118</v>
      </c>
      <c r="H86" s="117" t="s">
        <v>119</v>
      </c>
      <c r="I86" s="117" t="s">
        <v>116</v>
      </c>
      <c r="J86" s="264" t="s">
        <v>120</v>
      </c>
      <c r="K86" s="271"/>
      <c r="L86" s="265"/>
      <c r="M86" s="117" t="s">
        <v>121</v>
      </c>
      <c r="N86" s="117" t="s">
        <v>41</v>
      </c>
      <c r="O86" s="117" t="s">
        <v>42</v>
      </c>
      <c r="P86" s="117" t="s">
        <v>3</v>
      </c>
      <c r="Q86" s="40"/>
    </row>
    <row r="87" spans="2:17" s="184" customFormat="1" x14ac:dyDescent="0.25">
      <c r="B87" s="201" t="s">
        <v>43</v>
      </c>
      <c r="C87" s="178">
        <f>1601/300</f>
        <v>5.3366666666666669</v>
      </c>
      <c r="D87" s="182" t="s">
        <v>253</v>
      </c>
      <c r="E87" s="182">
        <v>25278924</v>
      </c>
      <c r="F87" s="182" t="s">
        <v>256</v>
      </c>
      <c r="G87" s="182" t="s">
        <v>254</v>
      </c>
      <c r="H87" s="190">
        <v>38841</v>
      </c>
      <c r="I87" s="183" t="s">
        <v>174</v>
      </c>
      <c r="J87" s="181" t="s">
        <v>255</v>
      </c>
      <c r="K87" s="176" t="s">
        <v>257</v>
      </c>
      <c r="L87" s="179" t="s">
        <v>183</v>
      </c>
      <c r="M87" s="185" t="s">
        <v>215</v>
      </c>
      <c r="N87" s="185" t="s">
        <v>134</v>
      </c>
      <c r="O87" s="185" t="s">
        <v>134</v>
      </c>
      <c r="P87" s="202"/>
      <c r="Q87" s="41"/>
    </row>
    <row r="88" spans="2:17" s="184" customFormat="1" ht="30" x14ac:dyDescent="0.25">
      <c r="B88" s="201" t="s">
        <v>43</v>
      </c>
      <c r="C88" s="178">
        <f>1601/300</f>
        <v>5.3366666666666669</v>
      </c>
      <c r="D88" s="182" t="s">
        <v>253</v>
      </c>
      <c r="E88" s="182">
        <v>25278924</v>
      </c>
      <c r="F88" s="182" t="s">
        <v>256</v>
      </c>
      <c r="G88" s="182" t="s">
        <v>254</v>
      </c>
      <c r="H88" s="190">
        <v>38841</v>
      </c>
      <c r="I88" s="183" t="s">
        <v>174</v>
      </c>
      <c r="J88" s="201" t="s">
        <v>258</v>
      </c>
      <c r="K88" s="189" t="s">
        <v>259</v>
      </c>
      <c r="L88" s="188" t="s">
        <v>260</v>
      </c>
      <c r="M88" s="185" t="s">
        <v>215</v>
      </c>
      <c r="N88" s="185" t="s">
        <v>133</v>
      </c>
      <c r="O88" s="185" t="s">
        <v>134</v>
      </c>
      <c r="P88" s="202"/>
      <c r="Q88" s="41"/>
    </row>
    <row r="89" spans="2:17" s="184" customFormat="1" x14ac:dyDescent="0.25">
      <c r="B89" s="201" t="s">
        <v>44</v>
      </c>
      <c r="C89" s="178">
        <f>1601/300*2</f>
        <v>10.673333333333334</v>
      </c>
      <c r="D89" s="182" t="s">
        <v>261</v>
      </c>
      <c r="E89" s="182">
        <v>59670995</v>
      </c>
      <c r="F89" s="182" t="s">
        <v>176</v>
      </c>
      <c r="G89" s="182" t="s">
        <v>262</v>
      </c>
      <c r="H89" s="190">
        <v>41958</v>
      </c>
      <c r="I89" s="183" t="s">
        <v>263</v>
      </c>
      <c r="J89" s="201" t="s">
        <v>265</v>
      </c>
      <c r="K89" s="188" t="s">
        <v>264</v>
      </c>
      <c r="L89" s="188" t="s">
        <v>214</v>
      </c>
      <c r="M89" s="185" t="s">
        <v>215</v>
      </c>
      <c r="N89" s="185" t="s">
        <v>133</v>
      </c>
      <c r="O89" s="185" t="s">
        <v>134</v>
      </c>
      <c r="P89" s="202" t="s">
        <v>450</v>
      </c>
      <c r="Q89" s="204"/>
    </row>
    <row r="90" spans="2:17" s="184" customFormat="1" x14ac:dyDescent="0.25">
      <c r="B90" s="201" t="s">
        <v>44</v>
      </c>
      <c r="C90" s="178">
        <f t="shared" ref="C90:C95" si="2">1601/300*2</f>
        <v>10.673333333333334</v>
      </c>
      <c r="D90" s="182" t="s">
        <v>261</v>
      </c>
      <c r="E90" s="182">
        <v>59670995</v>
      </c>
      <c r="F90" s="182" t="s">
        <v>176</v>
      </c>
      <c r="G90" s="182" t="s">
        <v>262</v>
      </c>
      <c r="H90" s="190">
        <v>41958</v>
      </c>
      <c r="I90" s="183" t="s">
        <v>263</v>
      </c>
      <c r="J90" s="201" t="s">
        <v>160</v>
      </c>
      <c r="K90" s="189" t="s">
        <v>266</v>
      </c>
      <c r="L90" s="188" t="s">
        <v>214</v>
      </c>
      <c r="M90" s="185" t="s">
        <v>215</v>
      </c>
      <c r="N90" s="185" t="s">
        <v>133</v>
      </c>
      <c r="O90" s="185" t="s">
        <v>134</v>
      </c>
      <c r="P90" s="202" t="s">
        <v>450</v>
      </c>
      <c r="Q90" s="204"/>
    </row>
    <row r="91" spans="2:17" s="184" customFormat="1" x14ac:dyDescent="0.25">
      <c r="B91" s="201" t="s">
        <v>44</v>
      </c>
      <c r="C91" s="178">
        <f t="shared" si="2"/>
        <v>10.673333333333334</v>
      </c>
      <c r="D91" s="182" t="s">
        <v>267</v>
      </c>
      <c r="E91" s="182">
        <v>1085273416</v>
      </c>
      <c r="F91" s="182" t="s">
        <v>207</v>
      </c>
      <c r="G91" s="182" t="s">
        <v>180</v>
      </c>
      <c r="H91" s="190">
        <v>41019</v>
      </c>
      <c r="I91" s="183" t="s">
        <v>133</v>
      </c>
      <c r="J91" s="201" t="s">
        <v>268</v>
      </c>
      <c r="K91" s="189" t="s">
        <v>269</v>
      </c>
      <c r="L91" s="188" t="s">
        <v>214</v>
      </c>
      <c r="M91" s="185" t="s">
        <v>215</v>
      </c>
      <c r="N91" s="185" t="s">
        <v>133</v>
      </c>
      <c r="O91" s="185" t="s">
        <v>134</v>
      </c>
      <c r="P91" s="202"/>
      <c r="Q91" s="204"/>
    </row>
    <row r="92" spans="2:17" s="184" customFormat="1" x14ac:dyDescent="0.25">
      <c r="B92" s="201" t="s">
        <v>44</v>
      </c>
      <c r="C92" s="178">
        <f t="shared" si="2"/>
        <v>10.673333333333334</v>
      </c>
      <c r="D92" s="182" t="s">
        <v>267</v>
      </c>
      <c r="E92" s="182">
        <v>1085273416</v>
      </c>
      <c r="F92" s="182" t="s">
        <v>207</v>
      </c>
      <c r="G92" s="182" t="s">
        <v>180</v>
      </c>
      <c r="H92" s="190">
        <v>41019</v>
      </c>
      <c r="I92" s="183" t="s">
        <v>133</v>
      </c>
      <c r="J92" s="201" t="s">
        <v>270</v>
      </c>
      <c r="K92" s="189" t="s">
        <v>271</v>
      </c>
      <c r="L92" s="188" t="s">
        <v>272</v>
      </c>
      <c r="M92" s="185" t="s">
        <v>215</v>
      </c>
      <c r="N92" s="185" t="s">
        <v>133</v>
      </c>
      <c r="O92" s="185" t="s">
        <v>134</v>
      </c>
      <c r="P92" s="202"/>
      <c r="Q92" s="204"/>
    </row>
    <row r="93" spans="2:17" s="184" customFormat="1" x14ac:dyDescent="0.25">
      <c r="B93" s="201" t="s">
        <v>43</v>
      </c>
      <c r="C93" s="178">
        <f>1601/300</f>
        <v>5.3366666666666669</v>
      </c>
      <c r="D93" s="182" t="s">
        <v>273</v>
      </c>
      <c r="E93" s="182">
        <v>31961781</v>
      </c>
      <c r="F93" s="182" t="s">
        <v>199</v>
      </c>
      <c r="G93" s="182" t="s">
        <v>274</v>
      </c>
      <c r="H93" s="190" t="s">
        <v>275</v>
      </c>
      <c r="I93" s="183" t="s">
        <v>174</v>
      </c>
      <c r="J93" s="201" t="s">
        <v>276</v>
      </c>
      <c r="K93" s="189"/>
      <c r="L93" s="188" t="s">
        <v>183</v>
      </c>
      <c r="M93" s="185" t="s">
        <v>215</v>
      </c>
      <c r="N93" s="185" t="s">
        <v>134</v>
      </c>
      <c r="O93" s="185" t="s">
        <v>134</v>
      </c>
      <c r="P93" s="202" t="s">
        <v>451</v>
      </c>
      <c r="Q93" s="204"/>
    </row>
    <row r="94" spans="2:17" s="184" customFormat="1" x14ac:dyDescent="0.25">
      <c r="B94" s="201" t="s">
        <v>44</v>
      </c>
      <c r="C94" s="178">
        <f t="shared" si="2"/>
        <v>10.673333333333334</v>
      </c>
      <c r="D94" s="182" t="s">
        <v>277</v>
      </c>
      <c r="E94" s="182">
        <v>27125318</v>
      </c>
      <c r="F94" s="182" t="s">
        <v>207</v>
      </c>
      <c r="G94" s="182" t="s">
        <v>208</v>
      </c>
      <c r="H94" s="190">
        <v>38695</v>
      </c>
      <c r="I94" s="183" t="s">
        <v>133</v>
      </c>
      <c r="J94" s="201" t="s">
        <v>278</v>
      </c>
      <c r="K94" s="189" t="s">
        <v>279</v>
      </c>
      <c r="L94" s="188" t="s">
        <v>183</v>
      </c>
      <c r="M94" s="185" t="s">
        <v>215</v>
      </c>
      <c r="N94" s="185" t="s">
        <v>133</v>
      </c>
      <c r="O94" s="185" t="s">
        <v>134</v>
      </c>
      <c r="P94" s="202"/>
      <c r="Q94" s="204"/>
    </row>
    <row r="95" spans="2:17" s="184" customFormat="1" x14ac:dyDescent="0.25">
      <c r="B95" s="201" t="s">
        <v>44</v>
      </c>
      <c r="C95" s="178">
        <f t="shared" si="2"/>
        <v>10.673333333333334</v>
      </c>
      <c r="D95" s="182" t="s">
        <v>277</v>
      </c>
      <c r="E95" s="182">
        <v>27125318</v>
      </c>
      <c r="F95" s="182" t="s">
        <v>207</v>
      </c>
      <c r="G95" s="182" t="s">
        <v>208</v>
      </c>
      <c r="H95" s="190">
        <v>38695</v>
      </c>
      <c r="I95" s="183" t="s">
        <v>133</v>
      </c>
      <c r="J95" s="201" t="s">
        <v>280</v>
      </c>
      <c r="K95" s="189" t="s">
        <v>281</v>
      </c>
      <c r="L95" s="188" t="s">
        <v>207</v>
      </c>
      <c r="M95" s="185" t="s">
        <v>215</v>
      </c>
      <c r="N95" s="185" t="s">
        <v>133</v>
      </c>
      <c r="O95" s="185" t="s">
        <v>134</v>
      </c>
      <c r="P95" s="202"/>
      <c r="Q95" s="204"/>
    </row>
    <row r="96" spans="2:17" s="184" customFormat="1" ht="30" x14ac:dyDescent="0.25">
      <c r="B96" s="201" t="s">
        <v>44</v>
      </c>
      <c r="C96" s="178">
        <f>1601/300*2</f>
        <v>10.673333333333334</v>
      </c>
      <c r="D96" s="182" t="s">
        <v>282</v>
      </c>
      <c r="E96" s="182">
        <v>74362884</v>
      </c>
      <c r="F96" s="182" t="s">
        <v>283</v>
      </c>
      <c r="G96" s="201" t="s">
        <v>284</v>
      </c>
      <c r="H96" s="190">
        <v>41227</v>
      </c>
      <c r="I96" s="183" t="s">
        <v>134</v>
      </c>
      <c r="J96" s="201" t="s">
        <v>160</v>
      </c>
      <c r="K96" s="189" t="s">
        <v>285</v>
      </c>
      <c r="L96" s="188" t="s">
        <v>214</v>
      </c>
      <c r="M96" s="185" t="s">
        <v>215</v>
      </c>
      <c r="N96" s="185" t="s">
        <v>133</v>
      </c>
      <c r="O96" s="185" t="s">
        <v>134</v>
      </c>
      <c r="P96" s="202" t="s">
        <v>450</v>
      </c>
      <c r="Q96" s="204"/>
    </row>
    <row r="97" spans="1:17" s="184" customFormat="1" ht="30" x14ac:dyDescent="0.25">
      <c r="B97" s="201" t="s">
        <v>44</v>
      </c>
      <c r="C97" s="178">
        <f>1601/300*2</f>
        <v>10.673333333333334</v>
      </c>
      <c r="D97" s="182" t="s">
        <v>282</v>
      </c>
      <c r="E97" s="182">
        <v>74362884</v>
      </c>
      <c r="F97" s="182" t="s">
        <v>283</v>
      </c>
      <c r="G97" s="201" t="s">
        <v>284</v>
      </c>
      <c r="H97" s="190">
        <v>41227</v>
      </c>
      <c r="I97" s="183" t="s">
        <v>134</v>
      </c>
      <c r="J97" s="201" t="s">
        <v>286</v>
      </c>
      <c r="K97" s="189" t="s">
        <v>287</v>
      </c>
      <c r="L97" s="188" t="s">
        <v>43</v>
      </c>
      <c r="M97" s="185" t="s">
        <v>215</v>
      </c>
      <c r="N97" s="185" t="s">
        <v>133</v>
      </c>
      <c r="O97" s="185" t="s">
        <v>134</v>
      </c>
      <c r="P97" s="202" t="s">
        <v>450</v>
      </c>
      <c r="Q97" s="204"/>
    </row>
    <row r="98" spans="1:17" s="184" customFormat="1" ht="30" x14ac:dyDescent="0.25">
      <c r="B98" s="201" t="s">
        <v>44</v>
      </c>
      <c r="C98" s="178">
        <f>1601/300*2</f>
        <v>10.673333333333334</v>
      </c>
      <c r="D98" s="182" t="s">
        <v>282</v>
      </c>
      <c r="E98" s="182">
        <v>74362884</v>
      </c>
      <c r="F98" s="182" t="s">
        <v>283</v>
      </c>
      <c r="G98" s="201" t="s">
        <v>284</v>
      </c>
      <c r="H98" s="190">
        <v>41227</v>
      </c>
      <c r="I98" s="183" t="s">
        <v>134</v>
      </c>
      <c r="J98" s="201" t="s">
        <v>288</v>
      </c>
      <c r="K98" s="189" t="s">
        <v>289</v>
      </c>
      <c r="L98" s="188" t="s">
        <v>290</v>
      </c>
      <c r="M98" s="185" t="s">
        <v>215</v>
      </c>
      <c r="N98" s="185" t="s">
        <v>133</v>
      </c>
      <c r="O98" s="185" t="s">
        <v>134</v>
      </c>
      <c r="P98" s="202" t="s">
        <v>450</v>
      </c>
      <c r="Q98" s="204"/>
    </row>
    <row r="99" spans="1:17" s="184" customFormat="1" x14ac:dyDescent="0.25">
      <c r="B99" s="201" t="s">
        <v>43</v>
      </c>
      <c r="C99" s="178">
        <f>1601/300</f>
        <v>5.3366666666666669</v>
      </c>
      <c r="D99" s="182" t="s">
        <v>291</v>
      </c>
      <c r="E99" s="182">
        <v>59673378</v>
      </c>
      <c r="F99" s="182" t="s">
        <v>217</v>
      </c>
      <c r="G99" s="201" t="s">
        <v>180</v>
      </c>
      <c r="H99" s="190">
        <v>40417</v>
      </c>
      <c r="I99" s="183" t="s">
        <v>174</v>
      </c>
      <c r="J99" s="201" t="s">
        <v>292</v>
      </c>
      <c r="K99" s="189" t="s">
        <v>293</v>
      </c>
      <c r="L99" s="188" t="s">
        <v>183</v>
      </c>
      <c r="M99" s="185" t="s">
        <v>215</v>
      </c>
      <c r="N99" s="185" t="s">
        <v>134</v>
      </c>
      <c r="O99" s="185" t="s">
        <v>134</v>
      </c>
      <c r="P99" s="202" t="s">
        <v>452</v>
      </c>
      <c r="Q99" s="204"/>
    </row>
    <row r="100" spans="1:17" s="184" customFormat="1" x14ac:dyDescent="0.25">
      <c r="B100" s="201" t="s">
        <v>44</v>
      </c>
      <c r="C100" s="178">
        <f>1601/300*2</f>
        <v>10.673333333333334</v>
      </c>
      <c r="D100" s="182" t="s">
        <v>294</v>
      </c>
      <c r="E100" s="182">
        <v>1113635394</v>
      </c>
      <c r="F100" s="182" t="s">
        <v>295</v>
      </c>
      <c r="G100" s="201" t="s">
        <v>177</v>
      </c>
      <c r="H100" s="190">
        <v>40858</v>
      </c>
      <c r="I100" s="183" t="s">
        <v>134</v>
      </c>
      <c r="J100" s="201" t="s">
        <v>296</v>
      </c>
      <c r="K100" s="189" t="s">
        <v>298</v>
      </c>
      <c r="L100" s="188" t="s">
        <v>297</v>
      </c>
      <c r="M100" s="185" t="s">
        <v>215</v>
      </c>
      <c r="N100" s="185" t="s">
        <v>133</v>
      </c>
      <c r="O100" s="185" t="s">
        <v>134</v>
      </c>
      <c r="P100" s="202" t="s">
        <v>450</v>
      </c>
      <c r="Q100" s="204"/>
    </row>
    <row r="101" spans="1:17" s="184" customFormat="1" x14ac:dyDescent="0.25">
      <c r="B101" s="201" t="s">
        <v>44</v>
      </c>
      <c r="C101" s="178">
        <f>1601/300*2</f>
        <v>10.673333333333334</v>
      </c>
      <c r="D101" s="182" t="s">
        <v>294</v>
      </c>
      <c r="E101" s="182">
        <v>1113635394</v>
      </c>
      <c r="F101" s="182" t="s">
        <v>295</v>
      </c>
      <c r="G101" s="201" t="s">
        <v>177</v>
      </c>
      <c r="H101" s="190">
        <v>40858</v>
      </c>
      <c r="I101" s="183" t="s">
        <v>134</v>
      </c>
      <c r="J101" s="201" t="s">
        <v>299</v>
      </c>
      <c r="K101" s="189" t="s">
        <v>300</v>
      </c>
      <c r="L101" s="188" t="s">
        <v>301</v>
      </c>
      <c r="M101" s="185" t="s">
        <v>215</v>
      </c>
      <c r="N101" s="185" t="s">
        <v>133</v>
      </c>
      <c r="O101" s="185" t="s">
        <v>134</v>
      </c>
      <c r="P101" s="202" t="s">
        <v>450</v>
      </c>
      <c r="Q101" s="204"/>
    </row>
    <row r="102" spans="1:17" s="184" customFormat="1" ht="30" x14ac:dyDescent="0.25">
      <c r="B102" s="201" t="s">
        <v>44</v>
      </c>
      <c r="C102" s="178">
        <f>1601/300*2</f>
        <v>10.673333333333334</v>
      </c>
      <c r="D102" s="182" t="s">
        <v>302</v>
      </c>
      <c r="E102" s="182">
        <v>1143931134</v>
      </c>
      <c r="F102" s="182" t="s">
        <v>207</v>
      </c>
      <c r="G102" s="201" t="s">
        <v>303</v>
      </c>
      <c r="H102" s="190">
        <v>41620</v>
      </c>
      <c r="I102" s="183" t="s">
        <v>134</v>
      </c>
      <c r="J102" s="201" t="s">
        <v>156</v>
      </c>
      <c r="K102" s="189" t="s">
        <v>304</v>
      </c>
      <c r="L102" s="188" t="s">
        <v>214</v>
      </c>
      <c r="M102" s="185" t="s">
        <v>215</v>
      </c>
      <c r="N102" s="185" t="s">
        <v>133</v>
      </c>
      <c r="O102" s="185" t="s">
        <v>134</v>
      </c>
      <c r="P102" s="202" t="s">
        <v>450</v>
      </c>
      <c r="Q102" s="204"/>
    </row>
    <row r="103" spans="1:17" s="184" customFormat="1" x14ac:dyDescent="0.25">
      <c r="B103" s="201" t="s">
        <v>43</v>
      </c>
      <c r="C103" s="178">
        <f>1601/300</f>
        <v>5.3366666666666669</v>
      </c>
      <c r="D103" s="182" t="s">
        <v>305</v>
      </c>
      <c r="E103" s="182">
        <v>36810333</v>
      </c>
      <c r="F103" s="182" t="s">
        <v>217</v>
      </c>
      <c r="G103" s="201" t="s">
        <v>274</v>
      </c>
      <c r="H103" s="190">
        <v>41544</v>
      </c>
      <c r="I103" s="183" t="s">
        <v>174</v>
      </c>
      <c r="J103" s="201"/>
      <c r="K103" s="189"/>
      <c r="L103" s="188"/>
      <c r="M103" s="185" t="s">
        <v>215</v>
      </c>
      <c r="N103" s="185" t="s">
        <v>134</v>
      </c>
      <c r="O103" s="185" t="s">
        <v>134</v>
      </c>
      <c r="P103" s="202" t="s">
        <v>452</v>
      </c>
      <c r="Q103" s="204"/>
    </row>
    <row r="104" spans="1:17" s="184" customFormat="1" x14ac:dyDescent="0.25">
      <c r="B104" s="201" t="s">
        <v>44</v>
      </c>
      <c r="C104" s="178">
        <f>1601/300*2</f>
        <v>10.673333333333334</v>
      </c>
      <c r="D104" s="182" t="s">
        <v>306</v>
      </c>
      <c r="E104" s="182">
        <v>1087111343</v>
      </c>
      <c r="F104" s="182" t="s">
        <v>176</v>
      </c>
      <c r="G104" s="201" t="s">
        <v>177</v>
      </c>
      <c r="H104" s="190">
        <v>41222</v>
      </c>
      <c r="I104" s="183" t="s">
        <v>133</v>
      </c>
      <c r="J104" s="201" t="s">
        <v>307</v>
      </c>
      <c r="K104" s="189" t="s">
        <v>309</v>
      </c>
      <c r="L104" s="188" t="s">
        <v>308</v>
      </c>
      <c r="M104" s="185" t="s">
        <v>215</v>
      </c>
      <c r="N104" s="185" t="s">
        <v>133</v>
      </c>
      <c r="O104" s="185" t="s">
        <v>134</v>
      </c>
      <c r="P104" s="202"/>
      <c r="Q104" s="204"/>
    </row>
    <row r="105" spans="1:17" s="184" customFormat="1" x14ac:dyDescent="0.25">
      <c r="A105" s="184">
        <v>0</v>
      </c>
      <c r="B105" s="201" t="s">
        <v>44</v>
      </c>
      <c r="C105" s="178">
        <f>1601/300*2</f>
        <v>10.673333333333334</v>
      </c>
      <c r="D105" s="182" t="s">
        <v>306</v>
      </c>
      <c r="E105" s="182">
        <v>1087111343</v>
      </c>
      <c r="F105" s="182" t="s">
        <v>176</v>
      </c>
      <c r="G105" s="201" t="s">
        <v>177</v>
      </c>
      <c r="H105" s="190">
        <v>41222</v>
      </c>
      <c r="I105" s="183" t="s">
        <v>133</v>
      </c>
      <c r="J105" s="201" t="s">
        <v>160</v>
      </c>
      <c r="K105" s="189" t="s">
        <v>310</v>
      </c>
      <c r="L105" s="188" t="s">
        <v>214</v>
      </c>
      <c r="M105" s="185" t="s">
        <v>215</v>
      </c>
      <c r="N105" s="185" t="s">
        <v>133</v>
      </c>
      <c r="O105" s="185" t="s">
        <v>134</v>
      </c>
      <c r="P105" s="202"/>
      <c r="Q105" s="204"/>
    </row>
    <row r="106" spans="1:17" s="184" customFormat="1" ht="30" x14ac:dyDescent="0.25">
      <c r="B106" s="201" t="s">
        <v>44</v>
      </c>
      <c r="C106" s="178">
        <f>1601/300*2</f>
        <v>10.673333333333334</v>
      </c>
      <c r="D106" s="182" t="s">
        <v>311</v>
      </c>
      <c r="E106" s="182">
        <v>1130678358</v>
      </c>
      <c r="F106" s="182" t="s">
        <v>207</v>
      </c>
      <c r="G106" s="201" t="s">
        <v>303</v>
      </c>
      <c r="H106" s="190">
        <v>40711</v>
      </c>
      <c r="I106" s="183" t="s">
        <v>134</v>
      </c>
      <c r="J106" s="201"/>
      <c r="K106" s="189"/>
      <c r="L106" s="188"/>
      <c r="M106" s="185" t="s">
        <v>215</v>
      </c>
      <c r="N106" s="185" t="s">
        <v>134</v>
      </c>
      <c r="O106" s="185" t="s">
        <v>134</v>
      </c>
      <c r="P106" s="203" t="s">
        <v>453</v>
      </c>
      <c r="Q106" s="204"/>
    </row>
    <row r="107" spans="1:17" s="184" customFormat="1" ht="45" x14ac:dyDescent="0.25">
      <c r="B107" s="201" t="s">
        <v>43</v>
      </c>
      <c r="C107" s="178">
        <f>1601/300</f>
        <v>5.3366666666666669</v>
      </c>
      <c r="D107" s="182" t="s">
        <v>312</v>
      </c>
      <c r="E107" s="182">
        <v>1087124325</v>
      </c>
      <c r="F107" s="201" t="s">
        <v>313</v>
      </c>
      <c r="G107" s="201" t="s">
        <v>314</v>
      </c>
      <c r="H107" s="190">
        <v>41580</v>
      </c>
      <c r="I107" s="183" t="s">
        <v>174</v>
      </c>
      <c r="J107" s="201" t="s">
        <v>160</v>
      </c>
      <c r="K107" s="176" t="s">
        <v>315</v>
      </c>
      <c r="L107" s="188" t="s">
        <v>183</v>
      </c>
      <c r="M107" s="185" t="s">
        <v>215</v>
      </c>
      <c r="N107" s="185" t="s">
        <v>134</v>
      </c>
      <c r="O107" s="185" t="s">
        <v>134</v>
      </c>
      <c r="P107" s="203" t="s">
        <v>454</v>
      </c>
      <c r="Q107" s="204"/>
    </row>
    <row r="108" spans="1:17" s="184" customFormat="1" x14ac:dyDescent="0.25">
      <c r="B108" s="201" t="s">
        <v>44</v>
      </c>
      <c r="C108" s="178">
        <f>1601/300*2</f>
        <v>10.673333333333334</v>
      </c>
      <c r="D108" s="182" t="s">
        <v>316</v>
      </c>
      <c r="E108" s="182">
        <v>1085270054</v>
      </c>
      <c r="F108" s="201" t="s">
        <v>207</v>
      </c>
      <c r="G108" s="201" t="s">
        <v>317</v>
      </c>
      <c r="H108" s="190">
        <v>40718</v>
      </c>
      <c r="I108" s="183" t="s">
        <v>133</v>
      </c>
      <c r="J108" s="201" t="s">
        <v>318</v>
      </c>
      <c r="K108" s="176" t="s">
        <v>319</v>
      </c>
      <c r="L108" s="188" t="s">
        <v>190</v>
      </c>
      <c r="M108" s="185" t="s">
        <v>215</v>
      </c>
      <c r="N108" s="185" t="s">
        <v>133</v>
      </c>
      <c r="O108" s="185" t="s">
        <v>134</v>
      </c>
      <c r="P108" s="203"/>
      <c r="Q108" s="204"/>
    </row>
    <row r="109" spans="1:17" s="184" customFormat="1" x14ac:dyDescent="0.25">
      <c r="B109" s="201" t="s">
        <v>44</v>
      </c>
      <c r="C109" s="178">
        <f t="shared" ref="C109:C113" si="3">1601/300*2</f>
        <v>10.673333333333334</v>
      </c>
      <c r="D109" s="182" t="s">
        <v>316</v>
      </c>
      <c r="E109" s="182">
        <v>1085270054</v>
      </c>
      <c r="F109" s="201" t="s">
        <v>207</v>
      </c>
      <c r="G109" s="201" t="s">
        <v>317</v>
      </c>
      <c r="H109" s="190">
        <v>40718</v>
      </c>
      <c r="I109" s="183" t="s">
        <v>133</v>
      </c>
      <c r="J109" s="201" t="s">
        <v>320</v>
      </c>
      <c r="K109" s="176" t="s">
        <v>321</v>
      </c>
      <c r="L109" s="188" t="s">
        <v>214</v>
      </c>
      <c r="M109" s="185" t="s">
        <v>215</v>
      </c>
      <c r="N109" s="185" t="s">
        <v>133</v>
      </c>
      <c r="O109" s="185" t="s">
        <v>134</v>
      </c>
      <c r="P109" s="203"/>
      <c r="Q109" s="204"/>
    </row>
    <row r="110" spans="1:17" s="184" customFormat="1" x14ac:dyDescent="0.25">
      <c r="B110" s="201" t="s">
        <v>44</v>
      </c>
      <c r="C110" s="178">
        <f t="shared" si="3"/>
        <v>10.673333333333334</v>
      </c>
      <c r="D110" s="182" t="s">
        <v>316</v>
      </c>
      <c r="E110" s="182">
        <v>1085270054</v>
      </c>
      <c r="F110" s="201" t="s">
        <v>207</v>
      </c>
      <c r="G110" s="201" t="s">
        <v>317</v>
      </c>
      <c r="H110" s="190">
        <v>40718</v>
      </c>
      <c r="I110" s="183" t="s">
        <v>133</v>
      </c>
      <c r="J110" s="201" t="s">
        <v>322</v>
      </c>
      <c r="K110" s="176" t="s">
        <v>323</v>
      </c>
      <c r="L110" s="188" t="s">
        <v>183</v>
      </c>
      <c r="M110" s="185" t="s">
        <v>215</v>
      </c>
      <c r="N110" s="185" t="s">
        <v>133</v>
      </c>
      <c r="O110" s="185" t="s">
        <v>134</v>
      </c>
      <c r="P110" s="203"/>
      <c r="Q110" s="204"/>
    </row>
    <row r="111" spans="1:17" s="184" customFormat="1" x14ac:dyDescent="0.25">
      <c r="B111" s="201" t="s">
        <v>44</v>
      </c>
      <c r="C111" s="178">
        <f t="shared" si="3"/>
        <v>10.673333333333334</v>
      </c>
      <c r="D111" s="182" t="s">
        <v>324</v>
      </c>
      <c r="E111" s="182">
        <v>1085288117</v>
      </c>
      <c r="F111" s="201" t="s">
        <v>176</v>
      </c>
      <c r="G111" s="201" t="s">
        <v>180</v>
      </c>
      <c r="H111" s="190">
        <v>41754</v>
      </c>
      <c r="I111" s="183" t="s">
        <v>134</v>
      </c>
      <c r="J111" s="201" t="s">
        <v>325</v>
      </c>
      <c r="K111" s="176" t="s">
        <v>326</v>
      </c>
      <c r="L111" s="188" t="s">
        <v>190</v>
      </c>
      <c r="M111" s="185" t="s">
        <v>215</v>
      </c>
      <c r="N111" s="185" t="s">
        <v>133</v>
      </c>
      <c r="O111" s="185" t="s">
        <v>134</v>
      </c>
      <c r="P111" s="203" t="s">
        <v>450</v>
      </c>
      <c r="Q111" s="204"/>
    </row>
    <row r="112" spans="1:17" s="184" customFormat="1" x14ac:dyDescent="0.25">
      <c r="B112" s="201" t="s">
        <v>44</v>
      </c>
      <c r="C112" s="178">
        <f t="shared" si="3"/>
        <v>10.673333333333334</v>
      </c>
      <c r="D112" s="182" t="s">
        <v>324</v>
      </c>
      <c r="E112" s="182">
        <v>1085288117</v>
      </c>
      <c r="F112" s="201" t="s">
        <v>176</v>
      </c>
      <c r="G112" s="201" t="s">
        <v>180</v>
      </c>
      <c r="H112" s="190">
        <v>41754</v>
      </c>
      <c r="I112" s="183" t="s">
        <v>134</v>
      </c>
      <c r="J112" s="201" t="s">
        <v>327</v>
      </c>
      <c r="K112" s="176" t="s">
        <v>328</v>
      </c>
      <c r="L112" s="188" t="s">
        <v>190</v>
      </c>
      <c r="M112" s="185" t="s">
        <v>215</v>
      </c>
      <c r="N112" s="185" t="s">
        <v>133</v>
      </c>
      <c r="O112" s="185" t="s">
        <v>134</v>
      </c>
      <c r="P112" s="202"/>
      <c r="Q112" s="206"/>
    </row>
    <row r="113" spans="2:17" s="184" customFormat="1" ht="30" x14ac:dyDescent="0.25">
      <c r="B113" s="201" t="s">
        <v>44</v>
      </c>
      <c r="C113" s="178">
        <f t="shared" si="3"/>
        <v>10.673333333333334</v>
      </c>
      <c r="D113" s="182" t="s">
        <v>324</v>
      </c>
      <c r="E113" s="182">
        <v>1085288117</v>
      </c>
      <c r="F113" s="201" t="s">
        <v>176</v>
      </c>
      <c r="G113" s="201" t="s">
        <v>180</v>
      </c>
      <c r="H113" s="190">
        <v>41754</v>
      </c>
      <c r="I113" s="183" t="s">
        <v>134</v>
      </c>
      <c r="J113" s="201" t="s">
        <v>329</v>
      </c>
      <c r="K113" s="176" t="s">
        <v>330</v>
      </c>
      <c r="L113" s="188" t="s">
        <v>331</v>
      </c>
      <c r="M113" s="185" t="s">
        <v>215</v>
      </c>
      <c r="N113" s="185" t="s">
        <v>133</v>
      </c>
      <c r="O113" s="185" t="s">
        <v>134</v>
      </c>
      <c r="P113" s="202"/>
      <c r="Q113" s="206"/>
    </row>
    <row r="114" spans="2:17" x14ac:dyDescent="0.25">
      <c r="Q114" s="204"/>
    </row>
    <row r="115" spans="2:17" ht="15.75" thickBot="1" x14ac:dyDescent="0.3">
      <c r="Q115" s="204"/>
    </row>
    <row r="116" spans="2:17" ht="27" thickBot="1" x14ac:dyDescent="0.3">
      <c r="B116" s="268" t="s">
        <v>46</v>
      </c>
      <c r="C116" s="269"/>
      <c r="D116" s="269"/>
      <c r="E116" s="269"/>
      <c r="F116" s="269"/>
      <c r="G116" s="269"/>
      <c r="H116" s="269"/>
      <c r="I116" s="269"/>
      <c r="J116" s="269"/>
      <c r="K116" s="269"/>
      <c r="L116" s="269"/>
      <c r="M116" s="269"/>
      <c r="N116" s="270"/>
    </row>
    <row r="119" spans="2:17" ht="46.15" customHeight="1" x14ac:dyDescent="0.25">
      <c r="B119" s="65" t="s">
        <v>33</v>
      </c>
      <c r="C119" s="65" t="s">
        <v>47</v>
      </c>
      <c r="D119" s="264" t="s">
        <v>3</v>
      </c>
      <c r="E119" s="265"/>
    </row>
    <row r="120" spans="2:17" ht="46.9" customHeight="1" x14ac:dyDescent="0.25">
      <c r="B120" s="66" t="s">
        <v>122</v>
      </c>
      <c r="C120" s="165" t="s">
        <v>133</v>
      </c>
      <c r="D120" s="284" t="s">
        <v>439</v>
      </c>
      <c r="E120" s="273"/>
    </row>
    <row r="123" spans="2:17" ht="26.25" x14ac:dyDescent="0.25">
      <c r="B123" s="266" t="s">
        <v>64</v>
      </c>
      <c r="C123" s="267"/>
      <c r="D123" s="267"/>
      <c r="E123" s="267"/>
      <c r="F123" s="267"/>
      <c r="G123" s="267"/>
      <c r="H123" s="267"/>
      <c r="I123" s="267"/>
      <c r="J123" s="267"/>
      <c r="K123" s="267"/>
      <c r="L123" s="267"/>
      <c r="M123" s="267"/>
      <c r="N123" s="267"/>
      <c r="O123" s="267"/>
      <c r="P123" s="267"/>
    </row>
    <row r="125" spans="2:17" ht="15.75" thickBot="1" x14ac:dyDescent="0.3"/>
    <row r="126" spans="2:17" ht="27" thickBot="1" x14ac:dyDescent="0.3">
      <c r="B126" s="268" t="s">
        <v>54</v>
      </c>
      <c r="C126" s="269"/>
      <c r="D126" s="269"/>
      <c r="E126" s="269"/>
      <c r="F126" s="269"/>
      <c r="G126" s="269"/>
      <c r="H126" s="269"/>
      <c r="I126" s="269"/>
      <c r="J126" s="269"/>
      <c r="K126" s="269"/>
      <c r="L126" s="269"/>
      <c r="M126" s="269"/>
      <c r="N126" s="270"/>
    </row>
    <row r="128" spans="2:17" ht="15.75" thickBot="1" x14ac:dyDescent="0.3">
      <c r="M128" s="62"/>
      <c r="N128" s="62"/>
    </row>
    <row r="129" spans="1:26" s="104" customFormat="1" ht="109.5" customHeight="1" x14ac:dyDescent="0.25">
      <c r="B129" s="115" t="s">
        <v>142</v>
      </c>
      <c r="C129" s="115" t="s">
        <v>143</v>
      </c>
      <c r="D129" s="115" t="s">
        <v>144</v>
      </c>
      <c r="E129" s="115" t="s">
        <v>45</v>
      </c>
      <c r="F129" s="115" t="s">
        <v>22</v>
      </c>
      <c r="G129" s="115" t="s">
        <v>102</v>
      </c>
      <c r="H129" s="115" t="s">
        <v>17</v>
      </c>
      <c r="I129" s="115" t="s">
        <v>10</v>
      </c>
      <c r="J129" s="115" t="s">
        <v>31</v>
      </c>
      <c r="K129" s="115" t="s">
        <v>61</v>
      </c>
      <c r="L129" s="115" t="s">
        <v>20</v>
      </c>
      <c r="M129" s="100" t="s">
        <v>26</v>
      </c>
      <c r="N129" s="115" t="s">
        <v>145</v>
      </c>
      <c r="O129" s="115" t="s">
        <v>36</v>
      </c>
      <c r="P129" s="116" t="s">
        <v>11</v>
      </c>
      <c r="Q129" s="116" t="s">
        <v>19</v>
      </c>
    </row>
    <row r="130" spans="1:26" s="110" customFormat="1" x14ac:dyDescent="0.25">
      <c r="A130" s="45">
        <v>1</v>
      </c>
      <c r="B130" s="111"/>
      <c r="C130" s="112"/>
      <c r="D130" s="111"/>
      <c r="E130" s="106"/>
      <c r="F130" s="107"/>
      <c r="G130" s="146"/>
      <c r="H130" s="114"/>
      <c r="I130" s="108"/>
      <c r="J130" s="108"/>
      <c r="K130" s="108"/>
      <c r="L130" s="108"/>
      <c r="M130" s="99"/>
      <c r="N130" s="99">
        <f>+M130*G130</f>
        <v>0</v>
      </c>
      <c r="O130" s="27"/>
      <c r="P130" s="27"/>
      <c r="Q130" s="147"/>
      <c r="R130" s="109"/>
      <c r="S130" s="109"/>
      <c r="T130" s="109"/>
      <c r="U130" s="109"/>
      <c r="V130" s="109"/>
      <c r="W130" s="109"/>
      <c r="X130" s="109"/>
      <c r="Y130" s="109"/>
      <c r="Z130" s="109"/>
    </row>
    <row r="131" spans="1:26" s="110" customFormat="1" x14ac:dyDescent="0.25">
      <c r="A131" s="45">
        <f>+A130+1</f>
        <v>2</v>
      </c>
      <c r="B131" s="111"/>
      <c r="C131" s="112"/>
      <c r="D131" s="111"/>
      <c r="E131" s="106"/>
      <c r="F131" s="107"/>
      <c r="G131" s="107"/>
      <c r="H131" s="107"/>
      <c r="I131" s="108"/>
      <c r="J131" s="108"/>
      <c r="K131" s="108"/>
      <c r="L131" s="108"/>
      <c r="M131" s="99"/>
      <c r="N131" s="99"/>
      <c r="O131" s="27"/>
      <c r="P131" s="27"/>
      <c r="Q131" s="147"/>
      <c r="R131" s="109"/>
      <c r="S131" s="109"/>
      <c r="T131" s="109"/>
      <c r="U131" s="109"/>
      <c r="V131" s="109"/>
      <c r="W131" s="109"/>
      <c r="X131" s="109"/>
      <c r="Y131" s="109"/>
      <c r="Z131" s="109"/>
    </row>
    <row r="132" spans="1:26" s="110" customFormat="1" x14ac:dyDescent="0.25">
      <c r="A132" s="45">
        <f t="shared" ref="A132:A137" si="4">+A131+1</f>
        <v>3</v>
      </c>
      <c r="B132" s="111"/>
      <c r="C132" s="112"/>
      <c r="D132" s="111"/>
      <c r="E132" s="106"/>
      <c r="F132" s="107"/>
      <c r="G132" s="107"/>
      <c r="H132" s="107"/>
      <c r="I132" s="108"/>
      <c r="J132" s="108"/>
      <c r="K132" s="108"/>
      <c r="L132" s="108"/>
      <c r="M132" s="99"/>
      <c r="N132" s="99"/>
      <c r="O132" s="27"/>
      <c r="P132" s="27"/>
      <c r="Q132" s="147"/>
      <c r="R132" s="109"/>
      <c r="S132" s="109"/>
      <c r="T132" s="109"/>
      <c r="U132" s="109"/>
      <c r="V132" s="109"/>
      <c r="W132" s="109"/>
      <c r="X132" s="109"/>
      <c r="Y132" s="109"/>
      <c r="Z132" s="109"/>
    </row>
    <row r="133" spans="1:26" s="110" customFormat="1" x14ac:dyDescent="0.25">
      <c r="A133" s="45">
        <f t="shared" si="4"/>
        <v>4</v>
      </c>
      <c r="B133" s="111"/>
      <c r="C133" s="112"/>
      <c r="D133" s="111"/>
      <c r="E133" s="106"/>
      <c r="F133" s="107"/>
      <c r="G133" s="107"/>
      <c r="H133" s="107"/>
      <c r="I133" s="108"/>
      <c r="J133" s="108"/>
      <c r="K133" s="108"/>
      <c r="L133" s="108"/>
      <c r="M133" s="99"/>
      <c r="N133" s="99"/>
      <c r="O133" s="27"/>
      <c r="P133" s="27"/>
      <c r="Q133" s="147"/>
      <c r="R133" s="109"/>
      <c r="S133" s="109"/>
      <c r="T133" s="109"/>
      <c r="U133" s="109"/>
      <c r="V133" s="109"/>
      <c r="W133" s="109"/>
      <c r="X133" s="109"/>
      <c r="Y133" s="109"/>
      <c r="Z133" s="109"/>
    </row>
    <row r="134" spans="1:26" s="110" customFormat="1" x14ac:dyDescent="0.25">
      <c r="A134" s="45">
        <f t="shared" si="4"/>
        <v>5</v>
      </c>
      <c r="B134" s="111"/>
      <c r="C134" s="112"/>
      <c r="D134" s="111"/>
      <c r="E134" s="106"/>
      <c r="F134" s="107"/>
      <c r="G134" s="107"/>
      <c r="H134" s="107"/>
      <c r="I134" s="108"/>
      <c r="J134" s="108"/>
      <c r="K134" s="108"/>
      <c r="L134" s="108"/>
      <c r="M134" s="99"/>
      <c r="N134" s="99"/>
      <c r="O134" s="27"/>
      <c r="P134" s="27"/>
      <c r="Q134" s="147"/>
      <c r="R134" s="109"/>
      <c r="S134" s="109"/>
      <c r="T134" s="109"/>
      <c r="U134" s="109"/>
      <c r="V134" s="109"/>
      <c r="W134" s="109"/>
      <c r="X134" s="109"/>
      <c r="Y134" s="109"/>
      <c r="Z134" s="109"/>
    </row>
    <row r="135" spans="1:26" s="110" customFormat="1" x14ac:dyDescent="0.25">
      <c r="A135" s="45">
        <f t="shared" si="4"/>
        <v>6</v>
      </c>
      <c r="B135" s="111"/>
      <c r="C135" s="112"/>
      <c r="D135" s="111"/>
      <c r="E135" s="106"/>
      <c r="F135" s="107"/>
      <c r="G135" s="107"/>
      <c r="H135" s="107"/>
      <c r="I135" s="108"/>
      <c r="J135" s="108"/>
      <c r="K135" s="108"/>
      <c r="L135" s="108"/>
      <c r="M135" s="99"/>
      <c r="N135" s="99"/>
      <c r="O135" s="27"/>
      <c r="P135" s="27"/>
      <c r="Q135" s="147"/>
      <c r="R135" s="109"/>
      <c r="S135" s="109"/>
      <c r="T135" s="109"/>
      <c r="U135" s="109"/>
      <c r="V135" s="109"/>
      <c r="W135" s="109"/>
      <c r="X135" s="109"/>
      <c r="Y135" s="109"/>
      <c r="Z135" s="109"/>
    </row>
    <row r="136" spans="1:26" s="110" customFormat="1" x14ac:dyDescent="0.25">
      <c r="A136" s="45">
        <f t="shared" si="4"/>
        <v>7</v>
      </c>
      <c r="B136" s="111"/>
      <c r="C136" s="112"/>
      <c r="D136" s="111"/>
      <c r="E136" s="106"/>
      <c r="F136" s="107"/>
      <c r="G136" s="107"/>
      <c r="H136" s="107"/>
      <c r="I136" s="108"/>
      <c r="J136" s="108"/>
      <c r="K136" s="108"/>
      <c r="L136" s="108"/>
      <c r="M136" s="99"/>
      <c r="N136" s="99"/>
      <c r="O136" s="27"/>
      <c r="P136" s="27"/>
      <c r="Q136" s="147"/>
      <c r="R136" s="109"/>
      <c r="S136" s="109"/>
      <c r="T136" s="109"/>
      <c r="U136" s="109"/>
      <c r="V136" s="109"/>
      <c r="W136" s="109"/>
      <c r="X136" s="109"/>
      <c r="Y136" s="109"/>
      <c r="Z136" s="109"/>
    </row>
    <row r="137" spans="1:26" s="110" customFormat="1" x14ac:dyDescent="0.25">
      <c r="A137" s="45">
        <f t="shared" si="4"/>
        <v>8</v>
      </c>
      <c r="B137" s="111"/>
      <c r="C137" s="112"/>
      <c r="D137" s="111"/>
      <c r="E137" s="106"/>
      <c r="F137" s="107"/>
      <c r="G137" s="107"/>
      <c r="H137" s="107"/>
      <c r="I137" s="108"/>
      <c r="J137" s="108"/>
      <c r="K137" s="108"/>
      <c r="L137" s="108"/>
      <c r="M137" s="99"/>
      <c r="N137" s="99"/>
      <c r="O137" s="27"/>
      <c r="P137" s="27"/>
      <c r="Q137" s="147"/>
      <c r="R137" s="109"/>
      <c r="S137" s="109"/>
      <c r="T137" s="109"/>
      <c r="U137" s="109"/>
      <c r="V137" s="109"/>
      <c r="W137" s="109"/>
      <c r="X137" s="109"/>
      <c r="Y137" s="109"/>
      <c r="Z137" s="109"/>
    </row>
    <row r="138" spans="1:26" s="110" customFormat="1" x14ac:dyDescent="0.25">
      <c r="A138" s="45"/>
      <c r="B138" s="48" t="s">
        <v>16</v>
      </c>
      <c r="C138" s="112"/>
      <c r="D138" s="111"/>
      <c r="E138" s="106"/>
      <c r="F138" s="107"/>
      <c r="G138" s="107"/>
      <c r="H138" s="107"/>
      <c r="I138" s="108"/>
      <c r="J138" s="108"/>
      <c r="K138" s="113">
        <f t="shared" ref="K138:N138" si="5">SUM(K130:K137)</f>
        <v>0</v>
      </c>
      <c r="L138" s="113">
        <f t="shared" si="5"/>
        <v>0</v>
      </c>
      <c r="M138" s="145">
        <f t="shared" si="5"/>
        <v>0</v>
      </c>
      <c r="N138" s="113">
        <f t="shared" si="5"/>
        <v>0</v>
      </c>
      <c r="O138" s="27"/>
      <c r="P138" s="27"/>
      <c r="Q138" s="148"/>
    </row>
    <row r="139" spans="1:26" x14ac:dyDescent="0.25">
      <c r="B139" s="30"/>
      <c r="C139" s="30"/>
      <c r="D139" s="30"/>
      <c r="E139" s="31"/>
      <c r="F139" s="30"/>
      <c r="G139" s="30"/>
      <c r="H139" s="30"/>
      <c r="I139" s="30"/>
      <c r="J139" s="30"/>
      <c r="K139" s="30"/>
      <c r="L139" s="30"/>
      <c r="M139" s="30"/>
      <c r="N139" s="30"/>
      <c r="O139" s="30"/>
      <c r="P139" s="30"/>
    </row>
    <row r="140" spans="1:26" ht="18.75" x14ac:dyDescent="0.25">
      <c r="B140" s="56" t="s">
        <v>32</v>
      </c>
      <c r="C140" s="70">
        <f>+K138</f>
        <v>0</v>
      </c>
      <c r="H140" s="32"/>
      <c r="I140" s="32"/>
      <c r="J140" s="32"/>
      <c r="K140" s="32"/>
      <c r="L140" s="32"/>
      <c r="M140" s="32"/>
      <c r="N140" s="30"/>
      <c r="O140" s="30"/>
      <c r="P140" s="30"/>
    </row>
    <row r="142" spans="1:26" ht="15.75" thickBot="1" x14ac:dyDescent="0.3"/>
    <row r="143" spans="1:26" ht="37.15" customHeight="1" thickBot="1" x14ac:dyDescent="0.3">
      <c r="B143" s="73" t="s">
        <v>49</v>
      </c>
      <c r="C143" s="74" t="s">
        <v>50</v>
      </c>
      <c r="D143" s="73" t="s">
        <v>51</v>
      </c>
      <c r="E143" s="74" t="s">
        <v>55</v>
      </c>
    </row>
    <row r="144" spans="1:26" ht="41.45" customHeight="1" x14ac:dyDescent="0.25">
      <c r="B144" s="64" t="s">
        <v>123</v>
      </c>
      <c r="C144" s="67">
        <v>20</v>
      </c>
      <c r="D144" s="67">
        <v>0</v>
      </c>
      <c r="E144" s="280">
        <f>+D144+D145+D146</f>
        <v>0</v>
      </c>
    </row>
    <row r="145" spans="2:17" x14ac:dyDescent="0.25">
      <c r="B145" s="64" t="s">
        <v>124</v>
      </c>
      <c r="C145" s="55">
        <v>30</v>
      </c>
      <c r="D145" s="165">
        <v>0</v>
      </c>
      <c r="E145" s="281"/>
    </row>
    <row r="146" spans="2:17" ht="15.75" thickBot="1" x14ac:dyDescent="0.3">
      <c r="B146" s="64" t="s">
        <v>125</v>
      </c>
      <c r="C146" s="69">
        <v>40</v>
      </c>
      <c r="D146" s="69">
        <v>0</v>
      </c>
      <c r="E146" s="282"/>
    </row>
    <row r="148" spans="2:17" ht="15.75" thickBot="1" x14ac:dyDescent="0.3"/>
    <row r="149" spans="2:17" ht="27" thickBot="1" x14ac:dyDescent="0.3">
      <c r="B149" s="268" t="s">
        <v>52</v>
      </c>
      <c r="C149" s="269"/>
      <c r="D149" s="269"/>
      <c r="E149" s="269"/>
      <c r="F149" s="269"/>
      <c r="G149" s="269"/>
      <c r="H149" s="269"/>
      <c r="I149" s="269"/>
      <c r="J149" s="269"/>
      <c r="K149" s="269"/>
      <c r="L149" s="269"/>
      <c r="M149" s="269"/>
      <c r="N149" s="270"/>
    </row>
    <row r="151" spans="2:17" ht="76.5" customHeight="1" x14ac:dyDescent="0.25">
      <c r="B151" s="117" t="s">
        <v>0</v>
      </c>
      <c r="C151" s="117" t="s">
        <v>39</v>
      </c>
      <c r="D151" s="117" t="s">
        <v>40</v>
      </c>
      <c r="E151" s="117" t="s">
        <v>115</v>
      </c>
      <c r="F151" s="117" t="s">
        <v>117</v>
      </c>
      <c r="G151" s="117" t="s">
        <v>118</v>
      </c>
      <c r="H151" s="117" t="s">
        <v>119</v>
      </c>
      <c r="I151" s="117" t="s">
        <v>116</v>
      </c>
      <c r="J151" s="264" t="s">
        <v>120</v>
      </c>
      <c r="K151" s="271"/>
      <c r="L151" s="265"/>
      <c r="M151" s="117" t="s">
        <v>121</v>
      </c>
      <c r="N151" s="117" t="s">
        <v>41</v>
      </c>
      <c r="O151" s="117" t="s">
        <v>42</v>
      </c>
      <c r="P151" s="264" t="s">
        <v>3</v>
      </c>
      <c r="Q151" s="265"/>
    </row>
    <row r="152" spans="2:17" ht="60.75" customHeight="1" x14ac:dyDescent="0.25">
      <c r="B152" s="187" t="s">
        <v>370</v>
      </c>
      <c r="C152" s="187">
        <v>1.6</v>
      </c>
      <c r="D152" s="182" t="s">
        <v>412</v>
      </c>
      <c r="E152" s="182">
        <v>28559985</v>
      </c>
      <c r="F152" s="182" t="s">
        <v>413</v>
      </c>
      <c r="G152" s="187" t="s">
        <v>414</v>
      </c>
      <c r="H152" s="190">
        <v>39802</v>
      </c>
      <c r="I152" s="183" t="s">
        <v>134</v>
      </c>
      <c r="J152" s="181" t="s">
        <v>415</v>
      </c>
      <c r="K152" s="189" t="s">
        <v>416</v>
      </c>
      <c r="L152" s="188" t="s">
        <v>417</v>
      </c>
      <c r="M152" s="185" t="s">
        <v>133</v>
      </c>
      <c r="N152" s="185" t="s">
        <v>133</v>
      </c>
      <c r="O152" s="185" t="s">
        <v>134</v>
      </c>
      <c r="P152" s="283" t="s">
        <v>187</v>
      </c>
      <c r="Q152" s="283"/>
    </row>
    <row r="153" spans="2:17" s="184" customFormat="1" ht="60.75" customHeight="1" x14ac:dyDescent="0.25">
      <c r="B153" s="187" t="s">
        <v>370</v>
      </c>
      <c r="C153" s="187">
        <v>1.6</v>
      </c>
      <c r="D153" s="182" t="s">
        <v>412</v>
      </c>
      <c r="E153" s="182">
        <v>28559985</v>
      </c>
      <c r="F153" s="182" t="s">
        <v>413</v>
      </c>
      <c r="G153" s="187" t="s">
        <v>414</v>
      </c>
      <c r="H153" s="190">
        <v>39802</v>
      </c>
      <c r="I153" s="183" t="s">
        <v>134</v>
      </c>
      <c r="J153" s="181" t="s">
        <v>415</v>
      </c>
      <c r="K153" s="189" t="s">
        <v>418</v>
      </c>
      <c r="L153" s="188" t="s">
        <v>419</v>
      </c>
      <c r="M153" s="185" t="s">
        <v>133</v>
      </c>
      <c r="N153" s="185" t="s">
        <v>133</v>
      </c>
      <c r="O153" s="185" t="s">
        <v>134</v>
      </c>
      <c r="P153" s="283" t="s">
        <v>187</v>
      </c>
      <c r="Q153" s="283"/>
    </row>
    <row r="154" spans="2:17" s="184" customFormat="1" ht="60.75" customHeight="1" x14ac:dyDescent="0.25">
      <c r="B154" s="187" t="s">
        <v>370</v>
      </c>
      <c r="C154" s="187">
        <v>1.6</v>
      </c>
      <c r="D154" s="182" t="s">
        <v>412</v>
      </c>
      <c r="E154" s="182">
        <v>28559985</v>
      </c>
      <c r="F154" s="182" t="s">
        <v>413</v>
      </c>
      <c r="G154" s="187" t="s">
        <v>414</v>
      </c>
      <c r="H154" s="190">
        <v>39802</v>
      </c>
      <c r="I154" s="183" t="s">
        <v>134</v>
      </c>
      <c r="J154" s="181" t="s">
        <v>420</v>
      </c>
      <c r="K154" s="189" t="s">
        <v>421</v>
      </c>
      <c r="L154" s="188" t="s">
        <v>422</v>
      </c>
      <c r="M154" s="185" t="s">
        <v>133</v>
      </c>
      <c r="N154" s="185" t="s">
        <v>133</v>
      </c>
      <c r="O154" s="185" t="s">
        <v>134</v>
      </c>
      <c r="P154" s="283" t="s">
        <v>187</v>
      </c>
      <c r="Q154" s="283"/>
    </row>
    <row r="155" spans="2:17" s="184" customFormat="1" ht="60.75" customHeight="1" x14ac:dyDescent="0.25">
      <c r="B155" s="187" t="s">
        <v>423</v>
      </c>
      <c r="C155" s="187">
        <v>1.6</v>
      </c>
      <c r="D155" s="182" t="s">
        <v>424</v>
      </c>
      <c r="E155" s="182">
        <v>30737385</v>
      </c>
      <c r="F155" s="187" t="s">
        <v>425</v>
      </c>
      <c r="G155" s="182" t="s">
        <v>426</v>
      </c>
      <c r="H155" s="190">
        <v>34440</v>
      </c>
      <c r="I155" s="183" t="s">
        <v>174</v>
      </c>
      <c r="J155" s="181"/>
      <c r="K155" s="189"/>
      <c r="L155" s="188"/>
      <c r="M155" s="185" t="s">
        <v>133</v>
      </c>
      <c r="N155" s="185" t="s">
        <v>134</v>
      </c>
      <c r="O155" s="185"/>
      <c r="P155" s="186" t="s">
        <v>427</v>
      </c>
      <c r="Q155" s="186"/>
    </row>
    <row r="156" spans="2:17" ht="60.75" customHeight="1" x14ac:dyDescent="0.25">
      <c r="B156" s="187" t="s">
        <v>428</v>
      </c>
      <c r="C156" s="187">
        <v>0.32</v>
      </c>
      <c r="D156" s="182" t="s">
        <v>429</v>
      </c>
      <c r="E156" s="182">
        <v>59672515</v>
      </c>
      <c r="F156" s="182" t="s">
        <v>433</v>
      </c>
      <c r="G156" s="182" t="s">
        <v>317</v>
      </c>
      <c r="H156" s="190">
        <v>41090</v>
      </c>
      <c r="I156" s="183" t="s">
        <v>133</v>
      </c>
      <c r="J156" s="181" t="s">
        <v>430</v>
      </c>
      <c r="K156" s="188" t="s">
        <v>431</v>
      </c>
      <c r="L156" s="188" t="s">
        <v>432</v>
      </c>
      <c r="M156" s="185" t="s">
        <v>133</v>
      </c>
      <c r="N156" s="185" t="s">
        <v>133</v>
      </c>
      <c r="O156" s="185"/>
      <c r="P156" s="283"/>
      <c r="Q156" s="283"/>
    </row>
    <row r="157" spans="2:17" ht="33.6" customHeight="1" x14ac:dyDescent="0.25">
      <c r="B157" s="187" t="s">
        <v>428</v>
      </c>
      <c r="C157" s="187">
        <v>0.32</v>
      </c>
      <c r="D157" s="182" t="s">
        <v>429</v>
      </c>
      <c r="E157" s="182">
        <v>59672515</v>
      </c>
      <c r="F157" s="182" t="s">
        <v>433</v>
      </c>
      <c r="G157" s="182" t="s">
        <v>317</v>
      </c>
      <c r="H157" s="190">
        <v>41090</v>
      </c>
      <c r="I157" s="183" t="s">
        <v>133</v>
      </c>
      <c r="J157" s="183" t="s">
        <v>434</v>
      </c>
      <c r="K157" s="189" t="s">
        <v>436</v>
      </c>
      <c r="L157" s="188" t="s">
        <v>435</v>
      </c>
      <c r="M157" s="181" t="s">
        <v>133</v>
      </c>
      <c r="N157" s="181" t="s">
        <v>133</v>
      </c>
      <c r="O157" s="181"/>
      <c r="P157" s="181"/>
      <c r="Q157" s="181"/>
    </row>
    <row r="160" spans="2:17" ht="15.75" thickBot="1" x14ac:dyDescent="0.3"/>
    <row r="161" spans="2:7" ht="54" customHeight="1" x14ac:dyDescent="0.25">
      <c r="B161" s="121" t="s">
        <v>33</v>
      </c>
      <c r="C161" s="121" t="s">
        <v>49</v>
      </c>
      <c r="D161" s="117" t="s">
        <v>50</v>
      </c>
      <c r="E161" s="121" t="s">
        <v>51</v>
      </c>
      <c r="F161" s="74" t="s">
        <v>56</v>
      </c>
      <c r="G161" s="91"/>
    </row>
    <row r="162" spans="2:7" ht="120.75" customHeight="1" x14ac:dyDescent="0.2">
      <c r="B162" s="274" t="s">
        <v>53</v>
      </c>
      <c r="C162" s="6" t="s">
        <v>126</v>
      </c>
      <c r="D162" s="165">
        <v>25</v>
      </c>
      <c r="E162" s="165">
        <v>0</v>
      </c>
      <c r="F162" s="275">
        <f>+E162+E163+E164</f>
        <v>10</v>
      </c>
      <c r="G162" s="92"/>
    </row>
    <row r="163" spans="2:7" ht="76.150000000000006" customHeight="1" x14ac:dyDescent="0.2">
      <c r="B163" s="274"/>
      <c r="C163" s="6" t="s">
        <v>127</v>
      </c>
      <c r="D163" s="71">
        <v>25</v>
      </c>
      <c r="E163" s="165">
        <v>0</v>
      </c>
      <c r="F163" s="276"/>
      <c r="G163" s="92"/>
    </row>
    <row r="164" spans="2:7" ht="69" customHeight="1" x14ac:dyDescent="0.2">
      <c r="B164" s="274"/>
      <c r="C164" s="6" t="s">
        <v>128</v>
      </c>
      <c r="D164" s="165">
        <v>10</v>
      </c>
      <c r="E164" s="165">
        <v>10</v>
      </c>
      <c r="F164" s="277"/>
      <c r="G164" s="92"/>
    </row>
    <row r="165" spans="2:7" x14ac:dyDescent="0.25">
      <c r="C165" s="101"/>
    </row>
    <row r="168" spans="2:7" x14ac:dyDescent="0.25">
      <c r="B168" s="119" t="s">
        <v>57</v>
      </c>
    </row>
    <row r="171" spans="2:7" x14ac:dyDescent="0.25">
      <c r="B171" s="122" t="s">
        <v>33</v>
      </c>
      <c r="C171" s="122" t="s">
        <v>58</v>
      </c>
      <c r="D171" s="121" t="s">
        <v>51</v>
      </c>
      <c r="E171" s="121" t="s">
        <v>16</v>
      </c>
    </row>
    <row r="172" spans="2:7" ht="28.5" x14ac:dyDescent="0.25">
      <c r="B172" s="102" t="s">
        <v>59</v>
      </c>
      <c r="C172" s="103">
        <v>40</v>
      </c>
      <c r="D172" s="165">
        <f>+E144</f>
        <v>0</v>
      </c>
      <c r="E172" s="256">
        <f>+D172+D173</f>
        <v>10</v>
      </c>
    </row>
    <row r="173" spans="2:7" ht="42.75" x14ac:dyDescent="0.25">
      <c r="B173" s="102" t="s">
        <v>60</v>
      </c>
      <c r="C173" s="103">
        <v>60</v>
      </c>
      <c r="D173" s="165">
        <f>+F162</f>
        <v>10</v>
      </c>
      <c r="E173" s="257"/>
    </row>
  </sheetData>
  <autoFilter ref="A86:XEQ113">
    <filterColumn colId="9" showButton="0"/>
    <filterColumn colId="10" showButton="0"/>
  </autoFilter>
  <mergeCells count="42">
    <mergeCell ref="P151:Q151"/>
    <mergeCell ref="P152:Q152"/>
    <mergeCell ref="P153:Q153"/>
    <mergeCell ref="P154:Q154"/>
    <mergeCell ref="P156:Q156"/>
    <mergeCell ref="B162:B164"/>
    <mergeCell ref="F162:F164"/>
    <mergeCell ref="E172:E173"/>
    <mergeCell ref="B126:N126"/>
    <mergeCell ref="E144:E146"/>
    <mergeCell ref="B149:N149"/>
    <mergeCell ref="J151:L151"/>
    <mergeCell ref="B123:P123"/>
    <mergeCell ref="O72:P72"/>
    <mergeCell ref="O73:P73"/>
    <mergeCell ref="O74:P74"/>
    <mergeCell ref="O75:P75"/>
    <mergeCell ref="B81:N81"/>
    <mergeCell ref="J86:L86"/>
    <mergeCell ref="B116:N116"/>
    <mergeCell ref="D119:E119"/>
    <mergeCell ref="D120:E120"/>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decimal" allowBlank="1" showInputMessage="1" showErrorMessage="1" sqref="WVH983089 WLL983089 C65585 IV65585 SR65585 ACN65585 AMJ65585 AWF65585 BGB65585 BPX65585 BZT65585 CJP65585 CTL65585 DDH65585 DND65585 DWZ65585 EGV65585 EQR65585 FAN65585 FKJ65585 FUF65585 GEB65585 GNX65585 GXT65585 HHP65585 HRL65585 IBH65585 ILD65585 IUZ65585 JEV65585 JOR65585 JYN65585 KIJ65585 KSF65585 LCB65585 LLX65585 LVT65585 MFP65585 MPL65585 MZH65585 NJD65585 NSZ65585 OCV65585 OMR65585 OWN65585 PGJ65585 PQF65585 QAB65585 QJX65585 QTT65585 RDP65585 RNL65585 RXH65585 SHD65585 SQZ65585 TAV65585 TKR65585 TUN65585 UEJ65585 UOF65585 UYB65585 VHX65585 VRT65585 WBP65585 WLL65585 WVH65585 C131121 IV131121 SR131121 ACN131121 AMJ131121 AWF131121 BGB131121 BPX131121 BZT131121 CJP131121 CTL131121 DDH131121 DND131121 DWZ131121 EGV131121 EQR131121 FAN131121 FKJ131121 FUF131121 GEB131121 GNX131121 GXT131121 HHP131121 HRL131121 IBH131121 ILD131121 IUZ131121 JEV131121 JOR131121 JYN131121 KIJ131121 KSF131121 LCB131121 LLX131121 LVT131121 MFP131121 MPL131121 MZH131121 NJD131121 NSZ131121 OCV131121 OMR131121 OWN131121 PGJ131121 PQF131121 QAB131121 QJX131121 QTT131121 RDP131121 RNL131121 RXH131121 SHD131121 SQZ131121 TAV131121 TKR131121 TUN131121 UEJ131121 UOF131121 UYB131121 VHX131121 VRT131121 WBP131121 WLL131121 WVH131121 C196657 IV196657 SR196657 ACN196657 AMJ196657 AWF196657 BGB196657 BPX196657 BZT196657 CJP196657 CTL196657 DDH196657 DND196657 DWZ196657 EGV196657 EQR196657 FAN196657 FKJ196657 FUF196657 GEB196657 GNX196657 GXT196657 HHP196657 HRL196657 IBH196657 ILD196657 IUZ196657 JEV196657 JOR196657 JYN196657 KIJ196657 KSF196657 LCB196657 LLX196657 LVT196657 MFP196657 MPL196657 MZH196657 NJD196657 NSZ196657 OCV196657 OMR196657 OWN196657 PGJ196657 PQF196657 QAB196657 QJX196657 QTT196657 RDP196657 RNL196657 RXH196657 SHD196657 SQZ196657 TAV196657 TKR196657 TUN196657 UEJ196657 UOF196657 UYB196657 VHX196657 VRT196657 WBP196657 WLL196657 WVH196657 C262193 IV262193 SR262193 ACN262193 AMJ262193 AWF262193 BGB262193 BPX262193 BZT262193 CJP262193 CTL262193 DDH262193 DND262193 DWZ262193 EGV262193 EQR262193 FAN262193 FKJ262193 FUF262193 GEB262193 GNX262193 GXT262193 HHP262193 HRL262193 IBH262193 ILD262193 IUZ262193 JEV262193 JOR262193 JYN262193 KIJ262193 KSF262193 LCB262193 LLX262193 LVT262193 MFP262193 MPL262193 MZH262193 NJD262193 NSZ262193 OCV262193 OMR262193 OWN262193 PGJ262193 PQF262193 QAB262193 QJX262193 QTT262193 RDP262193 RNL262193 RXH262193 SHD262193 SQZ262193 TAV262193 TKR262193 TUN262193 UEJ262193 UOF262193 UYB262193 VHX262193 VRT262193 WBP262193 WLL262193 WVH262193 C327729 IV327729 SR327729 ACN327729 AMJ327729 AWF327729 BGB327729 BPX327729 BZT327729 CJP327729 CTL327729 DDH327729 DND327729 DWZ327729 EGV327729 EQR327729 FAN327729 FKJ327729 FUF327729 GEB327729 GNX327729 GXT327729 HHP327729 HRL327729 IBH327729 ILD327729 IUZ327729 JEV327729 JOR327729 JYN327729 KIJ327729 KSF327729 LCB327729 LLX327729 LVT327729 MFP327729 MPL327729 MZH327729 NJD327729 NSZ327729 OCV327729 OMR327729 OWN327729 PGJ327729 PQF327729 QAB327729 QJX327729 QTT327729 RDP327729 RNL327729 RXH327729 SHD327729 SQZ327729 TAV327729 TKR327729 TUN327729 UEJ327729 UOF327729 UYB327729 VHX327729 VRT327729 WBP327729 WLL327729 WVH327729 C393265 IV393265 SR393265 ACN393265 AMJ393265 AWF393265 BGB393265 BPX393265 BZT393265 CJP393265 CTL393265 DDH393265 DND393265 DWZ393265 EGV393265 EQR393265 FAN393265 FKJ393265 FUF393265 GEB393265 GNX393265 GXT393265 HHP393265 HRL393265 IBH393265 ILD393265 IUZ393265 JEV393265 JOR393265 JYN393265 KIJ393265 KSF393265 LCB393265 LLX393265 LVT393265 MFP393265 MPL393265 MZH393265 NJD393265 NSZ393265 OCV393265 OMR393265 OWN393265 PGJ393265 PQF393265 QAB393265 QJX393265 QTT393265 RDP393265 RNL393265 RXH393265 SHD393265 SQZ393265 TAV393265 TKR393265 TUN393265 UEJ393265 UOF393265 UYB393265 VHX393265 VRT393265 WBP393265 WLL393265 WVH393265 C458801 IV458801 SR458801 ACN458801 AMJ458801 AWF458801 BGB458801 BPX458801 BZT458801 CJP458801 CTL458801 DDH458801 DND458801 DWZ458801 EGV458801 EQR458801 FAN458801 FKJ458801 FUF458801 GEB458801 GNX458801 GXT458801 HHP458801 HRL458801 IBH458801 ILD458801 IUZ458801 JEV458801 JOR458801 JYN458801 KIJ458801 KSF458801 LCB458801 LLX458801 LVT458801 MFP458801 MPL458801 MZH458801 NJD458801 NSZ458801 OCV458801 OMR458801 OWN458801 PGJ458801 PQF458801 QAB458801 QJX458801 QTT458801 RDP458801 RNL458801 RXH458801 SHD458801 SQZ458801 TAV458801 TKR458801 TUN458801 UEJ458801 UOF458801 UYB458801 VHX458801 VRT458801 WBP458801 WLL458801 WVH458801 C524337 IV524337 SR524337 ACN524337 AMJ524337 AWF524337 BGB524337 BPX524337 BZT524337 CJP524337 CTL524337 DDH524337 DND524337 DWZ524337 EGV524337 EQR524337 FAN524337 FKJ524337 FUF524337 GEB524337 GNX524337 GXT524337 HHP524337 HRL524337 IBH524337 ILD524337 IUZ524337 JEV524337 JOR524337 JYN524337 KIJ524337 KSF524337 LCB524337 LLX524337 LVT524337 MFP524337 MPL524337 MZH524337 NJD524337 NSZ524337 OCV524337 OMR524337 OWN524337 PGJ524337 PQF524337 QAB524337 QJX524337 QTT524337 RDP524337 RNL524337 RXH524337 SHD524337 SQZ524337 TAV524337 TKR524337 TUN524337 UEJ524337 UOF524337 UYB524337 VHX524337 VRT524337 WBP524337 WLL524337 WVH524337 C589873 IV589873 SR589873 ACN589873 AMJ589873 AWF589873 BGB589873 BPX589873 BZT589873 CJP589873 CTL589873 DDH589873 DND589873 DWZ589873 EGV589873 EQR589873 FAN589873 FKJ589873 FUF589873 GEB589873 GNX589873 GXT589873 HHP589873 HRL589873 IBH589873 ILD589873 IUZ589873 JEV589873 JOR589873 JYN589873 KIJ589873 KSF589873 LCB589873 LLX589873 LVT589873 MFP589873 MPL589873 MZH589873 NJD589873 NSZ589873 OCV589873 OMR589873 OWN589873 PGJ589873 PQF589873 QAB589873 QJX589873 QTT589873 RDP589873 RNL589873 RXH589873 SHD589873 SQZ589873 TAV589873 TKR589873 TUN589873 UEJ589873 UOF589873 UYB589873 VHX589873 VRT589873 WBP589873 WLL589873 WVH589873 C655409 IV655409 SR655409 ACN655409 AMJ655409 AWF655409 BGB655409 BPX655409 BZT655409 CJP655409 CTL655409 DDH655409 DND655409 DWZ655409 EGV655409 EQR655409 FAN655409 FKJ655409 FUF655409 GEB655409 GNX655409 GXT655409 HHP655409 HRL655409 IBH655409 ILD655409 IUZ655409 JEV655409 JOR655409 JYN655409 KIJ655409 KSF655409 LCB655409 LLX655409 LVT655409 MFP655409 MPL655409 MZH655409 NJD655409 NSZ655409 OCV655409 OMR655409 OWN655409 PGJ655409 PQF655409 QAB655409 QJX655409 QTT655409 RDP655409 RNL655409 RXH655409 SHD655409 SQZ655409 TAV655409 TKR655409 TUN655409 UEJ655409 UOF655409 UYB655409 VHX655409 VRT655409 WBP655409 WLL655409 WVH655409 C720945 IV720945 SR720945 ACN720945 AMJ720945 AWF720945 BGB720945 BPX720945 BZT720945 CJP720945 CTL720945 DDH720945 DND720945 DWZ720945 EGV720945 EQR720945 FAN720945 FKJ720945 FUF720945 GEB720945 GNX720945 GXT720945 HHP720945 HRL720945 IBH720945 ILD720945 IUZ720945 JEV720945 JOR720945 JYN720945 KIJ720945 KSF720945 LCB720945 LLX720945 LVT720945 MFP720945 MPL720945 MZH720945 NJD720945 NSZ720945 OCV720945 OMR720945 OWN720945 PGJ720945 PQF720945 QAB720945 QJX720945 QTT720945 RDP720945 RNL720945 RXH720945 SHD720945 SQZ720945 TAV720945 TKR720945 TUN720945 UEJ720945 UOF720945 UYB720945 VHX720945 VRT720945 WBP720945 WLL720945 WVH720945 C786481 IV786481 SR786481 ACN786481 AMJ786481 AWF786481 BGB786481 BPX786481 BZT786481 CJP786481 CTL786481 DDH786481 DND786481 DWZ786481 EGV786481 EQR786481 FAN786481 FKJ786481 FUF786481 GEB786481 GNX786481 GXT786481 HHP786481 HRL786481 IBH786481 ILD786481 IUZ786481 JEV786481 JOR786481 JYN786481 KIJ786481 KSF786481 LCB786481 LLX786481 LVT786481 MFP786481 MPL786481 MZH786481 NJD786481 NSZ786481 OCV786481 OMR786481 OWN786481 PGJ786481 PQF786481 QAB786481 QJX786481 QTT786481 RDP786481 RNL786481 RXH786481 SHD786481 SQZ786481 TAV786481 TKR786481 TUN786481 UEJ786481 UOF786481 UYB786481 VHX786481 VRT786481 WBP786481 WLL786481 WVH786481 C852017 IV852017 SR852017 ACN852017 AMJ852017 AWF852017 BGB852017 BPX852017 BZT852017 CJP852017 CTL852017 DDH852017 DND852017 DWZ852017 EGV852017 EQR852017 FAN852017 FKJ852017 FUF852017 GEB852017 GNX852017 GXT852017 HHP852017 HRL852017 IBH852017 ILD852017 IUZ852017 JEV852017 JOR852017 JYN852017 KIJ852017 KSF852017 LCB852017 LLX852017 LVT852017 MFP852017 MPL852017 MZH852017 NJD852017 NSZ852017 OCV852017 OMR852017 OWN852017 PGJ852017 PQF852017 QAB852017 QJX852017 QTT852017 RDP852017 RNL852017 RXH852017 SHD852017 SQZ852017 TAV852017 TKR852017 TUN852017 UEJ852017 UOF852017 UYB852017 VHX852017 VRT852017 WBP852017 WLL852017 WVH852017 C917553 IV917553 SR917553 ACN917553 AMJ917553 AWF917553 BGB917553 BPX917553 BZT917553 CJP917553 CTL917553 DDH917553 DND917553 DWZ917553 EGV917553 EQR917553 FAN917553 FKJ917553 FUF917553 GEB917553 GNX917553 GXT917553 HHP917553 HRL917553 IBH917553 ILD917553 IUZ917553 JEV917553 JOR917553 JYN917553 KIJ917553 KSF917553 LCB917553 LLX917553 LVT917553 MFP917553 MPL917553 MZH917553 NJD917553 NSZ917553 OCV917553 OMR917553 OWN917553 PGJ917553 PQF917553 QAB917553 QJX917553 QTT917553 RDP917553 RNL917553 RXH917553 SHD917553 SQZ917553 TAV917553 TKR917553 TUN917553 UEJ917553 UOF917553 UYB917553 VHX917553 VRT917553 WBP917553 WLL917553 WVH917553 C983089 IV983089 SR983089 ACN983089 AMJ983089 AWF983089 BGB983089 BPX983089 BZT983089 CJP983089 CTL983089 DDH983089 DND983089 DWZ983089 EGV983089 EQR983089 FAN983089 FKJ983089 FUF983089 GEB983089 GNX983089 GXT983089 HHP983089 HRL983089 IBH983089 ILD983089 IUZ983089 JEV983089 JOR983089 JYN983089 KIJ983089 KSF983089 LCB983089 LLX983089 LVT983089 MFP983089 MPL983089 MZH983089 NJD983089 NSZ983089 OCV983089 OMR983089 OWN983089 PGJ983089 PQF983089 QAB983089 QJX983089 QTT983089 RDP983089 RNL983089 RXH983089 SHD983089 SQZ983089 TAV983089 TKR983089 TUN983089 UEJ983089 UOF983089 UYB983089 VHX983089 VRT983089 WBP98308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9 A65585 IS65585 SO65585 ACK65585 AMG65585 AWC65585 BFY65585 BPU65585 BZQ65585 CJM65585 CTI65585 DDE65585 DNA65585 DWW65585 EGS65585 EQO65585 FAK65585 FKG65585 FUC65585 GDY65585 GNU65585 GXQ65585 HHM65585 HRI65585 IBE65585 ILA65585 IUW65585 JES65585 JOO65585 JYK65585 KIG65585 KSC65585 LBY65585 LLU65585 LVQ65585 MFM65585 MPI65585 MZE65585 NJA65585 NSW65585 OCS65585 OMO65585 OWK65585 PGG65585 PQC65585 PZY65585 QJU65585 QTQ65585 RDM65585 RNI65585 RXE65585 SHA65585 SQW65585 TAS65585 TKO65585 TUK65585 UEG65585 UOC65585 UXY65585 VHU65585 VRQ65585 WBM65585 WLI65585 WVE65585 A131121 IS131121 SO131121 ACK131121 AMG131121 AWC131121 BFY131121 BPU131121 BZQ131121 CJM131121 CTI131121 DDE131121 DNA131121 DWW131121 EGS131121 EQO131121 FAK131121 FKG131121 FUC131121 GDY131121 GNU131121 GXQ131121 HHM131121 HRI131121 IBE131121 ILA131121 IUW131121 JES131121 JOO131121 JYK131121 KIG131121 KSC131121 LBY131121 LLU131121 LVQ131121 MFM131121 MPI131121 MZE131121 NJA131121 NSW131121 OCS131121 OMO131121 OWK131121 PGG131121 PQC131121 PZY131121 QJU131121 QTQ131121 RDM131121 RNI131121 RXE131121 SHA131121 SQW131121 TAS131121 TKO131121 TUK131121 UEG131121 UOC131121 UXY131121 VHU131121 VRQ131121 WBM131121 WLI131121 WVE131121 A196657 IS196657 SO196657 ACK196657 AMG196657 AWC196657 BFY196657 BPU196657 BZQ196657 CJM196657 CTI196657 DDE196657 DNA196657 DWW196657 EGS196657 EQO196657 FAK196657 FKG196657 FUC196657 GDY196657 GNU196657 GXQ196657 HHM196657 HRI196657 IBE196657 ILA196657 IUW196657 JES196657 JOO196657 JYK196657 KIG196657 KSC196657 LBY196657 LLU196657 LVQ196657 MFM196657 MPI196657 MZE196657 NJA196657 NSW196657 OCS196657 OMO196657 OWK196657 PGG196657 PQC196657 PZY196657 QJU196657 QTQ196657 RDM196657 RNI196657 RXE196657 SHA196657 SQW196657 TAS196657 TKO196657 TUK196657 UEG196657 UOC196657 UXY196657 VHU196657 VRQ196657 WBM196657 WLI196657 WVE196657 A262193 IS262193 SO262193 ACK262193 AMG262193 AWC262193 BFY262193 BPU262193 BZQ262193 CJM262193 CTI262193 DDE262193 DNA262193 DWW262193 EGS262193 EQO262193 FAK262193 FKG262193 FUC262193 GDY262193 GNU262193 GXQ262193 HHM262193 HRI262193 IBE262193 ILA262193 IUW262193 JES262193 JOO262193 JYK262193 KIG262193 KSC262193 LBY262193 LLU262193 LVQ262193 MFM262193 MPI262193 MZE262193 NJA262193 NSW262193 OCS262193 OMO262193 OWK262193 PGG262193 PQC262193 PZY262193 QJU262193 QTQ262193 RDM262193 RNI262193 RXE262193 SHA262193 SQW262193 TAS262193 TKO262193 TUK262193 UEG262193 UOC262193 UXY262193 VHU262193 VRQ262193 WBM262193 WLI262193 WVE262193 A327729 IS327729 SO327729 ACK327729 AMG327729 AWC327729 BFY327729 BPU327729 BZQ327729 CJM327729 CTI327729 DDE327729 DNA327729 DWW327729 EGS327729 EQO327729 FAK327729 FKG327729 FUC327729 GDY327729 GNU327729 GXQ327729 HHM327729 HRI327729 IBE327729 ILA327729 IUW327729 JES327729 JOO327729 JYK327729 KIG327729 KSC327729 LBY327729 LLU327729 LVQ327729 MFM327729 MPI327729 MZE327729 NJA327729 NSW327729 OCS327729 OMO327729 OWK327729 PGG327729 PQC327729 PZY327729 QJU327729 QTQ327729 RDM327729 RNI327729 RXE327729 SHA327729 SQW327729 TAS327729 TKO327729 TUK327729 UEG327729 UOC327729 UXY327729 VHU327729 VRQ327729 WBM327729 WLI327729 WVE327729 A393265 IS393265 SO393265 ACK393265 AMG393265 AWC393265 BFY393265 BPU393265 BZQ393265 CJM393265 CTI393265 DDE393265 DNA393265 DWW393265 EGS393265 EQO393265 FAK393265 FKG393265 FUC393265 GDY393265 GNU393265 GXQ393265 HHM393265 HRI393265 IBE393265 ILA393265 IUW393265 JES393265 JOO393265 JYK393265 KIG393265 KSC393265 LBY393265 LLU393265 LVQ393265 MFM393265 MPI393265 MZE393265 NJA393265 NSW393265 OCS393265 OMO393265 OWK393265 PGG393265 PQC393265 PZY393265 QJU393265 QTQ393265 RDM393265 RNI393265 RXE393265 SHA393265 SQW393265 TAS393265 TKO393265 TUK393265 UEG393265 UOC393265 UXY393265 VHU393265 VRQ393265 WBM393265 WLI393265 WVE393265 A458801 IS458801 SO458801 ACK458801 AMG458801 AWC458801 BFY458801 BPU458801 BZQ458801 CJM458801 CTI458801 DDE458801 DNA458801 DWW458801 EGS458801 EQO458801 FAK458801 FKG458801 FUC458801 GDY458801 GNU458801 GXQ458801 HHM458801 HRI458801 IBE458801 ILA458801 IUW458801 JES458801 JOO458801 JYK458801 KIG458801 KSC458801 LBY458801 LLU458801 LVQ458801 MFM458801 MPI458801 MZE458801 NJA458801 NSW458801 OCS458801 OMO458801 OWK458801 PGG458801 PQC458801 PZY458801 QJU458801 QTQ458801 RDM458801 RNI458801 RXE458801 SHA458801 SQW458801 TAS458801 TKO458801 TUK458801 UEG458801 UOC458801 UXY458801 VHU458801 VRQ458801 WBM458801 WLI458801 WVE458801 A524337 IS524337 SO524337 ACK524337 AMG524337 AWC524337 BFY524337 BPU524337 BZQ524337 CJM524337 CTI524337 DDE524337 DNA524337 DWW524337 EGS524337 EQO524337 FAK524337 FKG524337 FUC524337 GDY524337 GNU524337 GXQ524337 HHM524337 HRI524337 IBE524337 ILA524337 IUW524337 JES524337 JOO524337 JYK524337 KIG524337 KSC524337 LBY524337 LLU524337 LVQ524337 MFM524337 MPI524337 MZE524337 NJA524337 NSW524337 OCS524337 OMO524337 OWK524337 PGG524337 PQC524337 PZY524337 QJU524337 QTQ524337 RDM524337 RNI524337 RXE524337 SHA524337 SQW524337 TAS524337 TKO524337 TUK524337 UEG524337 UOC524337 UXY524337 VHU524337 VRQ524337 WBM524337 WLI524337 WVE524337 A589873 IS589873 SO589873 ACK589873 AMG589873 AWC589873 BFY589873 BPU589873 BZQ589873 CJM589873 CTI589873 DDE589873 DNA589873 DWW589873 EGS589873 EQO589873 FAK589873 FKG589873 FUC589873 GDY589873 GNU589873 GXQ589873 HHM589873 HRI589873 IBE589873 ILA589873 IUW589873 JES589873 JOO589873 JYK589873 KIG589873 KSC589873 LBY589873 LLU589873 LVQ589873 MFM589873 MPI589873 MZE589873 NJA589873 NSW589873 OCS589873 OMO589873 OWK589873 PGG589873 PQC589873 PZY589873 QJU589873 QTQ589873 RDM589873 RNI589873 RXE589873 SHA589873 SQW589873 TAS589873 TKO589873 TUK589873 UEG589873 UOC589873 UXY589873 VHU589873 VRQ589873 WBM589873 WLI589873 WVE589873 A655409 IS655409 SO655409 ACK655409 AMG655409 AWC655409 BFY655409 BPU655409 BZQ655409 CJM655409 CTI655409 DDE655409 DNA655409 DWW655409 EGS655409 EQO655409 FAK655409 FKG655409 FUC655409 GDY655409 GNU655409 GXQ655409 HHM655409 HRI655409 IBE655409 ILA655409 IUW655409 JES655409 JOO655409 JYK655409 KIG655409 KSC655409 LBY655409 LLU655409 LVQ655409 MFM655409 MPI655409 MZE655409 NJA655409 NSW655409 OCS655409 OMO655409 OWK655409 PGG655409 PQC655409 PZY655409 QJU655409 QTQ655409 RDM655409 RNI655409 RXE655409 SHA655409 SQW655409 TAS655409 TKO655409 TUK655409 UEG655409 UOC655409 UXY655409 VHU655409 VRQ655409 WBM655409 WLI655409 WVE655409 A720945 IS720945 SO720945 ACK720945 AMG720945 AWC720945 BFY720945 BPU720945 BZQ720945 CJM720945 CTI720945 DDE720945 DNA720945 DWW720945 EGS720945 EQO720945 FAK720945 FKG720945 FUC720945 GDY720945 GNU720945 GXQ720945 HHM720945 HRI720945 IBE720945 ILA720945 IUW720945 JES720945 JOO720945 JYK720945 KIG720945 KSC720945 LBY720945 LLU720945 LVQ720945 MFM720945 MPI720945 MZE720945 NJA720945 NSW720945 OCS720945 OMO720945 OWK720945 PGG720945 PQC720945 PZY720945 QJU720945 QTQ720945 RDM720945 RNI720945 RXE720945 SHA720945 SQW720945 TAS720945 TKO720945 TUK720945 UEG720945 UOC720945 UXY720945 VHU720945 VRQ720945 WBM720945 WLI720945 WVE720945 A786481 IS786481 SO786481 ACK786481 AMG786481 AWC786481 BFY786481 BPU786481 BZQ786481 CJM786481 CTI786481 DDE786481 DNA786481 DWW786481 EGS786481 EQO786481 FAK786481 FKG786481 FUC786481 GDY786481 GNU786481 GXQ786481 HHM786481 HRI786481 IBE786481 ILA786481 IUW786481 JES786481 JOO786481 JYK786481 KIG786481 KSC786481 LBY786481 LLU786481 LVQ786481 MFM786481 MPI786481 MZE786481 NJA786481 NSW786481 OCS786481 OMO786481 OWK786481 PGG786481 PQC786481 PZY786481 QJU786481 QTQ786481 RDM786481 RNI786481 RXE786481 SHA786481 SQW786481 TAS786481 TKO786481 TUK786481 UEG786481 UOC786481 UXY786481 VHU786481 VRQ786481 WBM786481 WLI786481 WVE786481 A852017 IS852017 SO852017 ACK852017 AMG852017 AWC852017 BFY852017 BPU852017 BZQ852017 CJM852017 CTI852017 DDE852017 DNA852017 DWW852017 EGS852017 EQO852017 FAK852017 FKG852017 FUC852017 GDY852017 GNU852017 GXQ852017 HHM852017 HRI852017 IBE852017 ILA852017 IUW852017 JES852017 JOO852017 JYK852017 KIG852017 KSC852017 LBY852017 LLU852017 LVQ852017 MFM852017 MPI852017 MZE852017 NJA852017 NSW852017 OCS852017 OMO852017 OWK852017 PGG852017 PQC852017 PZY852017 QJU852017 QTQ852017 RDM852017 RNI852017 RXE852017 SHA852017 SQW852017 TAS852017 TKO852017 TUK852017 UEG852017 UOC852017 UXY852017 VHU852017 VRQ852017 WBM852017 WLI852017 WVE852017 A917553 IS917553 SO917553 ACK917553 AMG917553 AWC917553 BFY917553 BPU917553 BZQ917553 CJM917553 CTI917553 DDE917553 DNA917553 DWW917553 EGS917553 EQO917553 FAK917553 FKG917553 FUC917553 GDY917553 GNU917553 GXQ917553 HHM917553 HRI917553 IBE917553 ILA917553 IUW917553 JES917553 JOO917553 JYK917553 KIG917553 KSC917553 LBY917553 LLU917553 LVQ917553 MFM917553 MPI917553 MZE917553 NJA917553 NSW917553 OCS917553 OMO917553 OWK917553 PGG917553 PQC917553 PZY917553 QJU917553 QTQ917553 RDM917553 RNI917553 RXE917553 SHA917553 SQW917553 TAS917553 TKO917553 TUK917553 UEG917553 UOC917553 UXY917553 VHU917553 VRQ917553 WBM917553 WLI917553 WVE917553 A983089 IS983089 SO983089 ACK983089 AMG983089 AWC983089 BFY983089 BPU983089 BZQ983089 CJM983089 CTI983089 DDE983089 DNA983089 DWW983089 EGS983089 EQO983089 FAK983089 FKG983089 FUC983089 GDY983089 GNU983089 GXQ983089 HHM983089 HRI983089 IBE983089 ILA983089 IUW983089 JES983089 JOO983089 JYK983089 KIG983089 KSC983089 LBY983089 LLU983089 LVQ983089 MFM983089 MPI983089 MZE983089 NJA983089 NSW983089 OCS983089 OMO983089 OWK983089 PGG983089 PQC983089 PZY983089 QJU983089 QTQ983089 RDM983089 RNI983089 RXE983089 SHA983089 SQW983089 TAS983089 TKO983089 TUK983089 UEG983089 UOC983089 UXY983089 VHU983089 VRQ983089 WBM983089 WLI98308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3"/>
  <sheetViews>
    <sheetView zoomScale="60" zoomScaleNormal="60" workbookViewId="0">
      <selection activeCell="F30" sqref="F30"/>
    </sheetView>
  </sheetViews>
  <sheetFormatPr baseColWidth="10" defaultRowHeight="15" x14ac:dyDescent="0.25"/>
  <cols>
    <col min="1" max="1" width="3.140625" style="9" bestFit="1" customWidth="1"/>
    <col min="2" max="2" width="102.7109375" style="9" bestFit="1" customWidth="1"/>
    <col min="3" max="3" width="23.140625" style="9" customWidth="1"/>
    <col min="4" max="4" width="57.140625" style="9" customWidth="1"/>
    <col min="5" max="5" width="25" style="9" customWidth="1"/>
    <col min="6" max="6" width="41.140625" style="9" customWidth="1"/>
    <col min="7" max="7" width="29.7109375" style="9" customWidth="1"/>
    <col min="8" max="8" width="24.5703125" style="9" customWidth="1"/>
    <col min="9" max="9" width="24" style="9" customWidth="1"/>
    <col min="10" max="10" width="64.85546875" style="9" customWidth="1"/>
    <col min="11" max="11" width="38.28515625" style="9" customWidth="1"/>
    <col min="12" max="12" width="42.5703125" style="9" customWidth="1"/>
    <col min="13" max="13" width="18.7109375" style="9" customWidth="1"/>
    <col min="14" max="14" width="22.140625" style="9" customWidth="1"/>
    <col min="15" max="15" width="16.42578125" style="9" customWidth="1"/>
    <col min="16" max="16" width="19.5703125" style="9" bestFit="1" customWidth="1"/>
    <col min="17" max="17" width="81.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6" t="s">
        <v>63</v>
      </c>
      <c r="C2" s="267"/>
      <c r="D2" s="267"/>
      <c r="E2" s="267"/>
      <c r="F2" s="267"/>
      <c r="G2" s="267"/>
      <c r="H2" s="267"/>
      <c r="I2" s="267"/>
      <c r="J2" s="267"/>
      <c r="K2" s="267"/>
      <c r="L2" s="267"/>
      <c r="M2" s="267"/>
      <c r="N2" s="267"/>
      <c r="O2" s="267"/>
      <c r="P2" s="267"/>
    </row>
    <row r="4" spans="2:16" ht="26.25" x14ac:dyDescent="0.25">
      <c r="B4" s="266" t="s">
        <v>48</v>
      </c>
      <c r="C4" s="267"/>
      <c r="D4" s="267"/>
      <c r="E4" s="267"/>
      <c r="F4" s="267"/>
      <c r="G4" s="267"/>
      <c r="H4" s="267"/>
      <c r="I4" s="267"/>
      <c r="J4" s="267"/>
      <c r="K4" s="267"/>
      <c r="L4" s="267"/>
      <c r="M4" s="267"/>
      <c r="N4" s="267"/>
      <c r="O4" s="267"/>
      <c r="P4" s="267"/>
    </row>
    <row r="5" spans="2:16" ht="15.75" thickBot="1" x14ac:dyDescent="0.3"/>
    <row r="6" spans="2:16" ht="21.75" thickBot="1" x14ac:dyDescent="0.3">
      <c r="B6" s="11" t="s">
        <v>4</v>
      </c>
      <c r="C6" s="247" t="s">
        <v>156</v>
      </c>
      <c r="D6" s="247"/>
      <c r="E6" s="247"/>
      <c r="F6" s="247"/>
      <c r="G6" s="247"/>
      <c r="H6" s="247"/>
      <c r="I6" s="247"/>
      <c r="J6" s="247"/>
      <c r="K6" s="247"/>
      <c r="L6" s="247"/>
      <c r="M6" s="247"/>
      <c r="N6" s="248"/>
    </row>
    <row r="7" spans="2:16" ht="16.5" thickBot="1" x14ac:dyDescent="0.3">
      <c r="B7" s="12" t="s">
        <v>5</v>
      </c>
      <c r="C7" s="247"/>
      <c r="D7" s="247"/>
      <c r="E7" s="247"/>
      <c r="F7" s="247"/>
      <c r="G7" s="247"/>
      <c r="H7" s="247"/>
      <c r="I7" s="247"/>
      <c r="J7" s="247"/>
      <c r="K7" s="247"/>
      <c r="L7" s="247"/>
      <c r="M7" s="247"/>
      <c r="N7" s="248"/>
    </row>
    <row r="8" spans="2:16" ht="16.5" thickBot="1" x14ac:dyDescent="0.3">
      <c r="B8" s="12" t="s">
        <v>6</v>
      </c>
      <c r="C8" s="247"/>
      <c r="D8" s="247"/>
      <c r="E8" s="247"/>
      <c r="F8" s="247"/>
      <c r="G8" s="247"/>
      <c r="H8" s="247"/>
      <c r="I8" s="247"/>
      <c r="J8" s="247"/>
      <c r="K8" s="247"/>
      <c r="L8" s="247"/>
      <c r="M8" s="247"/>
      <c r="N8" s="248"/>
    </row>
    <row r="9" spans="2:16" ht="16.5" thickBot="1" x14ac:dyDescent="0.3">
      <c r="B9" s="12" t="s">
        <v>7</v>
      </c>
      <c r="C9" s="247"/>
      <c r="D9" s="247"/>
      <c r="E9" s="247"/>
      <c r="F9" s="247"/>
      <c r="G9" s="247"/>
      <c r="H9" s="247"/>
      <c r="I9" s="247"/>
      <c r="J9" s="247"/>
      <c r="K9" s="247"/>
      <c r="L9" s="247"/>
      <c r="M9" s="247"/>
      <c r="N9" s="248"/>
    </row>
    <row r="10" spans="2:16" ht="16.5" thickBot="1" x14ac:dyDescent="0.3">
      <c r="B10" s="12" t="s">
        <v>8</v>
      </c>
      <c r="C10" s="251"/>
      <c r="D10" s="251"/>
      <c r="E10" s="25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G13" s="30"/>
      <c r="I13" s="8"/>
      <c r="J13" s="8"/>
      <c r="K13" s="8"/>
      <c r="L13" s="8"/>
      <c r="M13" s="8"/>
      <c r="N13" s="21"/>
    </row>
    <row r="14" spans="2:16" ht="45.75" customHeight="1" x14ac:dyDescent="0.25">
      <c r="B14" s="253" t="s">
        <v>100</v>
      </c>
      <c r="C14" s="253"/>
      <c r="D14" s="50" t="s">
        <v>12</v>
      </c>
      <c r="E14" s="50" t="s">
        <v>13</v>
      </c>
      <c r="F14" s="50" t="s">
        <v>29</v>
      </c>
      <c r="G14" s="208"/>
      <c r="I14" s="38"/>
      <c r="J14" s="38"/>
      <c r="K14" s="38"/>
      <c r="L14" s="38"/>
      <c r="M14" s="38"/>
      <c r="N14" s="21"/>
    </row>
    <row r="15" spans="2:16" x14ac:dyDescent="0.25">
      <c r="B15" s="253"/>
      <c r="C15" s="253"/>
      <c r="D15" s="50">
        <v>12</v>
      </c>
      <c r="E15" s="36">
        <v>3466546460</v>
      </c>
      <c r="F15" s="169">
        <v>1660</v>
      </c>
      <c r="G15" s="209"/>
      <c r="I15" s="39"/>
      <c r="J15" s="39"/>
      <c r="K15" s="39"/>
      <c r="L15" s="39"/>
      <c r="M15" s="39"/>
      <c r="N15" s="21"/>
    </row>
    <row r="16" spans="2:16" x14ac:dyDescent="0.25">
      <c r="B16" s="253"/>
      <c r="C16" s="253"/>
      <c r="D16" s="50"/>
      <c r="E16" s="36"/>
      <c r="F16" s="36"/>
      <c r="G16" s="209"/>
      <c r="I16" s="39"/>
      <c r="J16" s="39"/>
      <c r="K16" s="39"/>
      <c r="L16" s="39"/>
      <c r="M16" s="39"/>
      <c r="N16" s="21"/>
    </row>
    <row r="17" spans="1:14" x14ac:dyDescent="0.25">
      <c r="B17" s="253"/>
      <c r="C17" s="253"/>
      <c r="D17" s="50"/>
      <c r="E17" s="36"/>
      <c r="F17" s="36"/>
      <c r="G17" s="209"/>
      <c r="I17" s="39"/>
      <c r="J17" s="39"/>
      <c r="K17" s="39"/>
      <c r="L17" s="39"/>
      <c r="M17" s="39"/>
      <c r="N17" s="21"/>
    </row>
    <row r="18" spans="1:14" x14ac:dyDescent="0.25">
      <c r="B18" s="253"/>
      <c r="C18" s="253"/>
      <c r="D18" s="50"/>
      <c r="E18" s="37"/>
      <c r="F18" s="36"/>
      <c r="G18" s="209"/>
      <c r="H18" s="22"/>
      <c r="I18" s="39"/>
      <c r="J18" s="39"/>
      <c r="K18" s="39"/>
      <c r="L18" s="39"/>
      <c r="M18" s="39"/>
      <c r="N18" s="20"/>
    </row>
    <row r="19" spans="1:14" x14ac:dyDescent="0.25">
      <c r="B19" s="253"/>
      <c r="C19" s="253"/>
      <c r="D19" s="50"/>
      <c r="E19" s="37"/>
      <c r="F19" s="36"/>
      <c r="G19" s="209"/>
      <c r="H19" s="22"/>
      <c r="I19" s="41"/>
      <c r="J19" s="41"/>
      <c r="K19" s="41"/>
      <c r="L19" s="41"/>
      <c r="M19" s="41"/>
      <c r="N19" s="20"/>
    </row>
    <row r="20" spans="1:14" x14ac:dyDescent="0.25">
      <c r="B20" s="253"/>
      <c r="C20" s="253"/>
      <c r="D20" s="50"/>
      <c r="E20" s="37"/>
      <c r="F20" s="36"/>
      <c r="G20" s="209"/>
      <c r="H20" s="22"/>
      <c r="I20" s="8"/>
      <c r="J20" s="8"/>
      <c r="K20" s="8"/>
      <c r="L20" s="8"/>
      <c r="M20" s="8"/>
      <c r="N20" s="20"/>
    </row>
    <row r="21" spans="1:14" x14ac:dyDescent="0.25">
      <c r="B21" s="253"/>
      <c r="C21" s="253"/>
      <c r="D21" s="50"/>
      <c r="E21" s="37"/>
      <c r="F21" s="36"/>
      <c r="G21" s="209"/>
      <c r="H21" s="22"/>
      <c r="I21" s="8"/>
      <c r="J21" s="8"/>
      <c r="K21" s="8"/>
      <c r="L21" s="8"/>
      <c r="M21" s="8"/>
      <c r="N21" s="20"/>
    </row>
    <row r="22" spans="1:14" ht="15.75" thickBot="1" x14ac:dyDescent="0.3">
      <c r="B22" s="254" t="s">
        <v>14</v>
      </c>
      <c r="C22" s="255"/>
      <c r="D22" s="50"/>
      <c r="E22" s="61"/>
      <c r="F22" s="36"/>
      <c r="G22" s="209"/>
      <c r="H22" s="22"/>
      <c r="I22" s="8"/>
      <c r="J22" s="8"/>
      <c r="K22" s="8"/>
      <c r="L22" s="8"/>
      <c r="M22" s="8"/>
      <c r="N22" s="20"/>
    </row>
    <row r="23" spans="1:14" ht="45.75" thickBot="1" x14ac:dyDescent="0.3">
      <c r="A23" s="43"/>
      <c r="B23" s="51" t="s">
        <v>15</v>
      </c>
      <c r="C23" s="51" t="s">
        <v>101</v>
      </c>
      <c r="E23" s="38"/>
      <c r="F23" s="38"/>
      <c r="G23" s="38"/>
      <c r="H23" s="38"/>
      <c r="I23" s="10"/>
      <c r="J23" s="10"/>
      <c r="K23" s="10"/>
      <c r="L23" s="10"/>
      <c r="M23" s="10"/>
    </row>
    <row r="24" spans="1:14" ht="15.75" thickBot="1" x14ac:dyDescent="0.3">
      <c r="A24" s="44">
        <v>1</v>
      </c>
      <c r="C24" s="193">
        <f>F15*80%</f>
        <v>1328</v>
      </c>
      <c r="D24" s="39"/>
      <c r="E24" s="194">
        <f>E15</f>
        <v>3466546460</v>
      </c>
      <c r="F24" s="40"/>
      <c r="G24" s="40"/>
      <c r="H24" s="40"/>
      <c r="I24" s="23"/>
      <c r="J24" s="23"/>
      <c r="K24" s="23"/>
      <c r="L24" s="23"/>
      <c r="M24" s="23"/>
    </row>
    <row r="25" spans="1:14" x14ac:dyDescent="0.25">
      <c r="A25" s="96"/>
      <c r="C25" s="97"/>
      <c r="D25" s="39"/>
      <c r="E25" s="98"/>
      <c r="F25" s="40"/>
      <c r="G25" s="40"/>
      <c r="H25" s="40"/>
      <c r="I25" s="23"/>
      <c r="J25" s="23"/>
      <c r="K25" s="23"/>
      <c r="L25" s="23"/>
      <c r="M25" s="23"/>
    </row>
    <row r="26" spans="1:14" x14ac:dyDescent="0.25">
      <c r="A26" s="96"/>
      <c r="C26" s="97"/>
      <c r="D26" s="39"/>
      <c r="E26" s="98"/>
      <c r="F26" s="40"/>
      <c r="G26" s="40"/>
      <c r="H26" s="40"/>
      <c r="I26" s="23"/>
      <c r="J26" s="23"/>
      <c r="K26" s="23"/>
      <c r="L26" s="23"/>
      <c r="M26" s="23"/>
    </row>
    <row r="27" spans="1:14" x14ac:dyDescent="0.25">
      <c r="A27" s="96"/>
      <c r="B27" s="119" t="s">
        <v>132</v>
      </c>
      <c r="C27" s="101"/>
      <c r="D27" s="101"/>
      <c r="E27" s="101"/>
      <c r="F27" s="101"/>
      <c r="G27" s="101"/>
      <c r="H27" s="101"/>
      <c r="I27" s="104"/>
      <c r="J27" s="104"/>
      <c r="K27" s="104"/>
      <c r="L27" s="104"/>
      <c r="M27" s="104"/>
      <c r="N27" s="105"/>
    </row>
    <row r="28" spans="1:14" x14ac:dyDescent="0.25">
      <c r="A28" s="96"/>
      <c r="B28" s="101"/>
      <c r="C28" s="101"/>
      <c r="D28" s="101"/>
      <c r="E28" s="101"/>
      <c r="F28" s="101"/>
      <c r="G28" s="101"/>
      <c r="H28" s="101"/>
      <c r="I28" s="104"/>
      <c r="J28" s="104"/>
      <c r="K28" s="104"/>
      <c r="L28" s="104"/>
      <c r="M28" s="104"/>
      <c r="N28" s="105"/>
    </row>
    <row r="29" spans="1:14" x14ac:dyDescent="0.25">
      <c r="A29" s="96"/>
      <c r="B29" s="122" t="s">
        <v>33</v>
      </c>
      <c r="C29" s="122" t="s">
        <v>133</v>
      </c>
      <c r="D29" s="122" t="s">
        <v>134</v>
      </c>
      <c r="E29" s="101"/>
      <c r="F29" s="101"/>
      <c r="G29" s="101"/>
      <c r="H29" s="101"/>
      <c r="I29" s="104"/>
      <c r="J29" s="104"/>
      <c r="K29" s="104"/>
      <c r="L29" s="104"/>
      <c r="M29" s="104"/>
      <c r="N29" s="105"/>
    </row>
    <row r="30" spans="1:14" x14ac:dyDescent="0.25">
      <c r="A30" s="96"/>
      <c r="B30" s="118" t="s">
        <v>135</v>
      </c>
      <c r="C30" s="198" t="s">
        <v>158</v>
      </c>
      <c r="D30" s="198"/>
      <c r="E30" s="101"/>
      <c r="F30" s="101"/>
      <c r="G30" s="101"/>
      <c r="H30" s="101"/>
      <c r="I30" s="104"/>
      <c r="J30" s="104"/>
      <c r="K30" s="104"/>
      <c r="L30" s="104"/>
      <c r="M30" s="104"/>
      <c r="N30" s="105"/>
    </row>
    <row r="31" spans="1:14" x14ac:dyDescent="0.25">
      <c r="A31" s="96"/>
      <c r="B31" s="118" t="s">
        <v>136</v>
      </c>
      <c r="C31" s="198" t="s">
        <v>158</v>
      </c>
      <c r="D31" s="198"/>
      <c r="E31" s="101"/>
      <c r="F31" s="101"/>
      <c r="G31" s="101"/>
      <c r="H31" s="101"/>
      <c r="I31" s="104"/>
      <c r="J31" s="104"/>
      <c r="K31" s="104"/>
      <c r="L31" s="104"/>
      <c r="M31" s="104"/>
      <c r="N31" s="105"/>
    </row>
    <row r="32" spans="1:14" x14ac:dyDescent="0.25">
      <c r="A32" s="96"/>
      <c r="B32" s="118" t="s">
        <v>137</v>
      </c>
      <c r="C32" s="198" t="s">
        <v>158</v>
      </c>
      <c r="D32" s="198"/>
      <c r="E32" s="101"/>
      <c r="F32" s="101"/>
      <c r="G32" s="101"/>
      <c r="H32" s="101"/>
      <c r="I32" s="104"/>
      <c r="J32" s="104"/>
      <c r="K32" s="104"/>
      <c r="L32" s="104"/>
      <c r="M32" s="104"/>
      <c r="N32" s="105"/>
    </row>
    <row r="33" spans="1:17" x14ac:dyDescent="0.25">
      <c r="A33" s="96"/>
      <c r="B33" s="118" t="s">
        <v>138</v>
      </c>
      <c r="C33" s="118"/>
      <c r="D33" s="172" t="s">
        <v>158</v>
      </c>
      <c r="E33" s="101"/>
      <c r="F33" s="101"/>
      <c r="G33" s="101"/>
      <c r="H33" s="101"/>
      <c r="I33" s="104"/>
      <c r="J33" s="104"/>
      <c r="K33" s="104"/>
      <c r="L33" s="104"/>
      <c r="M33" s="104"/>
      <c r="N33" s="105"/>
    </row>
    <row r="34" spans="1:17" x14ac:dyDescent="0.25">
      <c r="A34" s="96"/>
      <c r="B34" s="101"/>
      <c r="C34" s="101"/>
      <c r="D34" s="101"/>
      <c r="E34" s="101"/>
      <c r="F34" s="101"/>
      <c r="G34" s="101"/>
      <c r="H34" s="101"/>
      <c r="I34" s="104"/>
      <c r="J34" s="104"/>
      <c r="K34" s="104"/>
      <c r="L34" s="104"/>
      <c r="M34" s="104"/>
      <c r="N34" s="105"/>
    </row>
    <row r="35" spans="1:17" x14ac:dyDescent="0.25">
      <c r="A35" s="96"/>
      <c r="B35" s="101"/>
      <c r="C35" s="101"/>
      <c r="D35" s="101"/>
      <c r="E35" s="101"/>
      <c r="F35" s="101"/>
      <c r="G35" s="101"/>
      <c r="H35" s="101"/>
      <c r="I35" s="104"/>
      <c r="J35" s="104"/>
      <c r="K35" s="104"/>
      <c r="L35" s="104"/>
      <c r="M35" s="104"/>
      <c r="N35" s="105"/>
    </row>
    <row r="36" spans="1:17" x14ac:dyDescent="0.25">
      <c r="A36" s="96"/>
      <c r="B36" s="119" t="s">
        <v>139</v>
      </c>
      <c r="C36" s="101"/>
      <c r="D36" s="101"/>
      <c r="E36" s="101"/>
      <c r="F36" s="101"/>
      <c r="G36" s="101"/>
      <c r="H36" s="101"/>
      <c r="I36" s="104"/>
      <c r="J36" s="104"/>
      <c r="K36" s="104"/>
      <c r="L36" s="104"/>
      <c r="M36" s="104"/>
      <c r="N36" s="105"/>
    </row>
    <row r="37" spans="1:17" x14ac:dyDescent="0.25">
      <c r="A37" s="96"/>
      <c r="B37" s="101"/>
      <c r="C37" s="101"/>
      <c r="D37" s="101"/>
      <c r="E37" s="101"/>
      <c r="F37" s="101"/>
      <c r="G37" s="101"/>
      <c r="H37" s="101"/>
      <c r="I37" s="104"/>
      <c r="J37" s="104"/>
      <c r="K37" s="104"/>
      <c r="L37" s="104"/>
      <c r="M37" s="104"/>
      <c r="N37" s="105"/>
    </row>
    <row r="38" spans="1:17" x14ac:dyDescent="0.25">
      <c r="A38" s="96"/>
      <c r="B38" s="101"/>
      <c r="C38" s="101"/>
      <c r="D38" s="101"/>
      <c r="E38" s="101"/>
      <c r="F38" s="101"/>
      <c r="G38" s="101"/>
      <c r="H38" s="101"/>
      <c r="I38" s="104"/>
      <c r="J38" s="104"/>
      <c r="K38" s="104"/>
      <c r="L38" s="104"/>
      <c r="M38" s="104"/>
      <c r="N38" s="105"/>
    </row>
    <row r="39" spans="1:17" x14ac:dyDescent="0.25">
      <c r="A39" s="96"/>
      <c r="B39" s="122" t="s">
        <v>33</v>
      </c>
      <c r="C39" s="122" t="s">
        <v>58</v>
      </c>
      <c r="D39" s="121" t="s">
        <v>51</v>
      </c>
      <c r="E39" s="121" t="s">
        <v>16</v>
      </c>
      <c r="F39" s="101"/>
      <c r="G39" s="101"/>
      <c r="H39" s="101"/>
      <c r="I39" s="104"/>
      <c r="J39" s="104"/>
      <c r="K39" s="104"/>
      <c r="L39" s="104"/>
      <c r="M39" s="104"/>
      <c r="N39" s="105"/>
    </row>
    <row r="40" spans="1:17" ht="28.5" x14ac:dyDescent="0.25">
      <c r="A40" s="96"/>
      <c r="B40" s="102" t="s">
        <v>140</v>
      </c>
      <c r="C40" s="103">
        <v>40</v>
      </c>
      <c r="D40" s="120">
        <v>0</v>
      </c>
      <c r="E40" s="256">
        <f>+D40+D41</f>
        <v>0</v>
      </c>
      <c r="F40" s="101"/>
      <c r="G40" s="101"/>
      <c r="H40" s="101"/>
      <c r="I40" s="104"/>
      <c r="J40" s="104"/>
      <c r="K40" s="104"/>
      <c r="L40" s="104"/>
      <c r="M40" s="104"/>
      <c r="N40" s="105"/>
    </row>
    <row r="41" spans="1:17" ht="42.75" x14ac:dyDescent="0.25">
      <c r="A41" s="96"/>
      <c r="B41" s="102" t="s">
        <v>141</v>
      </c>
      <c r="C41" s="103">
        <v>60</v>
      </c>
      <c r="D41" s="120">
        <f>+F172</f>
        <v>0</v>
      </c>
      <c r="E41" s="257"/>
      <c r="F41" s="101"/>
      <c r="G41" s="101"/>
      <c r="H41" s="101"/>
      <c r="I41" s="104"/>
      <c r="J41" s="104"/>
      <c r="K41" s="104"/>
      <c r="L41" s="104"/>
      <c r="M41" s="104"/>
      <c r="N41" s="105"/>
    </row>
    <row r="42" spans="1:17" x14ac:dyDescent="0.25">
      <c r="A42" s="96"/>
      <c r="C42" s="97"/>
      <c r="D42" s="39"/>
      <c r="E42" s="98"/>
      <c r="F42" s="40"/>
      <c r="G42" s="40"/>
      <c r="H42" s="40"/>
      <c r="I42" s="23"/>
      <c r="J42" s="23"/>
      <c r="K42" s="23"/>
      <c r="L42" s="23"/>
      <c r="M42" s="23"/>
    </row>
    <row r="43" spans="1:17" x14ac:dyDescent="0.25">
      <c r="A43" s="96"/>
      <c r="C43" s="97"/>
      <c r="D43" s="39"/>
      <c r="E43" s="98"/>
      <c r="F43" s="40"/>
      <c r="G43" s="40"/>
      <c r="H43" s="40"/>
      <c r="I43" s="23"/>
      <c r="J43" s="23"/>
      <c r="K43" s="23"/>
      <c r="L43" s="23"/>
      <c r="M43" s="23"/>
    </row>
    <row r="44" spans="1:17" x14ac:dyDescent="0.25">
      <c r="A44" s="96"/>
      <c r="C44" s="97"/>
      <c r="D44" s="39"/>
      <c r="E44" s="98"/>
      <c r="F44" s="40"/>
      <c r="G44" s="40"/>
      <c r="H44" s="40"/>
      <c r="I44" s="23"/>
      <c r="J44" s="23"/>
      <c r="K44" s="23"/>
      <c r="L44" s="23"/>
      <c r="M44" s="23"/>
    </row>
    <row r="45" spans="1:17" ht="15.75" thickBot="1" x14ac:dyDescent="0.3">
      <c r="M45" s="258" t="s">
        <v>35</v>
      </c>
      <c r="N45" s="258"/>
    </row>
    <row r="46" spans="1:17" x14ac:dyDescent="0.25">
      <c r="B46" s="63" t="s">
        <v>30</v>
      </c>
      <c r="M46" s="62"/>
      <c r="N46" s="62"/>
    </row>
    <row r="47" spans="1:17" ht="15.75" thickBot="1" x14ac:dyDescent="0.3">
      <c r="M47" s="62"/>
      <c r="N47" s="62"/>
    </row>
    <row r="48" spans="1:17" s="8" customFormat="1" ht="109.5" customHeight="1" x14ac:dyDescent="0.25">
      <c r="B48" s="115" t="s">
        <v>142</v>
      </c>
      <c r="C48" s="115" t="s">
        <v>143</v>
      </c>
      <c r="D48" s="115" t="s">
        <v>144</v>
      </c>
      <c r="E48" s="52" t="s">
        <v>45</v>
      </c>
      <c r="F48" s="52" t="s">
        <v>22</v>
      </c>
      <c r="G48" s="52" t="s">
        <v>102</v>
      </c>
      <c r="H48" s="52" t="s">
        <v>17</v>
      </c>
      <c r="I48" s="52" t="s">
        <v>10</v>
      </c>
      <c r="J48" s="52" t="s">
        <v>31</v>
      </c>
      <c r="K48" s="52" t="s">
        <v>61</v>
      </c>
      <c r="L48" s="52" t="s">
        <v>20</v>
      </c>
      <c r="M48" s="100" t="s">
        <v>26</v>
      </c>
      <c r="N48" s="115" t="s">
        <v>145</v>
      </c>
      <c r="O48" s="52" t="s">
        <v>36</v>
      </c>
      <c r="P48" s="53" t="s">
        <v>11</v>
      </c>
      <c r="Q48" s="53" t="s">
        <v>19</v>
      </c>
    </row>
    <row r="49" spans="1:26" s="29" customFormat="1" ht="30" x14ac:dyDescent="0.25">
      <c r="A49" s="45">
        <v>1</v>
      </c>
      <c r="B49" s="46" t="s">
        <v>156</v>
      </c>
      <c r="C49" s="47" t="s">
        <v>156</v>
      </c>
      <c r="D49" s="46" t="s">
        <v>160</v>
      </c>
      <c r="E49" s="24" t="s">
        <v>161</v>
      </c>
      <c r="F49" s="25" t="s">
        <v>134</v>
      </c>
      <c r="G49" s="146"/>
      <c r="H49" s="49">
        <v>41000</v>
      </c>
      <c r="I49" s="26">
        <v>41912</v>
      </c>
      <c r="J49" s="26"/>
      <c r="K49" s="108" t="s">
        <v>162</v>
      </c>
      <c r="L49" s="108" t="s">
        <v>163</v>
      </c>
      <c r="M49" s="99">
        <v>0</v>
      </c>
      <c r="N49" s="99">
        <v>0</v>
      </c>
      <c r="O49" s="27"/>
      <c r="P49" s="27">
        <v>30</v>
      </c>
      <c r="Q49" s="168" t="s">
        <v>468</v>
      </c>
      <c r="R49" s="28"/>
      <c r="S49" s="28"/>
      <c r="T49" s="28"/>
      <c r="U49" s="28"/>
      <c r="V49" s="28"/>
      <c r="W49" s="28"/>
      <c r="X49" s="28"/>
      <c r="Y49" s="28"/>
      <c r="Z49" s="28"/>
    </row>
    <row r="50" spans="1:26" s="29" customFormat="1" ht="30" x14ac:dyDescent="0.25">
      <c r="A50" s="45">
        <f>+A49+1</f>
        <v>2</v>
      </c>
      <c r="B50" s="111" t="s">
        <v>156</v>
      </c>
      <c r="C50" s="112" t="s">
        <v>156</v>
      </c>
      <c r="D50" s="46" t="s">
        <v>164</v>
      </c>
      <c r="E50" s="24" t="s">
        <v>165</v>
      </c>
      <c r="F50" s="25" t="s">
        <v>134</v>
      </c>
      <c r="G50" s="25"/>
      <c r="H50" s="114">
        <v>41153</v>
      </c>
      <c r="I50" s="26">
        <v>41912</v>
      </c>
      <c r="J50" s="26"/>
      <c r="K50" s="108" t="s">
        <v>166</v>
      </c>
      <c r="L50" s="108" t="s">
        <v>162</v>
      </c>
      <c r="M50" s="99">
        <v>5021</v>
      </c>
      <c r="N50" s="99">
        <v>5021</v>
      </c>
      <c r="O50" s="27"/>
      <c r="P50" s="27">
        <v>31</v>
      </c>
      <c r="Q50" s="168" t="s">
        <v>469</v>
      </c>
      <c r="R50" s="28"/>
      <c r="S50" s="28"/>
      <c r="T50" s="28"/>
      <c r="U50" s="28"/>
      <c r="V50" s="28"/>
      <c r="W50" s="28"/>
      <c r="X50" s="28"/>
      <c r="Y50" s="28"/>
      <c r="Z50" s="28"/>
    </row>
    <row r="51" spans="1:26" s="29" customFormat="1" ht="30" x14ac:dyDescent="0.25">
      <c r="A51" s="45">
        <f t="shared" ref="A51:A56" si="0">+A50+1</f>
        <v>3</v>
      </c>
      <c r="B51" s="111" t="s">
        <v>156</v>
      </c>
      <c r="C51" s="112" t="s">
        <v>156</v>
      </c>
      <c r="D51" s="46" t="s">
        <v>167</v>
      </c>
      <c r="E51" s="24" t="s">
        <v>168</v>
      </c>
      <c r="F51" s="25" t="s">
        <v>134</v>
      </c>
      <c r="G51" s="25"/>
      <c r="H51" s="114">
        <v>41000</v>
      </c>
      <c r="I51" s="26">
        <v>41943</v>
      </c>
      <c r="J51" s="26"/>
      <c r="K51" s="108" t="s">
        <v>162</v>
      </c>
      <c r="L51" s="108" t="s">
        <v>169</v>
      </c>
      <c r="M51" s="99">
        <v>1600</v>
      </c>
      <c r="N51" s="99">
        <v>1600</v>
      </c>
      <c r="O51" s="27"/>
      <c r="P51" s="27">
        <v>32</v>
      </c>
      <c r="Q51" s="168" t="s">
        <v>471</v>
      </c>
      <c r="R51" s="28"/>
      <c r="S51" s="28"/>
      <c r="T51" s="28"/>
      <c r="U51" s="28"/>
      <c r="V51" s="28"/>
      <c r="W51" s="28"/>
      <c r="X51" s="28"/>
      <c r="Y51" s="28"/>
      <c r="Z51" s="28"/>
    </row>
    <row r="52" spans="1:26" s="29" customFormat="1" x14ac:dyDescent="0.25">
      <c r="A52" s="45">
        <f t="shared" si="0"/>
        <v>4</v>
      </c>
      <c r="B52" s="46"/>
      <c r="C52" s="47"/>
      <c r="D52" s="46"/>
      <c r="E52" s="24"/>
      <c r="F52" s="25"/>
      <c r="G52" s="25"/>
      <c r="H52" s="25"/>
      <c r="I52" s="26"/>
      <c r="J52" s="26"/>
      <c r="K52" s="108"/>
      <c r="L52" s="108"/>
      <c r="M52" s="99"/>
      <c r="N52" s="99"/>
      <c r="O52" s="27"/>
      <c r="P52" s="27"/>
      <c r="Q52" s="147"/>
      <c r="R52" s="28"/>
      <c r="S52" s="28"/>
      <c r="T52" s="28"/>
      <c r="U52" s="28"/>
      <c r="V52" s="28"/>
      <c r="W52" s="28"/>
      <c r="X52" s="28"/>
      <c r="Y52" s="28"/>
      <c r="Z52" s="28"/>
    </row>
    <row r="53" spans="1:26" s="29" customFormat="1" x14ac:dyDescent="0.25">
      <c r="A53" s="45">
        <f t="shared" si="0"/>
        <v>5</v>
      </c>
      <c r="B53" s="46"/>
      <c r="C53" s="47"/>
      <c r="D53" s="46"/>
      <c r="E53" s="24"/>
      <c r="F53" s="25"/>
      <c r="G53" s="25"/>
      <c r="H53" s="25"/>
      <c r="I53" s="26"/>
      <c r="J53" s="26"/>
      <c r="K53" s="108"/>
      <c r="L53" s="108"/>
      <c r="M53" s="99"/>
      <c r="N53" s="99"/>
      <c r="O53" s="27"/>
      <c r="P53" s="27"/>
      <c r="Q53" s="147"/>
      <c r="R53" s="28"/>
      <c r="S53" s="28"/>
      <c r="T53" s="28"/>
      <c r="U53" s="28"/>
      <c r="V53" s="28"/>
      <c r="W53" s="28"/>
      <c r="X53" s="28"/>
      <c r="Y53" s="28"/>
      <c r="Z53" s="28"/>
    </row>
    <row r="54" spans="1:26" s="29" customFormat="1" x14ac:dyDescent="0.25">
      <c r="A54" s="45">
        <f t="shared" si="0"/>
        <v>6</v>
      </c>
      <c r="B54" s="46"/>
      <c r="C54" s="47"/>
      <c r="D54" s="46"/>
      <c r="E54" s="24"/>
      <c r="F54" s="25"/>
      <c r="G54" s="25"/>
      <c r="H54" s="25"/>
      <c r="I54" s="26"/>
      <c r="J54" s="26"/>
      <c r="K54" s="108"/>
      <c r="L54" s="108"/>
      <c r="M54" s="99"/>
      <c r="N54" s="99"/>
      <c r="O54" s="27"/>
      <c r="P54" s="27"/>
      <c r="Q54" s="147"/>
      <c r="R54" s="28"/>
      <c r="S54" s="28"/>
      <c r="T54" s="28"/>
      <c r="U54" s="28"/>
      <c r="V54" s="28"/>
      <c r="W54" s="28"/>
      <c r="X54" s="28"/>
      <c r="Y54" s="28"/>
      <c r="Z54" s="28"/>
    </row>
    <row r="55" spans="1:26" s="29" customFormat="1" x14ac:dyDescent="0.25">
      <c r="A55" s="45">
        <f t="shared" si="0"/>
        <v>7</v>
      </c>
      <c r="B55" s="46"/>
      <c r="C55" s="47"/>
      <c r="D55" s="46"/>
      <c r="E55" s="24"/>
      <c r="F55" s="25"/>
      <c r="G55" s="25"/>
      <c r="H55" s="25"/>
      <c r="I55" s="26"/>
      <c r="J55" s="26"/>
      <c r="K55" s="108"/>
      <c r="L55" s="108"/>
      <c r="M55" s="99"/>
      <c r="N55" s="99"/>
      <c r="O55" s="27"/>
      <c r="P55" s="27"/>
      <c r="Q55" s="147"/>
      <c r="R55" s="28"/>
      <c r="S55" s="28"/>
      <c r="T55" s="28"/>
      <c r="U55" s="28"/>
      <c r="V55" s="28"/>
      <c r="W55" s="28"/>
      <c r="X55" s="28"/>
      <c r="Y55" s="28"/>
      <c r="Z55" s="28"/>
    </row>
    <row r="56" spans="1:26" s="29" customFormat="1" x14ac:dyDescent="0.25">
      <c r="A56" s="45">
        <f t="shared" si="0"/>
        <v>8</v>
      </c>
      <c r="B56" s="46"/>
      <c r="C56" s="47"/>
      <c r="D56" s="46"/>
      <c r="E56" s="24"/>
      <c r="F56" s="25"/>
      <c r="G56" s="25"/>
      <c r="H56" s="25"/>
      <c r="I56" s="26"/>
      <c r="J56" s="26"/>
      <c r="K56" s="108"/>
      <c r="L56" s="108"/>
      <c r="M56" s="99"/>
      <c r="N56" s="99"/>
      <c r="O56" s="27"/>
      <c r="P56" s="27"/>
      <c r="Q56" s="147"/>
      <c r="R56" s="28"/>
      <c r="S56" s="28"/>
      <c r="T56" s="28"/>
      <c r="U56" s="28"/>
      <c r="V56" s="28"/>
      <c r="W56" s="28"/>
      <c r="X56" s="28"/>
      <c r="Y56" s="28"/>
      <c r="Z56" s="28"/>
    </row>
    <row r="57" spans="1:26" s="29" customFormat="1" x14ac:dyDescent="0.25">
      <c r="A57" s="45"/>
      <c r="B57" s="48" t="s">
        <v>16</v>
      </c>
      <c r="C57" s="47"/>
      <c r="D57" s="46"/>
      <c r="E57" s="24"/>
      <c r="F57" s="25"/>
      <c r="G57" s="25"/>
      <c r="H57" s="25"/>
      <c r="I57" s="26"/>
      <c r="J57" s="26"/>
      <c r="K57" s="113" t="s">
        <v>166</v>
      </c>
      <c r="L57" s="113">
        <f t="shared" ref="L57:N57" si="1">SUM(L49:L56)</f>
        <v>0</v>
      </c>
      <c r="M57" s="145">
        <v>5021</v>
      </c>
      <c r="N57" s="113" t="s">
        <v>470</v>
      </c>
      <c r="O57" s="27"/>
      <c r="P57" s="27"/>
      <c r="Q57" s="148"/>
    </row>
    <row r="58" spans="1:26" s="30" customFormat="1" x14ac:dyDescent="0.25">
      <c r="E58" s="31"/>
    </row>
    <row r="59" spans="1:26" s="30" customFormat="1" x14ac:dyDescent="0.25">
      <c r="B59" s="259" t="s">
        <v>28</v>
      </c>
      <c r="C59" s="259" t="s">
        <v>27</v>
      </c>
      <c r="D59" s="261" t="s">
        <v>34</v>
      </c>
      <c r="E59" s="261"/>
    </row>
    <row r="60" spans="1:26" s="30" customFormat="1" x14ac:dyDescent="0.25">
      <c r="B60" s="260"/>
      <c r="C60" s="260"/>
      <c r="D60" s="58" t="s">
        <v>23</v>
      </c>
      <c r="E60" s="59" t="s">
        <v>24</v>
      </c>
    </row>
    <row r="61" spans="1:26" s="30" customFormat="1" ht="30.6" customHeight="1" x14ac:dyDescent="0.25">
      <c r="B61" s="56" t="s">
        <v>21</v>
      </c>
      <c r="C61" s="57" t="str">
        <f>+K57</f>
        <v>25 meses</v>
      </c>
      <c r="D61" s="55" t="s">
        <v>158</v>
      </c>
      <c r="E61" s="55"/>
      <c r="F61" s="32"/>
      <c r="G61" s="32"/>
      <c r="H61" s="32"/>
      <c r="I61" s="32"/>
      <c r="J61" s="32"/>
      <c r="K61" s="32"/>
      <c r="L61" s="32"/>
      <c r="M61" s="32"/>
    </row>
    <row r="62" spans="1:26" s="30" customFormat="1" ht="30" customHeight="1" x14ac:dyDescent="0.25">
      <c r="B62" s="56" t="s">
        <v>25</v>
      </c>
      <c r="C62" s="57">
        <f>+M57</f>
        <v>5021</v>
      </c>
      <c r="D62" s="55" t="s">
        <v>158</v>
      </c>
      <c r="E62" s="55"/>
    </row>
    <row r="63" spans="1:26" s="30" customFormat="1" x14ac:dyDescent="0.25">
      <c r="B63" s="33"/>
      <c r="C63" s="262"/>
      <c r="D63" s="262"/>
      <c r="E63" s="262"/>
      <c r="F63" s="262"/>
      <c r="G63" s="262"/>
      <c r="H63" s="262"/>
      <c r="I63" s="262"/>
      <c r="J63" s="262"/>
      <c r="K63" s="262"/>
      <c r="L63" s="262"/>
      <c r="M63" s="262"/>
      <c r="N63" s="262"/>
    </row>
    <row r="64" spans="1:26" ht="28.15" customHeight="1" thickBot="1" x14ac:dyDescent="0.3"/>
    <row r="65" spans="2:17" ht="27" thickBot="1" x14ac:dyDescent="0.3">
      <c r="B65" s="263" t="s">
        <v>103</v>
      </c>
      <c r="C65" s="263"/>
      <c r="D65" s="263"/>
      <c r="E65" s="263"/>
      <c r="F65" s="263"/>
      <c r="G65" s="263"/>
      <c r="H65" s="263"/>
      <c r="I65" s="263"/>
      <c r="J65" s="263"/>
      <c r="K65" s="263"/>
      <c r="L65" s="263"/>
      <c r="M65" s="263"/>
      <c r="N65" s="263"/>
    </row>
    <row r="68" spans="2:17" ht="109.5" customHeight="1" x14ac:dyDescent="0.25">
      <c r="B68" s="117" t="s">
        <v>146</v>
      </c>
      <c r="C68" s="65" t="s">
        <v>2</v>
      </c>
      <c r="D68" s="65" t="s">
        <v>105</v>
      </c>
      <c r="E68" s="65" t="s">
        <v>104</v>
      </c>
      <c r="F68" s="65" t="s">
        <v>106</v>
      </c>
      <c r="G68" s="65" t="s">
        <v>107</v>
      </c>
      <c r="H68" s="65" t="s">
        <v>108</v>
      </c>
      <c r="I68" s="65" t="s">
        <v>109</v>
      </c>
      <c r="J68" s="65" t="s">
        <v>110</v>
      </c>
      <c r="K68" s="65" t="s">
        <v>111</v>
      </c>
      <c r="L68" s="65" t="s">
        <v>112</v>
      </c>
      <c r="M68" s="93" t="s">
        <v>113</v>
      </c>
      <c r="N68" s="93" t="s">
        <v>114</v>
      </c>
      <c r="O68" s="264" t="s">
        <v>3</v>
      </c>
      <c r="P68" s="265"/>
      <c r="Q68" s="65" t="s">
        <v>18</v>
      </c>
    </row>
    <row r="69" spans="2:17" x14ac:dyDescent="0.25">
      <c r="B69" s="3"/>
      <c r="C69" s="3"/>
      <c r="D69" s="5"/>
      <c r="E69" s="5"/>
      <c r="F69" s="4"/>
      <c r="G69" s="4"/>
      <c r="H69" s="4"/>
      <c r="I69" s="94"/>
      <c r="J69" s="94"/>
      <c r="K69" s="60"/>
      <c r="L69" s="60"/>
      <c r="M69" s="60"/>
      <c r="N69" s="60"/>
      <c r="O69" s="249" t="s">
        <v>440</v>
      </c>
      <c r="P69" s="250"/>
      <c r="Q69" s="60" t="s">
        <v>133</v>
      </c>
    </row>
    <row r="70" spans="2:17" x14ac:dyDescent="0.25">
      <c r="B70" s="3"/>
      <c r="C70" s="3"/>
      <c r="D70" s="5"/>
      <c r="E70" s="5"/>
      <c r="F70" s="4"/>
      <c r="G70" s="4"/>
      <c r="H70" s="4"/>
      <c r="I70" s="94"/>
      <c r="J70" s="94"/>
      <c r="K70" s="60"/>
      <c r="L70" s="60"/>
      <c r="M70" s="60"/>
      <c r="N70" s="60"/>
      <c r="O70" s="249"/>
      <c r="P70" s="250"/>
      <c r="Q70" s="60"/>
    </row>
    <row r="71" spans="2:17" x14ac:dyDescent="0.25">
      <c r="B71" s="3"/>
      <c r="C71" s="3"/>
      <c r="D71" s="5"/>
      <c r="E71" s="5"/>
      <c r="F71" s="4"/>
      <c r="G71" s="4"/>
      <c r="H71" s="4"/>
      <c r="I71" s="94"/>
      <c r="J71" s="94"/>
      <c r="K71" s="60"/>
      <c r="L71" s="60"/>
      <c r="M71" s="60"/>
      <c r="N71" s="60"/>
      <c r="O71" s="249"/>
      <c r="P71" s="250"/>
      <c r="Q71" s="60"/>
    </row>
    <row r="72" spans="2:17" x14ac:dyDescent="0.25">
      <c r="B72" s="3"/>
      <c r="C72" s="3"/>
      <c r="D72" s="5"/>
      <c r="E72" s="5"/>
      <c r="F72" s="4"/>
      <c r="G72" s="4"/>
      <c r="H72" s="4"/>
      <c r="I72" s="94"/>
      <c r="J72" s="94"/>
      <c r="K72" s="60"/>
      <c r="L72" s="60"/>
      <c r="M72" s="60"/>
      <c r="N72" s="60"/>
      <c r="O72" s="249"/>
      <c r="P72" s="250"/>
      <c r="Q72" s="60"/>
    </row>
    <row r="73" spans="2:17" x14ac:dyDescent="0.25">
      <c r="B73" s="3"/>
      <c r="C73" s="3"/>
      <c r="D73" s="5"/>
      <c r="E73" s="5"/>
      <c r="F73" s="4"/>
      <c r="G73" s="4"/>
      <c r="H73" s="4"/>
      <c r="I73" s="94"/>
      <c r="J73" s="94"/>
      <c r="K73" s="60"/>
      <c r="L73" s="60"/>
      <c r="M73" s="60"/>
      <c r="N73" s="60"/>
      <c r="O73" s="249"/>
      <c r="P73" s="250"/>
      <c r="Q73" s="60"/>
    </row>
    <row r="74" spans="2:17" x14ac:dyDescent="0.25">
      <c r="B74" s="3"/>
      <c r="C74" s="3"/>
      <c r="D74" s="5"/>
      <c r="E74" s="5"/>
      <c r="F74" s="4"/>
      <c r="G74" s="4"/>
      <c r="H74" s="4"/>
      <c r="I74" s="94"/>
      <c r="J74" s="94"/>
      <c r="K74" s="60"/>
      <c r="L74" s="60"/>
      <c r="M74" s="60"/>
      <c r="N74" s="60"/>
      <c r="O74" s="249"/>
      <c r="P74" s="250"/>
      <c r="Q74" s="60"/>
    </row>
    <row r="75" spans="2:17" x14ac:dyDescent="0.25">
      <c r="B75" s="60"/>
      <c r="C75" s="60"/>
      <c r="D75" s="60"/>
      <c r="E75" s="60"/>
      <c r="F75" s="60"/>
      <c r="G75" s="60"/>
      <c r="H75" s="60"/>
      <c r="I75" s="60"/>
      <c r="J75" s="60"/>
      <c r="K75" s="60"/>
      <c r="L75" s="60"/>
      <c r="M75" s="60"/>
      <c r="N75" s="60"/>
      <c r="O75" s="249"/>
      <c r="P75" s="250"/>
      <c r="Q75" s="60"/>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68" t="s">
        <v>38</v>
      </c>
      <c r="C81" s="269"/>
      <c r="D81" s="269"/>
      <c r="E81" s="269"/>
      <c r="F81" s="269"/>
      <c r="G81" s="269"/>
      <c r="H81" s="269"/>
      <c r="I81" s="269"/>
      <c r="J81" s="269"/>
      <c r="K81" s="269"/>
      <c r="L81" s="269"/>
      <c r="M81" s="269"/>
      <c r="N81" s="270"/>
    </row>
    <row r="86" spans="2:17" ht="76.5" customHeight="1" x14ac:dyDescent="0.25">
      <c r="B86" s="54" t="s">
        <v>0</v>
      </c>
      <c r="C86" s="54" t="s">
        <v>39</v>
      </c>
      <c r="D86" s="54" t="s">
        <v>40</v>
      </c>
      <c r="E86" s="54" t="s">
        <v>115</v>
      </c>
      <c r="F86" s="54" t="s">
        <v>117</v>
      </c>
      <c r="G86" s="54" t="s">
        <v>118</v>
      </c>
      <c r="H86" s="54" t="s">
        <v>119</v>
      </c>
      <c r="I86" s="54" t="s">
        <v>116</v>
      </c>
      <c r="J86" s="264" t="s">
        <v>120</v>
      </c>
      <c r="K86" s="271"/>
      <c r="L86" s="265"/>
      <c r="M86" s="54" t="s">
        <v>121</v>
      </c>
      <c r="N86" s="54" t="s">
        <v>41</v>
      </c>
      <c r="O86" s="54" t="s">
        <v>42</v>
      </c>
      <c r="P86" s="264" t="s">
        <v>3</v>
      </c>
      <c r="Q86" s="265"/>
    </row>
    <row r="87" spans="2:17" ht="60.75" customHeight="1" x14ac:dyDescent="0.25">
      <c r="B87" s="88" t="s">
        <v>43</v>
      </c>
      <c r="C87" s="178">
        <f>1660/300</f>
        <v>5.5333333333333332</v>
      </c>
      <c r="D87" s="3" t="s">
        <v>332</v>
      </c>
      <c r="E87" s="3">
        <v>1110472377</v>
      </c>
      <c r="F87" s="3" t="s">
        <v>333</v>
      </c>
      <c r="G87" s="3" t="s">
        <v>244</v>
      </c>
      <c r="H87" s="174">
        <v>41075</v>
      </c>
      <c r="I87" s="5" t="s">
        <v>134</v>
      </c>
      <c r="J87" s="1" t="s">
        <v>334</v>
      </c>
      <c r="K87" s="95" t="s">
        <v>336</v>
      </c>
      <c r="L87" s="94" t="s">
        <v>335</v>
      </c>
      <c r="M87" s="60" t="s">
        <v>133</v>
      </c>
      <c r="N87" s="60" t="s">
        <v>133</v>
      </c>
      <c r="O87" s="60" t="s">
        <v>133</v>
      </c>
      <c r="P87" s="283" t="s">
        <v>443</v>
      </c>
      <c r="Q87" s="283"/>
    </row>
    <row r="88" spans="2:17" ht="60.75" customHeight="1" x14ac:dyDescent="0.25">
      <c r="B88" s="171" t="s">
        <v>44</v>
      </c>
      <c r="C88" s="178">
        <f>1660/300*2</f>
        <v>11.066666666666666</v>
      </c>
      <c r="D88" s="3" t="s">
        <v>337</v>
      </c>
      <c r="E88" s="3">
        <v>1087119615</v>
      </c>
      <c r="F88" s="3" t="s">
        <v>338</v>
      </c>
      <c r="G88" s="3" t="s">
        <v>218</v>
      </c>
      <c r="H88" s="174">
        <v>41818</v>
      </c>
      <c r="I88" s="5" t="s">
        <v>134</v>
      </c>
      <c r="J88" s="1" t="s">
        <v>339</v>
      </c>
      <c r="K88" s="95" t="s">
        <v>340</v>
      </c>
      <c r="L88" s="94" t="s">
        <v>341</v>
      </c>
      <c r="M88" s="118" t="s">
        <v>133</v>
      </c>
      <c r="N88" s="118" t="s">
        <v>133</v>
      </c>
      <c r="O88" s="118" t="s">
        <v>133</v>
      </c>
      <c r="P88" s="283" t="s">
        <v>443</v>
      </c>
      <c r="Q88" s="283"/>
    </row>
    <row r="89" spans="2:17" ht="60.75" customHeight="1" x14ac:dyDescent="0.25">
      <c r="B89" s="171" t="s">
        <v>44</v>
      </c>
      <c r="C89" s="178">
        <f>1660/300*2</f>
        <v>11.066666666666666</v>
      </c>
      <c r="D89" s="3" t="s">
        <v>337</v>
      </c>
      <c r="E89" s="3">
        <v>1087119615</v>
      </c>
      <c r="F89" s="3" t="s">
        <v>338</v>
      </c>
      <c r="G89" s="3" t="s">
        <v>218</v>
      </c>
      <c r="H89" s="174">
        <v>41818</v>
      </c>
      <c r="I89" s="5" t="s">
        <v>134</v>
      </c>
      <c r="J89" s="1" t="s">
        <v>342</v>
      </c>
      <c r="K89" s="95" t="s">
        <v>343</v>
      </c>
      <c r="L89" s="94" t="s">
        <v>344</v>
      </c>
      <c r="M89" s="118" t="s">
        <v>133</v>
      </c>
      <c r="N89" s="118" t="s">
        <v>133</v>
      </c>
      <c r="O89" s="118" t="s">
        <v>133</v>
      </c>
      <c r="P89" s="283" t="s">
        <v>443</v>
      </c>
      <c r="Q89" s="283"/>
    </row>
    <row r="90" spans="2:17" ht="60.75" customHeight="1" x14ac:dyDescent="0.25">
      <c r="B90" s="171" t="s">
        <v>44</v>
      </c>
      <c r="C90" s="178">
        <f>1660/300*2</f>
        <v>11.066666666666666</v>
      </c>
      <c r="D90" s="3" t="s">
        <v>345</v>
      </c>
      <c r="E90" s="3">
        <v>1087118783</v>
      </c>
      <c r="F90" s="3" t="s">
        <v>176</v>
      </c>
      <c r="G90" s="3" t="s">
        <v>180</v>
      </c>
      <c r="H90" s="174">
        <v>41145</v>
      </c>
      <c r="I90" s="5" t="s">
        <v>133</v>
      </c>
      <c r="J90" s="1" t="s">
        <v>212</v>
      </c>
      <c r="K90" s="95" t="s">
        <v>213</v>
      </c>
      <c r="L90" s="94" t="s">
        <v>346</v>
      </c>
      <c r="M90" s="118" t="s">
        <v>133</v>
      </c>
      <c r="N90" s="118" t="s">
        <v>133</v>
      </c>
      <c r="O90" s="118" t="s">
        <v>133</v>
      </c>
      <c r="P90" s="249"/>
      <c r="Q90" s="250"/>
    </row>
    <row r="91" spans="2:17" ht="60.75" customHeight="1" x14ac:dyDescent="0.25">
      <c r="B91" s="171" t="s">
        <v>44</v>
      </c>
      <c r="C91" s="178">
        <f>1660/300*2</f>
        <v>11.066666666666666</v>
      </c>
      <c r="D91" s="3" t="s">
        <v>345</v>
      </c>
      <c r="E91" s="3">
        <v>1087118783</v>
      </c>
      <c r="F91" s="3" t="s">
        <v>176</v>
      </c>
      <c r="G91" s="3" t="s">
        <v>180</v>
      </c>
      <c r="H91" s="174">
        <v>41145</v>
      </c>
      <c r="I91" s="5" t="s">
        <v>133</v>
      </c>
      <c r="J91" s="1" t="s">
        <v>347</v>
      </c>
      <c r="K91" s="95" t="s">
        <v>348</v>
      </c>
      <c r="L91" s="94" t="s">
        <v>176</v>
      </c>
      <c r="M91" s="118" t="s">
        <v>133</v>
      </c>
      <c r="N91" s="118" t="s">
        <v>133</v>
      </c>
      <c r="O91" s="118" t="s">
        <v>133</v>
      </c>
      <c r="P91" s="249"/>
      <c r="Q91" s="250"/>
    </row>
    <row r="92" spans="2:17" ht="60.75" customHeight="1" x14ac:dyDescent="0.25">
      <c r="B92" s="171" t="s">
        <v>43</v>
      </c>
      <c r="C92" s="178">
        <f>1660/300</f>
        <v>5.5333333333333332</v>
      </c>
      <c r="D92" s="3" t="s">
        <v>349</v>
      </c>
      <c r="E92" s="3">
        <v>27093748</v>
      </c>
      <c r="F92" s="3" t="s">
        <v>350</v>
      </c>
      <c r="G92" s="171" t="s">
        <v>254</v>
      </c>
      <c r="H92" s="174">
        <v>38841</v>
      </c>
      <c r="I92" s="5" t="s">
        <v>174</v>
      </c>
      <c r="J92" s="171" t="s">
        <v>258</v>
      </c>
      <c r="K92" s="95" t="s">
        <v>351</v>
      </c>
      <c r="L92" s="94" t="s">
        <v>352</v>
      </c>
      <c r="M92" s="118" t="s">
        <v>133</v>
      </c>
      <c r="N92" s="118" t="s">
        <v>133</v>
      </c>
      <c r="O92" s="118" t="s">
        <v>133</v>
      </c>
      <c r="P92" s="249"/>
      <c r="Q92" s="250"/>
    </row>
    <row r="93" spans="2:17" ht="60.75" customHeight="1" x14ac:dyDescent="0.25">
      <c r="B93" s="171" t="s">
        <v>44</v>
      </c>
      <c r="C93" s="178">
        <f>1660/300*2</f>
        <v>11.066666666666666</v>
      </c>
      <c r="D93" s="3" t="s">
        <v>353</v>
      </c>
      <c r="E93" s="3">
        <v>31601998</v>
      </c>
      <c r="F93" s="3" t="s">
        <v>176</v>
      </c>
      <c r="G93" s="3" t="s">
        <v>177</v>
      </c>
      <c r="H93" s="174">
        <v>40858</v>
      </c>
      <c r="I93" s="5" t="s">
        <v>134</v>
      </c>
      <c r="J93" s="171" t="s">
        <v>258</v>
      </c>
      <c r="K93" s="95" t="s">
        <v>259</v>
      </c>
      <c r="L93" s="94" t="s">
        <v>354</v>
      </c>
      <c r="M93" s="118" t="s">
        <v>133</v>
      </c>
      <c r="N93" s="118" t="s">
        <v>133</v>
      </c>
      <c r="O93" s="118" t="s">
        <v>133</v>
      </c>
      <c r="P93" s="249" t="s">
        <v>455</v>
      </c>
      <c r="Q93" s="250"/>
    </row>
    <row r="94" spans="2:17" ht="60.75" customHeight="1" x14ac:dyDescent="0.25">
      <c r="B94" s="171" t="s">
        <v>44</v>
      </c>
      <c r="C94" s="178">
        <f>1660/300*2</f>
        <v>11.066666666666666</v>
      </c>
      <c r="D94" s="3" t="s">
        <v>355</v>
      </c>
      <c r="E94" s="3">
        <v>1085255258</v>
      </c>
      <c r="F94" s="3" t="s">
        <v>176</v>
      </c>
      <c r="G94" s="3" t="s">
        <v>180</v>
      </c>
      <c r="H94" s="174">
        <v>40515</v>
      </c>
      <c r="I94" s="5" t="s">
        <v>134</v>
      </c>
      <c r="J94" s="171" t="s">
        <v>258</v>
      </c>
      <c r="K94" s="95" t="s">
        <v>259</v>
      </c>
      <c r="L94" s="94" t="s">
        <v>346</v>
      </c>
      <c r="M94" s="118" t="s">
        <v>133</v>
      </c>
      <c r="N94" s="118" t="s">
        <v>133</v>
      </c>
      <c r="O94" s="118" t="s">
        <v>133</v>
      </c>
      <c r="P94" s="249" t="s">
        <v>455</v>
      </c>
      <c r="Q94" s="250"/>
    </row>
    <row r="95" spans="2:17" ht="60.75" customHeight="1" x14ac:dyDescent="0.25">
      <c r="B95" s="171" t="s">
        <v>43</v>
      </c>
      <c r="C95" s="178">
        <f>1660/300</f>
        <v>5.5333333333333332</v>
      </c>
      <c r="D95" s="3" t="s">
        <v>356</v>
      </c>
      <c r="E95" s="3">
        <v>59681945</v>
      </c>
      <c r="F95" s="3" t="s">
        <v>357</v>
      </c>
      <c r="G95" s="3" t="s">
        <v>180</v>
      </c>
      <c r="H95" s="174">
        <v>41390</v>
      </c>
      <c r="I95" s="5" t="s">
        <v>134</v>
      </c>
      <c r="J95" s="1"/>
      <c r="K95" s="95"/>
      <c r="L95" s="94"/>
      <c r="M95" s="118" t="s">
        <v>133</v>
      </c>
      <c r="N95" s="118" t="s">
        <v>134</v>
      </c>
      <c r="O95" s="118" t="s">
        <v>133</v>
      </c>
      <c r="P95" s="285" t="s">
        <v>456</v>
      </c>
      <c r="Q95" s="286"/>
    </row>
    <row r="96" spans="2:17" ht="60.75" customHeight="1" x14ac:dyDescent="0.25">
      <c r="B96" s="171" t="s">
        <v>44</v>
      </c>
      <c r="C96" s="178">
        <f>1660/300*2</f>
        <v>11.066666666666666</v>
      </c>
      <c r="D96" s="3" t="s">
        <v>358</v>
      </c>
      <c r="E96" s="3">
        <v>1087187186</v>
      </c>
      <c r="F96" s="3" t="s">
        <v>176</v>
      </c>
      <c r="G96" s="3" t="s">
        <v>180</v>
      </c>
      <c r="H96" s="174">
        <v>41754</v>
      </c>
      <c r="I96" s="5" t="s">
        <v>134</v>
      </c>
      <c r="J96" s="1" t="s">
        <v>359</v>
      </c>
      <c r="K96" s="95" t="s">
        <v>360</v>
      </c>
      <c r="L96" s="94" t="s">
        <v>176</v>
      </c>
      <c r="M96" s="118" t="s">
        <v>133</v>
      </c>
      <c r="N96" s="118" t="s">
        <v>133</v>
      </c>
      <c r="O96" s="118" t="s">
        <v>133</v>
      </c>
      <c r="P96" s="249" t="s">
        <v>455</v>
      </c>
      <c r="Q96" s="250"/>
    </row>
    <row r="97" spans="2:17" ht="60.75" customHeight="1" x14ac:dyDescent="0.25">
      <c r="B97" s="171" t="s">
        <v>44</v>
      </c>
      <c r="C97" s="178">
        <f>1660/300*2</f>
        <v>11.066666666666666</v>
      </c>
      <c r="D97" s="3" t="s">
        <v>358</v>
      </c>
      <c r="E97" s="3">
        <v>1087187186</v>
      </c>
      <c r="F97" s="3" t="s">
        <v>176</v>
      </c>
      <c r="G97" s="3" t="s">
        <v>180</v>
      </c>
      <c r="H97" s="174">
        <v>41754</v>
      </c>
      <c r="I97" s="5" t="s">
        <v>134</v>
      </c>
      <c r="J97" s="1" t="s">
        <v>361</v>
      </c>
      <c r="K97" s="95" t="s">
        <v>362</v>
      </c>
      <c r="L97" s="94" t="s">
        <v>364</v>
      </c>
      <c r="M97" s="118" t="s">
        <v>133</v>
      </c>
      <c r="N97" s="118" t="s">
        <v>133</v>
      </c>
      <c r="O97" s="118" t="s">
        <v>133</v>
      </c>
      <c r="P97" s="249" t="s">
        <v>455</v>
      </c>
      <c r="Q97" s="250"/>
    </row>
    <row r="98" spans="2:17" ht="60.75" customHeight="1" x14ac:dyDescent="0.25">
      <c r="B98" s="171" t="s">
        <v>44</v>
      </c>
      <c r="C98" s="178">
        <f>1660/300*2</f>
        <v>11.066666666666666</v>
      </c>
      <c r="D98" s="3" t="s">
        <v>363</v>
      </c>
      <c r="E98" s="3">
        <v>1089542523</v>
      </c>
      <c r="F98" s="3" t="s">
        <v>176</v>
      </c>
      <c r="G98" s="3" t="s">
        <v>180</v>
      </c>
      <c r="H98" s="174">
        <v>41754</v>
      </c>
      <c r="I98" s="5" t="s">
        <v>134</v>
      </c>
      <c r="J98" s="1"/>
      <c r="K98" s="95"/>
      <c r="L98" s="94"/>
      <c r="M98" s="118" t="s">
        <v>133</v>
      </c>
      <c r="N98" s="118" t="s">
        <v>134</v>
      </c>
      <c r="O98" s="118" t="s">
        <v>133</v>
      </c>
      <c r="P98" s="285" t="s">
        <v>457</v>
      </c>
      <c r="Q98" s="286"/>
    </row>
    <row r="99" spans="2:17" ht="60.75" customHeight="1" x14ac:dyDescent="0.25">
      <c r="B99" s="171" t="s">
        <v>43</v>
      </c>
      <c r="C99" s="178">
        <f>1660/300</f>
        <v>5.5333333333333332</v>
      </c>
      <c r="D99" s="3" t="s">
        <v>365</v>
      </c>
      <c r="E99" s="3">
        <v>87944944</v>
      </c>
      <c r="F99" s="3" t="s">
        <v>333</v>
      </c>
      <c r="G99" s="3" t="s">
        <v>218</v>
      </c>
      <c r="H99" s="174">
        <v>40719</v>
      </c>
      <c r="I99" s="5" t="s">
        <v>133</v>
      </c>
      <c r="J99" s="1" t="s">
        <v>156</v>
      </c>
      <c r="K99" s="95" t="s">
        <v>366</v>
      </c>
      <c r="L99" s="94" t="s">
        <v>367</v>
      </c>
      <c r="M99" s="118" t="s">
        <v>133</v>
      </c>
      <c r="N99" s="118" t="s">
        <v>133</v>
      </c>
      <c r="O99" s="118" t="s">
        <v>133</v>
      </c>
      <c r="P99" s="249"/>
      <c r="Q99" s="250"/>
    </row>
    <row r="100" spans="2:17" ht="60.75" customHeight="1" x14ac:dyDescent="0.25">
      <c r="B100" s="171" t="s">
        <v>43</v>
      </c>
      <c r="C100" s="178">
        <f>1660/300</f>
        <v>5.5333333333333332</v>
      </c>
      <c r="D100" s="3" t="s">
        <v>365</v>
      </c>
      <c r="E100" s="3">
        <v>87944944</v>
      </c>
      <c r="F100" s="3" t="s">
        <v>333</v>
      </c>
      <c r="G100" s="3" t="s">
        <v>218</v>
      </c>
      <c r="H100" s="174">
        <v>40719</v>
      </c>
      <c r="I100" s="5" t="s">
        <v>133</v>
      </c>
      <c r="J100" s="1" t="s">
        <v>368</v>
      </c>
      <c r="K100" s="95" t="s">
        <v>369</v>
      </c>
      <c r="L100" s="94" t="s">
        <v>370</v>
      </c>
      <c r="M100" s="118" t="s">
        <v>133</v>
      </c>
      <c r="N100" s="118" t="s">
        <v>133</v>
      </c>
      <c r="O100" s="118" t="s">
        <v>133</v>
      </c>
      <c r="P100" s="249"/>
      <c r="Q100" s="250"/>
    </row>
    <row r="101" spans="2:17" ht="60.75" customHeight="1" x14ac:dyDescent="0.25">
      <c r="B101" s="171" t="s">
        <v>44</v>
      </c>
      <c r="C101" s="178">
        <f>1660/300*2</f>
        <v>11.066666666666666</v>
      </c>
      <c r="D101" s="3" t="s">
        <v>371</v>
      </c>
      <c r="E101" s="3">
        <v>52379053</v>
      </c>
      <c r="F101" s="3" t="s">
        <v>176</v>
      </c>
      <c r="G101" s="3" t="s">
        <v>180</v>
      </c>
      <c r="H101" s="174">
        <v>37491</v>
      </c>
      <c r="I101" s="5" t="s">
        <v>133</v>
      </c>
      <c r="J101" s="1" t="s">
        <v>372</v>
      </c>
      <c r="K101" s="95" t="s">
        <v>373</v>
      </c>
      <c r="L101" s="94" t="s">
        <v>176</v>
      </c>
      <c r="M101" s="118" t="s">
        <v>133</v>
      </c>
      <c r="N101" s="118" t="s">
        <v>133</v>
      </c>
      <c r="O101" s="118" t="s">
        <v>133</v>
      </c>
      <c r="P101" s="249"/>
      <c r="Q101" s="250"/>
    </row>
    <row r="102" spans="2:17" ht="60.75" customHeight="1" x14ac:dyDescent="0.25">
      <c r="B102" s="171" t="s">
        <v>44</v>
      </c>
      <c r="C102" s="178">
        <f>1660/300*2</f>
        <v>11.066666666666666</v>
      </c>
      <c r="D102" s="3" t="s">
        <v>371</v>
      </c>
      <c r="E102" s="3">
        <v>52379053</v>
      </c>
      <c r="F102" s="3" t="s">
        <v>176</v>
      </c>
      <c r="G102" s="3" t="s">
        <v>180</v>
      </c>
      <c r="H102" s="174">
        <v>37491</v>
      </c>
      <c r="I102" s="5" t="s">
        <v>133</v>
      </c>
      <c r="J102" s="1" t="s">
        <v>374</v>
      </c>
      <c r="K102" s="95" t="s">
        <v>375</v>
      </c>
      <c r="L102" s="94" t="s">
        <v>176</v>
      </c>
      <c r="M102" s="118" t="s">
        <v>133</v>
      </c>
      <c r="N102" s="118" t="s">
        <v>133</v>
      </c>
      <c r="O102" s="118" t="s">
        <v>133</v>
      </c>
      <c r="P102" s="249"/>
      <c r="Q102" s="250"/>
    </row>
    <row r="103" spans="2:17" ht="60.75" customHeight="1" x14ac:dyDescent="0.25">
      <c r="B103" s="171" t="s">
        <v>44</v>
      </c>
      <c r="C103" s="178">
        <f>1660/300*2</f>
        <v>11.066666666666666</v>
      </c>
      <c r="D103" s="3" t="s">
        <v>371</v>
      </c>
      <c r="E103" s="3">
        <v>52379053</v>
      </c>
      <c r="F103" s="3" t="s">
        <v>176</v>
      </c>
      <c r="G103" s="3" t="s">
        <v>180</v>
      </c>
      <c r="H103" s="174">
        <v>37491</v>
      </c>
      <c r="I103" s="5" t="s">
        <v>133</v>
      </c>
      <c r="J103" s="1" t="s">
        <v>376</v>
      </c>
      <c r="K103" s="95" t="s">
        <v>377</v>
      </c>
      <c r="L103" s="94" t="s">
        <v>176</v>
      </c>
      <c r="M103" s="118" t="s">
        <v>133</v>
      </c>
      <c r="N103" s="118" t="s">
        <v>133</v>
      </c>
      <c r="O103" s="118" t="s">
        <v>133</v>
      </c>
      <c r="P103" s="249"/>
      <c r="Q103" s="250"/>
    </row>
    <row r="104" spans="2:17" ht="60.75" customHeight="1" x14ac:dyDescent="0.25">
      <c r="B104" s="171" t="s">
        <v>44</v>
      </c>
      <c r="C104" s="178">
        <f>1660/300*2</f>
        <v>11.066666666666666</v>
      </c>
      <c r="D104" s="3" t="s">
        <v>378</v>
      </c>
      <c r="E104" s="3">
        <v>59671565</v>
      </c>
      <c r="F104" s="3" t="s">
        <v>379</v>
      </c>
      <c r="G104" s="3" t="s">
        <v>262</v>
      </c>
      <c r="H104" s="174">
        <v>41955</v>
      </c>
      <c r="I104" s="5" t="s">
        <v>134</v>
      </c>
      <c r="J104" s="1" t="s">
        <v>156</v>
      </c>
      <c r="K104" s="95" t="s">
        <v>304</v>
      </c>
      <c r="L104" s="94" t="s">
        <v>214</v>
      </c>
      <c r="M104" s="118" t="s">
        <v>133</v>
      </c>
      <c r="N104" s="118" t="s">
        <v>133</v>
      </c>
      <c r="O104" s="118" t="s">
        <v>133</v>
      </c>
      <c r="P104" s="287" t="s">
        <v>458</v>
      </c>
      <c r="Q104" s="288"/>
    </row>
    <row r="105" spans="2:17" ht="60.75" customHeight="1" x14ac:dyDescent="0.25">
      <c r="B105" s="171" t="s">
        <v>44</v>
      </c>
      <c r="C105" s="178">
        <f>1660/300*2</f>
        <v>11.066666666666666</v>
      </c>
      <c r="D105" s="3" t="s">
        <v>378</v>
      </c>
      <c r="E105" s="3">
        <v>59671565</v>
      </c>
      <c r="F105" s="3" t="s">
        <v>379</v>
      </c>
      <c r="G105" s="3" t="s">
        <v>262</v>
      </c>
      <c r="H105" s="174">
        <v>41955</v>
      </c>
      <c r="I105" s="5" t="s">
        <v>134</v>
      </c>
      <c r="J105" s="171" t="s">
        <v>258</v>
      </c>
      <c r="K105" s="95" t="s">
        <v>259</v>
      </c>
      <c r="L105" s="94" t="s">
        <v>214</v>
      </c>
      <c r="M105" s="118" t="s">
        <v>133</v>
      </c>
      <c r="N105" s="118" t="s">
        <v>133</v>
      </c>
      <c r="O105" s="118" t="s">
        <v>133</v>
      </c>
      <c r="P105" s="287" t="s">
        <v>458</v>
      </c>
      <c r="Q105" s="288"/>
    </row>
    <row r="106" spans="2:17" ht="60.75" customHeight="1" x14ac:dyDescent="0.25">
      <c r="B106" s="171" t="s">
        <v>43</v>
      </c>
      <c r="C106" s="178">
        <f>1660/300</f>
        <v>5.5333333333333332</v>
      </c>
      <c r="D106" s="3" t="s">
        <v>380</v>
      </c>
      <c r="E106" s="3">
        <v>12930935</v>
      </c>
      <c r="F106" s="3" t="s">
        <v>381</v>
      </c>
      <c r="G106" s="171" t="s">
        <v>173</v>
      </c>
      <c r="H106" s="174">
        <v>41445</v>
      </c>
      <c r="I106" s="5" t="s">
        <v>174</v>
      </c>
      <c r="J106" s="1" t="s">
        <v>160</v>
      </c>
      <c r="K106" s="95" t="s">
        <v>382</v>
      </c>
      <c r="L106" s="94" t="s">
        <v>214</v>
      </c>
      <c r="M106" s="118" t="s">
        <v>133</v>
      </c>
      <c r="N106" s="118" t="s">
        <v>133</v>
      </c>
      <c r="O106" s="118" t="s">
        <v>133</v>
      </c>
      <c r="P106" s="289" t="s">
        <v>459</v>
      </c>
      <c r="Q106" s="290"/>
    </row>
    <row r="107" spans="2:17" ht="60.75" customHeight="1" x14ac:dyDescent="0.25">
      <c r="B107" s="171" t="s">
        <v>44</v>
      </c>
      <c r="C107" s="178">
        <f>1660/300*2</f>
        <v>11.066666666666666</v>
      </c>
      <c r="D107" s="3" t="s">
        <v>383</v>
      </c>
      <c r="E107" s="3">
        <v>1087106533</v>
      </c>
      <c r="F107" s="3" t="s">
        <v>338</v>
      </c>
      <c r="G107" s="3" t="s">
        <v>180</v>
      </c>
      <c r="H107" s="174">
        <v>37492</v>
      </c>
      <c r="I107" s="5" t="s">
        <v>133</v>
      </c>
      <c r="J107" s="1"/>
      <c r="K107" s="95"/>
      <c r="L107" s="94"/>
      <c r="M107" s="118" t="s">
        <v>133</v>
      </c>
      <c r="N107" s="118" t="s">
        <v>134</v>
      </c>
      <c r="O107" s="118" t="s">
        <v>133</v>
      </c>
      <c r="P107" s="289" t="s">
        <v>460</v>
      </c>
      <c r="Q107" s="290"/>
    </row>
    <row r="108" spans="2:17" ht="60.75" customHeight="1" x14ac:dyDescent="0.25">
      <c r="B108" s="171" t="s">
        <v>44</v>
      </c>
      <c r="C108" s="178">
        <f>1660/300*2</f>
        <v>11.066666666666666</v>
      </c>
      <c r="D108" s="3" t="s">
        <v>384</v>
      </c>
      <c r="E108" s="3">
        <v>59685145</v>
      </c>
      <c r="F108" s="3" t="s">
        <v>176</v>
      </c>
      <c r="G108" s="3" t="s">
        <v>180</v>
      </c>
      <c r="H108" s="174">
        <v>41390</v>
      </c>
      <c r="I108" s="5" t="s">
        <v>134</v>
      </c>
      <c r="J108" s="1" t="s">
        <v>385</v>
      </c>
      <c r="K108" s="95" t="s">
        <v>386</v>
      </c>
      <c r="L108" s="94" t="s">
        <v>214</v>
      </c>
      <c r="M108" s="118" t="s">
        <v>133</v>
      </c>
      <c r="N108" s="118" t="s">
        <v>133</v>
      </c>
      <c r="O108" s="118" t="s">
        <v>133</v>
      </c>
      <c r="P108" s="289" t="s">
        <v>461</v>
      </c>
      <c r="Q108" s="290"/>
    </row>
    <row r="109" spans="2:17" ht="60.75" customHeight="1" x14ac:dyDescent="0.25">
      <c r="B109" s="171" t="s">
        <v>43</v>
      </c>
      <c r="C109" s="178">
        <f>1660/300</f>
        <v>5.5333333333333332</v>
      </c>
      <c r="D109" s="3" t="s">
        <v>387</v>
      </c>
      <c r="E109" s="3">
        <v>59675431</v>
      </c>
      <c r="F109" s="3" t="s">
        <v>388</v>
      </c>
      <c r="G109" s="3" t="s">
        <v>180</v>
      </c>
      <c r="H109" s="174">
        <v>38457</v>
      </c>
      <c r="I109" s="5" t="s">
        <v>134</v>
      </c>
      <c r="J109" s="1" t="s">
        <v>156</v>
      </c>
      <c r="K109" s="95" t="s">
        <v>390</v>
      </c>
      <c r="L109" s="94" t="s">
        <v>389</v>
      </c>
      <c r="M109" s="118" t="s">
        <v>133</v>
      </c>
      <c r="N109" s="118" t="s">
        <v>133</v>
      </c>
      <c r="O109" s="118" t="s">
        <v>133</v>
      </c>
      <c r="P109" s="289" t="s">
        <v>461</v>
      </c>
      <c r="Q109" s="290"/>
    </row>
    <row r="110" spans="2:17" ht="60.75" customHeight="1" x14ac:dyDescent="0.25">
      <c r="B110" s="171" t="s">
        <v>43</v>
      </c>
      <c r="C110" s="178">
        <f>1660/300</f>
        <v>5.5333333333333332</v>
      </c>
      <c r="D110" s="3" t="s">
        <v>387</v>
      </c>
      <c r="E110" s="3">
        <v>59675431</v>
      </c>
      <c r="F110" s="3" t="s">
        <v>388</v>
      </c>
      <c r="G110" s="3" t="s">
        <v>180</v>
      </c>
      <c r="H110" s="174">
        <v>38457</v>
      </c>
      <c r="I110" s="5" t="s">
        <v>134</v>
      </c>
      <c r="J110" s="1" t="s">
        <v>258</v>
      </c>
      <c r="K110" s="95" t="s">
        <v>259</v>
      </c>
      <c r="L110" s="94" t="s">
        <v>43</v>
      </c>
      <c r="M110" s="118" t="s">
        <v>133</v>
      </c>
      <c r="N110" s="118" t="s">
        <v>133</v>
      </c>
      <c r="O110" s="118" t="s">
        <v>133</v>
      </c>
      <c r="P110" s="289" t="s">
        <v>461</v>
      </c>
      <c r="Q110" s="290"/>
    </row>
    <row r="111" spans="2:17" ht="60.75" customHeight="1" x14ac:dyDescent="0.25">
      <c r="B111" s="171" t="s">
        <v>44</v>
      </c>
      <c r="C111" s="178">
        <f>1660/300*2</f>
        <v>11.066666666666666</v>
      </c>
      <c r="D111" s="3" t="s">
        <v>391</v>
      </c>
      <c r="E111" s="3">
        <v>1086016981</v>
      </c>
      <c r="F111" s="3" t="s">
        <v>338</v>
      </c>
      <c r="G111" s="3" t="s">
        <v>392</v>
      </c>
      <c r="H111" s="174">
        <v>40781</v>
      </c>
      <c r="I111" s="5" t="s">
        <v>133</v>
      </c>
      <c r="J111" s="1" t="s">
        <v>393</v>
      </c>
      <c r="K111" s="95" t="s">
        <v>394</v>
      </c>
      <c r="L111" s="94" t="s">
        <v>207</v>
      </c>
      <c r="M111" s="118" t="s">
        <v>133</v>
      </c>
      <c r="N111" s="118" t="s">
        <v>133</v>
      </c>
      <c r="O111" s="118" t="s">
        <v>133</v>
      </c>
      <c r="P111" s="289"/>
      <c r="Q111" s="290"/>
    </row>
    <row r="112" spans="2:17" ht="60.75" customHeight="1" x14ac:dyDescent="0.25">
      <c r="B112" s="171" t="s">
        <v>44</v>
      </c>
      <c r="C112" s="178">
        <f>1660/300*2</f>
        <v>11.066666666666666</v>
      </c>
      <c r="D112" s="3" t="s">
        <v>395</v>
      </c>
      <c r="E112" s="3">
        <v>59686746</v>
      </c>
      <c r="F112" s="3" t="s">
        <v>176</v>
      </c>
      <c r="G112" s="3" t="s">
        <v>180</v>
      </c>
      <c r="H112" s="174">
        <v>41754</v>
      </c>
      <c r="I112" s="5" t="s">
        <v>134</v>
      </c>
      <c r="J112" s="1" t="s">
        <v>396</v>
      </c>
      <c r="K112" s="95" t="s">
        <v>397</v>
      </c>
      <c r="L112" s="95" t="s">
        <v>364</v>
      </c>
      <c r="M112" s="118" t="s">
        <v>133</v>
      </c>
      <c r="N112" s="118" t="s">
        <v>133</v>
      </c>
      <c r="O112" s="118" t="s">
        <v>133</v>
      </c>
      <c r="P112" s="289" t="s">
        <v>461</v>
      </c>
      <c r="Q112" s="290"/>
    </row>
    <row r="113" spans="2:17" ht="60.75" customHeight="1" x14ac:dyDescent="0.25">
      <c r="B113" s="171" t="s">
        <v>44</v>
      </c>
      <c r="C113" s="178">
        <f>1660/300*2</f>
        <v>11.066666666666666</v>
      </c>
      <c r="D113" s="3" t="s">
        <v>395</v>
      </c>
      <c r="E113" s="3">
        <v>59686746</v>
      </c>
      <c r="F113" s="3" t="s">
        <v>176</v>
      </c>
      <c r="G113" s="3" t="s">
        <v>180</v>
      </c>
      <c r="H113" s="174">
        <v>41754</v>
      </c>
      <c r="I113" s="5" t="s">
        <v>134</v>
      </c>
      <c r="J113" s="1" t="s">
        <v>398</v>
      </c>
      <c r="K113" s="95" t="s">
        <v>399</v>
      </c>
      <c r="L113" s="95" t="s">
        <v>364</v>
      </c>
      <c r="M113" s="118" t="s">
        <v>133</v>
      </c>
      <c r="N113" s="118" t="s">
        <v>133</v>
      </c>
      <c r="O113" s="118" t="s">
        <v>133</v>
      </c>
      <c r="P113" s="289" t="s">
        <v>461</v>
      </c>
      <c r="Q113" s="290"/>
    </row>
    <row r="115" spans="2:17" ht="15.75" thickBot="1" x14ac:dyDescent="0.3"/>
    <row r="116" spans="2:17" ht="27" thickBot="1" x14ac:dyDescent="0.3">
      <c r="B116" s="268" t="s">
        <v>46</v>
      </c>
      <c r="C116" s="269"/>
      <c r="D116" s="269"/>
      <c r="E116" s="269"/>
      <c r="F116" s="269"/>
      <c r="G116" s="269"/>
      <c r="H116" s="269"/>
      <c r="I116" s="269"/>
      <c r="J116" s="269"/>
      <c r="K116" s="269"/>
      <c r="L116" s="269"/>
      <c r="M116" s="269"/>
      <c r="N116" s="270"/>
    </row>
    <row r="119" spans="2:17" ht="46.15" customHeight="1" x14ac:dyDescent="0.25">
      <c r="B119" s="65" t="s">
        <v>33</v>
      </c>
      <c r="C119" s="65" t="s">
        <v>47</v>
      </c>
      <c r="D119" s="264" t="s">
        <v>3</v>
      </c>
      <c r="E119" s="265"/>
    </row>
    <row r="120" spans="2:17" ht="46.9" customHeight="1" x14ac:dyDescent="0.25">
      <c r="B120" s="66" t="s">
        <v>122</v>
      </c>
      <c r="C120" s="120" t="s">
        <v>133</v>
      </c>
      <c r="D120" s="284" t="s">
        <v>438</v>
      </c>
      <c r="E120" s="273"/>
    </row>
    <row r="123" spans="2:17" ht="26.25" x14ac:dyDescent="0.25">
      <c r="B123" s="266" t="s">
        <v>64</v>
      </c>
      <c r="C123" s="267"/>
      <c r="D123" s="267"/>
      <c r="E123" s="267"/>
      <c r="F123" s="267"/>
      <c r="G123" s="267"/>
      <c r="H123" s="267"/>
      <c r="I123" s="267"/>
      <c r="J123" s="267"/>
      <c r="K123" s="267"/>
      <c r="L123" s="267"/>
      <c r="M123" s="267"/>
      <c r="N123" s="267"/>
      <c r="O123" s="267"/>
      <c r="P123" s="267"/>
    </row>
    <row r="125" spans="2:17" ht="15.75" thickBot="1" x14ac:dyDescent="0.3"/>
    <row r="126" spans="2:17" ht="27" thickBot="1" x14ac:dyDescent="0.3">
      <c r="B126" s="268" t="s">
        <v>54</v>
      </c>
      <c r="C126" s="269"/>
      <c r="D126" s="269"/>
      <c r="E126" s="269"/>
      <c r="F126" s="269"/>
      <c r="G126" s="269"/>
      <c r="H126" s="269"/>
      <c r="I126" s="269"/>
      <c r="J126" s="269"/>
      <c r="K126" s="269"/>
      <c r="L126" s="269"/>
      <c r="M126" s="269"/>
      <c r="N126" s="270"/>
    </row>
    <row r="128" spans="2:17" ht="15.75" thickBot="1" x14ac:dyDescent="0.3">
      <c r="M128" s="62"/>
      <c r="N128" s="62"/>
    </row>
    <row r="129" spans="1:26" s="104" customFormat="1" ht="109.5" customHeight="1" x14ac:dyDescent="0.25">
      <c r="B129" s="115" t="s">
        <v>142</v>
      </c>
      <c r="C129" s="115" t="s">
        <v>143</v>
      </c>
      <c r="D129" s="115" t="s">
        <v>144</v>
      </c>
      <c r="E129" s="115" t="s">
        <v>45</v>
      </c>
      <c r="F129" s="115" t="s">
        <v>22</v>
      </c>
      <c r="G129" s="115" t="s">
        <v>102</v>
      </c>
      <c r="H129" s="115" t="s">
        <v>17</v>
      </c>
      <c r="I129" s="115" t="s">
        <v>10</v>
      </c>
      <c r="J129" s="115" t="s">
        <v>31</v>
      </c>
      <c r="K129" s="115" t="s">
        <v>61</v>
      </c>
      <c r="L129" s="115" t="s">
        <v>20</v>
      </c>
      <c r="M129" s="100" t="s">
        <v>26</v>
      </c>
      <c r="N129" s="115" t="s">
        <v>145</v>
      </c>
      <c r="O129" s="115" t="s">
        <v>36</v>
      </c>
      <c r="P129" s="116" t="s">
        <v>11</v>
      </c>
      <c r="Q129" s="116" t="s">
        <v>19</v>
      </c>
    </row>
    <row r="130" spans="1:26" s="110" customFormat="1" x14ac:dyDescent="0.25">
      <c r="A130" s="45">
        <v>1</v>
      </c>
      <c r="B130" s="111"/>
      <c r="C130" s="112"/>
      <c r="D130" s="111"/>
      <c r="E130" s="106"/>
      <c r="F130" s="107"/>
      <c r="G130" s="146"/>
      <c r="H130" s="114"/>
      <c r="I130" s="108"/>
      <c r="J130" s="108"/>
      <c r="K130" s="108"/>
      <c r="L130" s="108"/>
      <c r="M130" s="99"/>
      <c r="N130" s="99">
        <f>+M130*G130</f>
        <v>0</v>
      </c>
      <c r="O130" s="27"/>
      <c r="P130" s="27"/>
      <c r="Q130" s="147"/>
      <c r="R130" s="109"/>
      <c r="S130" s="109"/>
      <c r="T130" s="109"/>
      <c r="U130" s="109"/>
      <c r="V130" s="109"/>
      <c r="W130" s="109"/>
      <c r="X130" s="109"/>
      <c r="Y130" s="109"/>
      <c r="Z130" s="109"/>
    </row>
    <row r="131" spans="1:26" s="110" customFormat="1" x14ac:dyDescent="0.25">
      <c r="A131" s="45">
        <f>+A130+1</f>
        <v>2</v>
      </c>
      <c r="B131" s="111"/>
      <c r="C131" s="112"/>
      <c r="D131" s="111"/>
      <c r="E131" s="106"/>
      <c r="F131" s="107"/>
      <c r="G131" s="107"/>
      <c r="H131" s="107"/>
      <c r="I131" s="108"/>
      <c r="J131" s="108"/>
      <c r="K131" s="108"/>
      <c r="L131" s="108"/>
      <c r="M131" s="99"/>
      <c r="N131" s="99"/>
      <c r="O131" s="27"/>
      <c r="P131" s="27"/>
      <c r="Q131" s="147"/>
      <c r="R131" s="109"/>
      <c r="S131" s="109"/>
      <c r="T131" s="109"/>
      <c r="U131" s="109"/>
      <c r="V131" s="109"/>
      <c r="W131" s="109"/>
      <c r="X131" s="109"/>
      <c r="Y131" s="109"/>
      <c r="Z131" s="109"/>
    </row>
    <row r="132" spans="1:26" s="110" customFormat="1" x14ac:dyDescent="0.25">
      <c r="A132" s="45">
        <f t="shared" ref="A132:A137" si="2">+A131+1</f>
        <v>3</v>
      </c>
      <c r="B132" s="111"/>
      <c r="C132" s="112"/>
      <c r="D132" s="111"/>
      <c r="E132" s="106"/>
      <c r="F132" s="107"/>
      <c r="G132" s="107"/>
      <c r="H132" s="107"/>
      <c r="I132" s="108"/>
      <c r="J132" s="108"/>
      <c r="K132" s="108"/>
      <c r="L132" s="108"/>
      <c r="M132" s="99"/>
      <c r="N132" s="99"/>
      <c r="O132" s="27"/>
      <c r="P132" s="27"/>
      <c r="Q132" s="147"/>
      <c r="R132" s="109"/>
      <c r="S132" s="109"/>
      <c r="T132" s="109"/>
      <c r="U132" s="109"/>
      <c r="V132" s="109"/>
      <c r="W132" s="109"/>
      <c r="X132" s="109"/>
      <c r="Y132" s="109"/>
      <c r="Z132" s="109"/>
    </row>
    <row r="133" spans="1:26" s="110" customFormat="1" x14ac:dyDescent="0.25">
      <c r="A133" s="45">
        <f t="shared" si="2"/>
        <v>4</v>
      </c>
      <c r="B133" s="111"/>
      <c r="C133" s="112"/>
      <c r="D133" s="111"/>
      <c r="E133" s="106"/>
      <c r="F133" s="107"/>
      <c r="G133" s="107"/>
      <c r="H133" s="107"/>
      <c r="I133" s="108"/>
      <c r="J133" s="108"/>
      <c r="K133" s="108"/>
      <c r="L133" s="108"/>
      <c r="M133" s="99"/>
      <c r="N133" s="99"/>
      <c r="O133" s="27"/>
      <c r="P133" s="27"/>
      <c r="Q133" s="147"/>
      <c r="R133" s="109"/>
      <c r="S133" s="109"/>
      <c r="T133" s="109"/>
      <c r="U133" s="109"/>
      <c r="V133" s="109"/>
      <c r="W133" s="109"/>
      <c r="X133" s="109"/>
      <c r="Y133" s="109"/>
      <c r="Z133" s="109"/>
    </row>
    <row r="134" spans="1:26" s="110" customFormat="1" x14ac:dyDescent="0.25">
      <c r="A134" s="45">
        <f t="shared" si="2"/>
        <v>5</v>
      </c>
      <c r="B134" s="111"/>
      <c r="C134" s="112"/>
      <c r="D134" s="111"/>
      <c r="E134" s="106"/>
      <c r="F134" s="107"/>
      <c r="G134" s="107"/>
      <c r="H134" s="107"/>
      <c r="I134" s="108"/>
      <c r="J134" s="108"/>
      <c r="K134" s="108"/>
      <c r="L134" s="108"/>
      <c r="M134" s="99"/>
      <c r="N134" s="99"/>
      <c r="O134" s="27"/>
      <c r="P134" s="27"/>
      <c r="Q134" s="147"/>
      <c r="R134" s="109"/>
      <c r="S134" s="109"/>
      <c r="T134" s="109"/>
      <c r="U134" s="109"/>
      <c r="V134" s="109"/>
      <c r="W134" s="109"/>
      <c r="X134" s="109"/>
      <c r="Y134" s="109"/>
      <c r="Z134" s="109"/>
    </row>
    <row r="135" spans="1:26" s="110" customFormat="1" x14ac:dyDescent="0.25">
      <c r="A135" s="45">
        <f t="shared" si="2"/>
        <v>6</v>
      </c>
      <c r="B135" s="111"/>
      <c r="C135" s="112"/>
      <c r="D135" s="111"/>
      <c r="E135" s="106"/>
      <c r="F135" s="107"/>
      <c r="G135" s="107"/>
      <c r="H135" s="107"/>
      <c r="I135" s="108"/>
      <c r="J135" s="108"/>
      <c r="K135" s="108"/>
      <c r="L135" s="108"/>
      <c r="M135" s="99"/>
      <c r="N135" s="99"/>
      <c r="O135" s="27"/>
      <c r="P135" s="27"/>
      <c r="Q135" s="147"/>
      <c r="R135" s="109"/>
      <c r="S135" s="109"/>
      <c r="T135" s="109"/>
      <c r="U135" s="109"/>
      <c r="V135" s="109"/>
      <c r="W135" s="109"/>
      <c r="X135" s="109"/>
      <c r="Y135" s="109"/>
      <c r="Z135" s="109"/>
    </row>
    <row r="136" spans="1:26" s="110" customFormat="1" x14ac:dyDescent="0.25">
      <c r="A136" s="45">
        <f t="shared" si="2"/>
        <v>7</v>
      </c>
      <c r="B136" s="111"/>
      <c r="C136" s="112"/>
      <c r="D136" s="111"/>
      <c r="E136" s="106"/>
      <c r="F136" s="107"/>
      <c r="G136" s="107"/>
      <c r="H136" s="107"/>
      <c r="I136" s="108"/>
      <c r="J136" s="108"/>
      <c r="K136" s="108"/>
      <c r="L136" s="108"/>
      <c r="M136" s="99"/>
      <c r="N136" s="99"/>
      <c r="O136" s="27"/>
      <c r="P136" s="27"/>
      <c r="Q136" s="147"/>
      <c r="R136" s="109"/>
      <c r="S136" s="109"/>
      <c r="T136" s="109"/>
      <c r="U136" s="109"/>
      <c r="V136" s="109"/>
      <c r="W136" s="109"/>
      <c r="X136" s="109"/>
      <c r="Y136" s="109"/>
      <c r="Z136" s="109"/>
    </row>
    <row r="137" spans="1:26" s="110" customFormat="1" x14ac:dyDescent="0.25">
      <c r="A137" s="45">
        <f t="shared" si="2"/>
        <v>8</v>
      </c>
      <c r="B137" s="111"/>
      <c r="C137" s="112"/>
      <c r="D137" s="111"/>
      <c r="E137" s="106"/>
      <c r="F137" s="107"/>
      <c r="G137" s="107"/>
      <c r="H137" s="107"/>
      <c r="I137" s="108"/>
      <c r="J137" s="108"/>
      <c r="K137" s="108"/>
      <c r="L137" s="108"/>
      <c r="M137" s="99"/>
      <c r="N137" s="99"/>
      <c r="O137" s="27"/>
      <c r="P137" s="27"/>
      <c r="Q137" s="147"/>
      <c r="R137" s="109"/>
      <c r="S137" s="109"/>
      <c r="T137" s="109"/>
      <c r="U137" s="109"/>
      <c r="V137" s="109"/>
      <c r="W137" s="109"/>
      <c r="X137" s="109"/>
      <c r="Y137" s="109"/>
      <c r="Z137" s="109"/>
    </row>
    <row r="138" spans="1:26" s="110" customFormat="1" x14ac:dyDescent="0.25">
      <c r="A138" s="45"/>
      <c r="B138" s="48" t="s">
        <v>16</v>
      </c>
      <c r="C138" s="112"/>
      <c r="D138" s="111"/>
      <c r="E138" s="106"/>
      <c r="F138" s="107"/>
      <c r="G138" s="107"/>
      <c r="H138" s="107"/>
      <c r="I138" s="108"/>
      <c r="J138" s="108"/>
      <c r="K138" s="113">
        <f t="shared" ref="K138" si="3">SUM(K130:K137)</f>
        <v>0</v>
      </c>
      <c r="L138" s="113">
        <f t="shared" ref="L138:N138" si="4">SUM(L130:L137)</f>
        <v>0</v>
      </c>
      <c r="M138" s="145">
        <f t="shared" si="4"/>
        <v>0</v>
      </c>
      <c r="N138" s="113">
        <f t="shared" si="4"/>
        <v>0</v>
      </c>
      <c r="O138" s="27"/>
      <c r="P138" s="27"/>
      <c r="Q138" s="148"/>
    </row>
    <row r="139" spans="1:26" x14ac:dyDescent="0.25">
      <c r="B139" s="30"/>
      <c r="C139" s="30"/>
      <c r="D139" s="30"/>
      <c r="E139" s="31"/>
      <c r="F139" s="30"/>
      <c r="G139" s="30"/>
      <c r="H139" s="30"/>
      <c r="I139" s="30"/>
      <c r="J139" s="30"/>
      <c r="K139" s="30"/>
      <c r="L139" s="30"/>
      <c r="M139" s="30"/>
      <c r="N139" s="30"/>
      <c r="O139" s="30"/>
      <c r="P139" s="30"/>
    </row>
    <row r="140" spans="1:26" ht="18.75" x14ac:dyDescent="0.25">
      <c r="B140" s="56" t="s">
        <v>32</v>
      </c>
      <c r="C140" s="70">
        <f>+K138</f>
        <v>0</v>
      </c>
      <c r="H140" s="32"/>
      <c r="I140" s="32"/>
      <c r="J140" s="32"/>
      <c r="K140" s="32"/>
      <c r="L140" s="32"/>
      <c r="M140" s="32"/>
      <c r="N140" s="30"/>
      <c r="O140" s="30"/>
      <c r="P140" s="30"/>
    </row>
    <row r="142" spans="1:26" ht="15.75" thickBot="1" x14ac:dyDescent="0.3"/>
    <row r="143" spans="1:26" ht="37.15" customHeight="1" thickBot="1" x14ac:dyDescent="0.3">
      <c r="B143" s="73" t="s">
        <v>49</v>
      </c>
      <c r="C143" s="74" t="s">
        <v>50</v>
      </c>
      <c r="D143" s="73" t="s">
        <v>51</v>
      </c>
      <c r="E143" s="74" t="s">
        <v>55</v>
      </c>
    </row>
    <row r="144" spans="1:26" ht="41.45" customHeight="1" x14ac:dyDescent="0.25">
      <c r="B144" s="64" t="s">
        <v>123</v>
      </c>
      <c r="C144" s="67">
        <v>20</v>
      </c>
      <c r="D144" s="67">
        <v>0</v>
      </c>
      <c r="E144" s="280">
        <f>+D144+D145+D146</f>
        <v>0</v>
      </c>
    </row>
    <row r="145" spans="2:17" x14ac:dyDescent="0.25">
      <c r="B145" s="64" t="s">
        <v>124</v>
      </c>
      <c r="C145" s="55">
        <v>30</v>
      </c>
      <c r="D145" s="68">
        <v>0</v>
      </c>
      <c r="E145" s="281"/>
    </row>
    <row r="146" spans="2:17" ht="15.75" thickBot="1" x14ac:dyDescent="0.3">
      <c r="B146" s="64" t="s">
        <v>125</v>
      </c>
      <c r="C146" s="69">
        <v>40</v>
      </c>
      <c r="D146" s="69">
        <v>0</v>
      </c>
      <c r="E146" s="282"/>
    </row>
    <row r="148" spans="2:17" ht="15.75" thickBot="1" x14ac:dyDescent="0.3"/>
    <row r="149" spans="2:17" ht="27" thickBot="1" x14ac:dyDescent="0.3">
      <c r="B149" s="268" t="s">
        <v>52</v>
      </c>
      <c r="C149" s="269"/>
      <c r="D149" s="269"/>
      <c r="E149" s="269"/>
      <c r="F149" s="269"/>
      <c r="G149" s="269"/>
      <c r="H149" s="269"/>
      <c r="I149" s="269"/>
      <c r="J149" s="269"/>
      <c r="K149" s="269"/>
      <c r="L149" s="269"/>
      <c r="M149" s="269"/>
      <c r="N149" s="270"/>
    </row>
    <row r="151" spans="2:17" ht="76.5" customHeight="1" x14ac:dyDescent="0.25">
      <c r="B151" s="54" t="s">
        <v>0</v>
      </c>
      <c r="C151" s="54" t="s">
        <v>39</v>
      </c>
      <c r="D151" s="54" t="s">
        <v>40</v>
      </c>
      <c r="E151" s="54" t="s">
        <v>115</v>
      </c>
      <c r="F151" s="54" t="s">
        <v>117</v>
      </c>
      <c r="G151" s="54" t="s">
        <v>118</v>
      </c>
      <c r="H151" s="54" t="s">
        <v>119</v>
      </c>
      <c r="I151" s="54" t="s">
        <v>116</v>
      </c>
      <c r="J151" s="264" t="s">
        <v>120</v>
      </c>
      <c r="K151" s="271"/>
      <c r="L151" s="265"/>
      <c r="M151" s="54" t="s">
        <v>121</v>
      </c>
      <c r="N151" s="54" t="s">
        <v>41</v>
      </c>
      <c r="O151" s="54" t="s">
        <v>42</v>
      </c>
      <c r="P151" s="264" t="s">
        <v>3</v>
      </c>
      <c r="Q151" s="265"/>
    </row>
    <row r="152" spans="2:17" ht="60.75" customHeight="1" x14ac:dyDescent="0.25">
      <c r="B152" s="187" t="s">
        <v>370</v>
      </c>
      <c r="C152" s="187">
        <v>1.6</v>
      </c>
      <c r="D152" s="182" t="s">
        <v>412</v>
      </c>
      <c r="E152" s="182">
        <v>28559985</v>
      </c>
      <c r="F152" s="182" t="s">
        <v>413</v>
      </c>
      <c r="G152" s="187" t="s">
        <v>414</v>
      </c>
      <c r="H152" s="190">
        <v>39802</v>
      </c>
      <c r="I152" s="183" t="s">
        <v>134</v>
      </c>
      <c r="J152" s="181" t="s">
        <v>415</v>
      </c>
      <c r="K152" s="189" t="s">
        <v>416</v>
      </c>
      <c r="L152" s="188" t="s">
        <v>417</v>
      </c>
      <c r="M152" s="185" t="s">
        <v>133</v>
      </c>
      <c r="N152" s="185" t="s">
        <v>133</v>
      </c>
      <c r="O152" s="185" t="s">
        <v>134</v>
      </c>
      <c r="P152" s="283" t="s">
        <v>187</v>
      </c>
      <c r="Q152" s="283"/>
    </row>
    <row r="153" spans="2:17" s="184" customFormat="1" ht="60.75" customHeight="1" x14ac:dyDescent="0.25">
      <c r="B153" s="187" t="s">
        <v>370</v>
      </c>
      <c r="C153" s="187">
        <v>1.6</v>
      </c>
      <c r="D153" s="182" t="s">
        <v>412</v>
      </c>
      <c r="E153" s="182">
        <v>28559985</v>
      </c>
      <c r="F153" s="182" t="s">
        <v>413</v>
      </c>
      <c r="G153" s="187" t="s">
        <v>414</v>
      </c>
      <c r="H153" s="190">
        <v>39802</v>
      </c>
      <c r="I153" s="183" t="s">
        <v>134</v>
      </c>
      <c r="J153" s="181" t="s">
        <v>415</v>
      </c>
      <c r="K153" s="189" t="s">
        <v>418</v>
      </c>
      <c r="L153" s="188" t="s">
        <v>419</v>
      </c>
      <c r="M153" s="185" t="s">
        <v>133</v>
      </c>
      <c r="N153" s="185" t="s">
        <v>133</v>
      </c>
      <c r="O153" s="185" t="s">
        <v>134</v>
      </c>
      <c r="P153" s="283" t="s">
        <v>187</v>
      </c>
      <c r="Q153" s="283"/>
    </row>
    <row r="154" spans="2:17" s="184" customFormat="1" ht="60.75" customHeight="1" x14ac:dyDescent="0.25">
      <c r="B154" s="187" t="s">
        <v>370</v>
      </c>
      <c r="C154" s="187">
        <v>1.6</v>
      </c>
      <c r="D154" s="182" t="s">
        <v>412</v>
      </c>
      <c r="E154" s="182">
        <v>28559985</v>
      </c>
      <c r="F154" s="182" t="s">
        <v>413</v>
      </c>
      <c r="G154" s="187" t="s">
        <v>414</v>
      </c>
      <c r="H154" s="190">
        <v>39802</v>
      </c>
      <c r="I154" s="183" t="s">
        <v>134</v>
      </c>
      <c r="J154" s="181" t="s">
        <v>420</v>
      </c>
      <c r="K154" s="189" t="s">
        <v>421</v>
      </c>
      <c r="L154" s="188" t="s">
        <v>422</v>
      </c>
      <c r="M154" s="185" t="s">
        <v>133</v>
      </c>
      <c r="N154" s="185" t="s">
        <v>133</v>
      </c>
      <c r="O154" s="185" t="s">
        <v>134</v>
      </c>
      <c r="P154" s="283" t="s">
        <v>187</v>
      </c>
      <c r="Q154" s="283"/>
    </row>
    <row r="155" spans="2:17" s="184" customFormat="1" ht="60.75" customHeight="1" x14ac:dyDescent="0.25">
      <c r="B155" s="187" t="s">
        <v>423</v>
      </c>
      <c r="C155" s="187">
        <v>1.6</v>
      </c>
      <c r="D155" s="182" t="s">
        <v>424</v>
      </c>
      <c r="E155" s="182">
        <v>30737385</v>
      </c>
      <c r="F155" s="187" t="s">
        <v>425</v>
      </c>
      <c r="G155" s="182" t="s">
        <v>426</v>
      </c>
      <c r="H155" s="190">
        <v>34440</v>
      </c>
      <c r="I155" s="183" t="s">
        <v>174</v>
      </c>
      <c r="J155" s="181"/>
      <c r="K155" s="189"/>
      <c r="L155" s="188"/>
      <c r="M155" s="185" t="s">
        <v>133</v>
      </c>
      <c r="N155" s="185" t="s">
        <v>134</v>
      </c>
      <c r="O155" s="185"/>
      <c r="P155" s="191" t="s">
        <v>427</v>
      </c>
      <c r="Q155" s="186"/>
    </row>
    <row r="156" spans="2:17" ht="60.75" customHeight="1" x14ac:dyDescent="0.25">
      <c r="B156" s="187" t="s">
        <v>428</v>
      </c>
      <c r="C156" s="187">
        <v>0.32</v>
      </c>
      <c r="D156" s="182" t="s">
        <v>429</v>
      </c>
      <c r="E156" s="182">
        <v>59672515</v>
      </c>
      <c r="F156" s="182" t="s">
        <v>433</v>
      </c>
      <c r="G156" s="182" t="s">
        <v>317</v>
      </c>
      <c r="H156" s="190">
        <v>41090</v>
      </c>
      <c r="I156" s="183" t="s">
        <v>133</v>
      </c>
      <c r="J156" s="181" t="s">
        <v>430</v>
      </c>
      <c r="K156" s="188" t="s">
        <v>431</v>
      </c>
      <c r="L156" s="188" t="s">
        <v>432</v>
      </c>
      <c r="M156" s="185" t="s">
        <v>133</v>
      </c>
      <c r="N156" s="185" t="s">
        <v>133</v>
      </c>
      <c r="O156" s="185"/>
      <c r="P156" s="283"/>
      <c r="Q156" s="283"/>
    </row>
    <row r="157" spans="2:17" ht="33.6" customHeight="1" x14ac:dyDescent="0.25">
      <c r="B157" s="187" t="s">
        <v>428</v>
      </c>
      <c r="C157" s="187">
        <v>0.32</v>
      </c>
      <c r="D157" s="182" t="s">
        <v>429</v>
      </c>
      <c r="E157" s="182">
        <v>59672515</v>
      </c>
      <c r="F157" s="182" t="s">
        <v>433</v>
      </c>
      <c r="G157" s="182" t="s">
        <v>317</v>
      </c>
      <c r="H157" s="190">
        <v>41090</v>
      </c>
      <c r="I157" s="183" t="s">
        <v>133</v>
      </c>
      <c r="J157" s="183" t="s">
        <v>434</v>
      </c>
      <c r="K157" s="189" t="s">
        <v>436</v>
      </c>
      <c r="L157" s="188" t="s">
        <v>435</v>
      </c>
      <c r="M157" s="181" t="s">
        <v>133</v>
      </c>
      <c r="N157" s="181" t="s">
        <v>133</v>
      </c>
      <c r="O157" s="181"/>
      <c r="P157" s="181"/>
      <c r="Q157" s="181"/>
    </row>
    <row r="160" spans="2:17" ht="15.75" thickBot="1" x14ac:dyDescent="0.3"/>
    <row r="161" spans="2:7" ht="54" customHeight="1" x14ac:dyDescent="0.25">
      <c r="B161" s="72" t="s">
        <v>33</v>
      </c>
      <c r="C161" s="72" t="s">
        <v>49</v>
      </c>
      <c r="D161" s="54" t="s">
        <v>50</v>
      </c>
      <c r="E161" s="72" t="s">
        <v>51</v>
      </c>
      <c r="F161" s="74" t="s">
        <v>56</v>
      </c>
      <c r="G161" s="91"/>
    </row>
    <row r="162" spans="2:7" ht="120.75" customHeight="1" x14ac:dyDescent="0.2">
      <c r="B162" s="274" t="s">
        <v>53</v>
      </c>
      <c r="C162" s="6" t="s">
        <v>126</v>
      </c>
      <c r="D162" s="68">
        <v>25</v>
      </c>
      <c r="E162" s="68">
        <v>0</v>
      </c>
      <c r="F162" s="275">
        <f>+E162+E163+E164</f>
        <v>10</v>
      </c>
      <c r="G162" s="92"/>
    </row>
    <row r="163" spans="2:7" ht="76.150000000000006" customHeight="1" x14ac:dyDescent="0.2">
      <c r="B163" s="274"/>
      <c r="C163" s="6" t="s">
        <v>127</v>
      </c>
      <c r="D163" s="71">
        <v>25</v>
      </c>
      <c r="E163" s="68">
        <v>0</v>
      </c>
      <c r="F163" s="276"/>
      <c r="G163" s="92"/>
    </row>
    <row r="164" spans="2:7" ht="69" customHeight="1" x14ac:dyDescent="0.2">
      <c r="B164" s="274"/>
      <c r="C164" s="6" t="s">
        <v>128</v>
      </c>
      <c r="D164" s="68">
        <v>10</v>
      </c>
      <c r="E164" s="68">
        <v>10</v>
      </c>
      <c r="F164" s="277"/>
      <c r="G164" s="92"/>
    </row>
    <row r="165" spans="2:7" x14ac:dyDescent="0.25">
      <c r="C165"/>
    </row>
    <row r="168" spans="2:7" x14ac:dyDescent="0.25">
      <c r="B168" s="63" t="s">
        <v>57</v>
      </c>
    </row>
    <row r="171" spans="2:7" x14ac:dyDescent="0.25">
      <c r="B171" s="75" t="s">
        <v>33</v>
      </c>
      <c r="C171" s="75" t="s">
        <v>58</v>
      </c>
      <c r="D171" s="72" t="s">
        <v>51</v>
      </c>
      <c r="E171" s="72" t="s">
        <v>16</v>
      </c>
    </row>
    <row r="172" spans="2:7" ht="28.5" x14ac:dyDescent="0.25">
      <c r="B172" s="2" t="s">
        <v>59</v>
      </c>
      <c r="C172" s="7">
        <v>40</v>
      </c>
      <c r="D172" s="68">
        <f>+E144</f>
        <v>0</v>
      </c>
      <c r="E172" s="256">
        <f>+D172+D173</f>
        <v>10</v>
      </c>
    </row>
    <row r="173" spans="2:7" ht="42.75" x14ac:dyDescent="0.25">
      <c r="B173" s="2" t="s">
        <v>60</v>
      </c>
      <c r="C173" s="7">
        <v>60</v>
      </c>
      <c r="D173" s="68">
        <f>+F162</f>
        <v>10</v>
      </c>
      <c r="E173" s="257"/>
    </row>
  </sheetData>
  <mergeCells count="70">
    <mergeCell ref="P110:Q110"/>
    <mergeCell ref="P111:Q111"/>
    <mergeCell ref="P112:Q112"/>
    <mergeCell ref="P113:Q113"/>
    <mergeCell ref="P105:Q105"/>
    <mergeCell ref="P106:Q106"/>
    <mergeCell ref="P107:Q107"/>
    <mergeCell ref="P108:Q108"/>
    <mergeCell ref="P109:Q109"/>
    <mergeCell ref="P100:Q100"/>
    <mergeCell ref="P101:Q101"/>
    <mergeCell ref="P102:Q102"/>
    <mergeCell ref="P103:Q103"/>
    <mergeCell ref="P104:Q104"/>
    <mergeCell ref="P95:Q95"/>
    <mergeCell ref="P96:Q96"/>
    <mergeCell ref="P97:Q97"/>
    <mergeCell ref="P98:Q98"/>
    <mergeCell ref="P99:Q99"/>
    <mergeCell ref="P90:Q90"/>
    <mergeCell ref="P91:Q91"/>
    <mergeCell ref="P92:Q92"/>
    <mergeCell ref="P93:Q93"/>
    <mergeCell ref="P94:Q94"/>
    <mergeCell ref="P153:Q153"/>
    <mergeCell ref="P154:Q154"/>
    <mergeCell ref="P156:Q156"/>
    <mergeCell ref="J151:L151"/>
    <mergeCell ref="P151:Q151"/>
    <mergeCell ref="P152:Q152"/>
    <mergeCell ref="J86:L86"/>
    <mergeCell ref="P87:Q87"/>
    <mergeCell ref="P88:Q88"/>
    <mergeCell ref="P89:Q89"/>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62:B164"/>
    <mergeCell ref="F162:F164"/>
    <mergeCell ref="E172:E173"/>
    <mergeCell ref="B2:P2"/>
    <mergeCell ref="B123:P123"/>
    <mergeCell ref="B149:N149"/>
    <mergeCell ref="E144:E146"/>
    <mergeCell ref="B116:N116"/>
    <mergeCell ref="D119:E119"/>
    <mergeCell ref="D120:E120"/>
    <mergeCell ref="B126:N126"/>
    <mergeCell ref="P86:Q86"/>
    <mergeCell ref="B81:N81"/>
    <mergeCell ref="E40:E41"/>
    <mergeCell ref="O68:P68"/>
  </mergeCells>
  <dataValidations count="2">
    <dataValidation type="decimal" allowBlank="1" showInputMessage="1" showErrorMessage="1" sqref="WVH983089 WLL983089 C65585 IV65585 SR65585 ACN65585 AMJ65585 AWF65585 BGB65585 BPX65585 BZT65585 CJP65585 CTL65585 DDH65585 DND65585 DWZ65585 EGV65585 EQR65585 FAN65585 FKJ65585 FUF65585 GEB65585 GNX65585 GXT65585 HHP65585 HRL65585 IBH65585 ILD65585 IUZ65585 JEV65585 JOR65585 JYN65585 KIJ65585 KSF65585 LCB65585 LLX65585 LVT65585 MFP65585 MPL65585 MZH65585 NJD65585 NSZ65585 OCV65585 OMR65585 OWN65585 PGJ65585 PQF65585 QAB65585 QJX65585 QTT65585 RDP65585 RNL65585 RXH65585 SHD65585 SQZ65585 TAV65585 TKR65585 TUN65585 UEJ65585 UOF65585 UYB65585 VHX65585 VRT65585 WBP65585 WLL65585 WVH65585 C131121 IV131121 SR131121 ACN131121 AMJ131121 AWF131121 BGB131121 BPX131121 BZT131121 CJP131121 CTL131121 DDH131121 DND131121 DWZ131121 EGV131121 EQR131121 FAN131121 FKJ131121 FUF131121 GEB131121 GNX131121 GXT131121 HHP131121 HRL131121 IBH131121 ILD131121 IUZ131121 JEV131121 JOR131121 JYN131121 KIJ131121 KSF131121 LCB131121 LLX131121 LVT131121 MFP131121 MPL131121 MZH131121 NJD131121 NSZ131121 OCV131121 OMR131121 OWN131121 PGJ131121 PQF131121 QAB131121 QJX131121 QTT131121 RDP131121 RNL131121 RXH131121 SHD131121 SQZ131121 TAV131121 TKR131121 TUN131121 UEJ131121 UOF131121 UYB131121 VHX131121 VRT131121 WBP131121 WLL131121 WVH131121 C196657 IV196657 SR196657 ACN196657 AMJ196657 AWF196657 BGB196657 BPX196657 BZT196657 CJP196657 CTL196657 DDH196657 DND196657 DWZ196657 EGV196657 EQR196657 FAN196657 FKJ196657 FUF196657 GEB196657 GNX196657 GXT196657 HHP196657 HRL196657 IBH196657 ILD196657 IUZ196657 JEV196657 JOR196657 JYN196657 KIJ196657 KSF196657 LCB196657 LLX196657 LVT196657 MFP196657 MPL196657 MZH196657 NJD196657 NSZ196657 OCV196657 OMR196657 OWN196657 PGJ196657 PQF196657 QAB196657 QJX196657 QTT196657 RDP196657 RNL196657 RXH196657 SHD196657 SQZ196657 TAV196657 TKR196657 TUN196657 UEJ196657 UOF196657 UYB196657 VHX196657 VRT196657 WBP196657 WLL196657 WVH196657 C262193 IV262193 SR262193 ACN262193 AMJ262193 AWF262193 BGB262193 BPX262193 BZT262193 CJP262193 CTL262193 DDH262193 DND262193 DWZ262193 EGV262193 EQR262193 FAN262193 FKJ262193 FUF262193 GEB262193 GNX262193 GXT262193 HHP262193 HRL262193 IBH262193 ILD262193 IUZ262193 JEV262193 JOR262193 JYN262193 KIJ262193 KSF262193 LCB262193 LLX262193 LVT262193 MFP262193 MPL262193 MZH262193 NJD262193 NSZ262193 OCV262193 OMR262193 OWN262193 PGJ262193 PQF262193 QAB262193 QJX262193 QTT262193 RDP262193 RNL262193 RXH262193 SHD262193 SQZ262193 TAV262193 TKR262193 TUN262193 UEJ262193 UOF262193 UYB262193 VHX262193 VRT262193 WBP262193 WLL262193 WVH262193 C327729 IV327729 SR327729 ACN327729 AMJ327729 AWF327729 BGB327729 BPX327729 BZT327729 CJP327729 CTL327729 DDH327729 DND327729 DWZ327729 EGV327729 EQR327729 FAN327729 FKJ327729 FUF327729 GEB327729 GNX327729 GXT327729 HHP327729 HRL327729 IBH327729 ILD327729 IUZ327729 JEV327729 JOR327729 JYN327729 KIJ327729 KSF327729 LCB327729 LLX327729 LVT327729 MFP327729 MPL327729 MZH327729 NJD327729 NSZ327729 OCV327729 OMR327729 OWN327729 PGJ327729 PQF327729 QAB327729 QJX327729 QTT327729 RDP327729 RNL327729 RXH327729 SHD327729 SQZ327729 TAV327729 TKR327729 TUN327729 UEJ327729 UOF327729 UYB327729 VHX327729 VRT327729 WBP327729 WLL327729 WVH327729 C393265 IV393265 SR393265 ACN393265 AMJ393265 AWF393265 BGB393265 BPX393265 BZT393265 CJP393265 CTL393265 DDH393265 DND393265 DWZ393265 EGV393265 EQR393265 FAN393265 FKJ393265 FUF393265 GEB393265 GNX393265 GXT393265 HHP393265 HRL393265 IBH393265 ILD393265 IUZ393265 JEV393265 JOR393265 JYN393265 KIJ393265 KSF393265 LCB393265 LLX393265 LVT393265 MFP393265 MPL393265 MZH393265 NJD393265 NSZ393265 OCV393265 OMR393265 OWN393265 PGJ393265 PQF393265 QAB393265 QJX393265 QTT393265 RDP393265 RNL393265 RXH393265 SHD393265 SQZ393265 TAV393265 TKR393265 TUN393265 UEJ393265 UOF393265 UYB393265 VHX393265 VRT393265 WBP393265 WLL393265 WVH393265 C458801 IV458801 SR458801 ACN458801 AMJ458801 AWF458801 BGB458801 BPX458801 BZT458801 CJP458801 CTL458801 DDH458801 DND458801 DWZ458801 EGV458801 EQR458801 FAN458801 FKJ458801 FUF458801 GEB458801 GNX458801 GXT458801 HHP458801 HRL458801 IBH458801 ILD458801 IUZ458801 JEV458801 JOR458801 JYN458801 KIJ458801 KSF458801 LCB458801 LLX458801 LVT458801 MFP458801 MPL458801 MZH458801 NJD458801 NSZ458801 OCV458801 OMR458801 OWN458801 PGJ458801 PQF458801 QAB458801 QJX458801 QTT458801 RDP458801 RNL458801 RXH458801 SHD458801 SQZ458801 TAV458801 TKR458801 TUN458801 UEJ458801 UOF458801 UYB458801 VHX458801 VRT458801 WBP458801 WLL458801 WVH458801 C524337 IV524337 SR524337 ACN524337 AMJ524337 AWF524337 BGB524337 BPX524337 BZT524337 CJP524337 CTL524337 DDH524337 DND524337 DWZ524337 EGV524337 EQR524337 FAN524337 FKJ524337 FUF524337 GEB524337 GNX524337 GXT524337 HHP524337 HRL524337 IBH524337 ILD524337 IUZ524337 JEV524337 JOR524337 JYN524337 KIJ524337 KSF524337 LCB524337 LLX524337 LVT524337 MFP524337 MPL524337 MZH524337 NJD524337 NSZ524337 OCV524337 OMR524337 OWN524337 PGJ524337 PQF524337 QAB524337 QJX524337 QTT524337 RDP524337 RNL524337 RXH524337 SHD524337 SQZ524337 TAV524337 TKR524337 TUN524337 UEJ524337 UOF524337 UYB524337 VHX524337 VRT524337 WBP524337 WLL524337 WVH524337 C589873 IV589873 SR589873 ACN589873 AMJ589873 AWF589873 BGB589873 BPX589873 BZT589873 CJP589873 CTL589873 DDH589873 DND589873 DWZ589873 EGV589873 EQR589873 FAN589873 FKJ589873 FUF589873 GEB589873 GNX589873 GXT589873 HHP589873 HRL589873 IBH589873 ILD589873 IUZ589873 JEV589873 JOR589873 JYN589873 KIJ589873 KSF589873 LCB589873 LLX589873 LVT589873 MFP589873 MPL589873 MZH589873 NJD589873 NSZ589873 OCV589873 OMR589873 OWN589873 PGJ589873 PQF589873 QAB589873 QJX589873 QTT589873 RDP589873 RNL589873 RXH589873 SHD589873 SQZ589873 TAV589873 TKR589873 TUN589873 UEJ589873 UOF589873 UYB589873 VHX589873 VRT589873 WBP589873 WLL589873 WVH589873 C655409 IV655409 SR655409 ACN655409 AMJ655409 AWF655409 BGB655409 BPX655409 BZT655409 CJP655409 CTL655409 DDH655409 DND655409 DWZ655409 EGV655409 EQR655409 FAN655409 FKJ655409 FUF655409 GEB655409 GNX655409 GXT655409 HHP655409 HRL655409 IBH655409 ILD655409 IUZ655409 JEV655409 JOR655409 JYN655409 KIJ655409 KSF655409 LCB655409 LLX655409 LVT655409 MFP655409 MPL655409 MZH655409 NJD655409 NSZ655409 OCV655409 OMR655409 OWN655409 PGJ655409 PQF655409 QAB655409 QJX655409 QTT655409 RDP655409 RNL655409 RXH655409 SHD655409 SQZ655409 TAV655409 TKR655409 TUN655409 UEJ655409 UOF655409 UYB655409 VHX655409 VRT655409 WBP655409 WLL655409 WVH655409 C720945 IV720945 SR720945 ACN720945 AMJ720945 AWF720945 BGB720945 BPX720945 BZT720945 CJP720945 CTL720945 DDH720945 DND720945 DWZ720945 EGV720945 EQR720945 FAN720945 FKJ720945 FUF720945 GEB720945 GNX720945 GXT720945 HHP720945 HRL720945 IBH720945 ILD720945 IUZ720945 JEV720945 JOR720945 JYN720945 KIJ720945 KSF720945 LCB720945 LLX720945 LVT720945 MFP720945 MPL720945 MZH720945 NJD720945 NSZ720945 OCV720945 OMR720945 OWN720945 PGJ720945 PQF720945 QAB720945 QJX720945 QTT720945 RDP720945 RNL720945 RXH720945 SHD720945 SQZ720945 TAV720945 TKR720945 TUN720945 UEJ720945 UOF720945 UYB720945 VHX720945 VRT720945 WBP720945 WLL720945 WVH720945 C786481 IV786481 SR786481 ACN786481 AMJ786481 AWF786481 BGB786481 BPX786481 BZT786481 CJP786481 CTL786481 DDH786481 DND786481 DWZ786481 EGV786481 EQR786481 FAN786481 FKJ786481 FUF786481 GEB786481 GNX786481 GXT786481 HHP786481 HRL786481 IBH786481 ILD786481 IUZ786481 JEV786481 JOR786481 JYN786481 KIJ786481 KSF786481 LCB786481 LLX786481 LVT786481 MFP786481 MPL786481 MZH786481 NJD786481 NSZ786481 OCV786481 OMR786481 OWN786481 PGJ786481 PQF786481 QAB786481 QJX786481 QTT786481 RDP786481 RNL786481 RXH786481 SHD786481 SQZ786481 TAV786481 TKR786481 TUN786481 UEJ786481 UOF786481 UYB786481 VHX786481 VRT786481 WBP786481 WLL786481 WVH786481 C852017 IV852017 SR852017 ACN852017 AMJ852017 AWF852017 BGB852017 BPX852017 BZT852017 CJP852017 CTL852017 DDH852017 DND852017 DWZ852017 EGV852017 EQR852017 FAN852017 FKJ852017 FUF852017 GEB852017 GNX852017 GXT852017 HHP852017 HRL852017 IBH852017 ILD852017 IUZ852017 JEV852017 JOR852017 JYN852017 KIJ852017 KSF852017 LCB852017 LLX852017 LVT852017 MFP852017 MPL852017 MZH852017 NJD852017 NSZ852017 OCV852017 OMR852017 OWN852017 PGJ852017 PQF852017 QAB852017 QJX852017 QTT852017 RDP852017 RNL852017 RXH852017 SHD852017 SQZ852017 TAV852017 TKR852017 TUN852017 UEJ852017 UOF852017 UYB852017 VHX852017 VRT852017 WBP852017 WLL852017 WVH852017 C917553 IV917553 SR917553 ACN917553 AMJ917553 AWF917553 BGB917553 BPX917553 BZT917553 CJP917553 CTL917553 DDH917553 DND917553 DWZ917553 EGV917553 EQR917553 FAN917553 FKJ917553 FUF917553 GEB917553 GNX917553 GXT917553 HHP917553 HRL917553 IBH917553 ILD917553 IUZ917553 JEV917553 JOR917553 JYN917553 KIJ917553 KSF917553 LCB917553 LLX917553 LVT917553 MFP917553 MPL917553 MZH917553 NJD917553 NSZ917553 OCV917553 OMR917553 OWN917553 PGJ917553 PQF917553 QAB917553 QJX917553 QTT917553 RDP917553 RNL917553 RXH917553 SHD917553 SQZ917553 TAV917553 TKR917553 TUN917553 UEJ917553 UOF917553 UYB917553 VHX917553 VRT917553 WBP917553 WLL917553 WVH917553 C983089 IV983089 SR983089 ACN983089 AMJ983089 AWF983089 BGB983089 BPX983089 BZT983089 CJP983089 CTL983089 DDH983089 DND983089 DWZ983089 EGV983089 EQR983089 FAN983089 FKJ983089 FUF983089 GEB983089 GNX983089 GXT983089 HHP983089 HRL983089 IBH983089 ILD983089 IUZ983089 JEV983089 JOR983089 JYN983089 KIJ983089 KSF983089 LCB983089 LLX983089 LVT983089 MFP983089 MPL983089 MZH983089 NJD983089 NSZ983089 OCV983089 OMR983089 OWN983089 PGJ983089 PQF983089 QAB983089 QJX983089 QTT983089 RDP983089 RNL983089 RXH983089 SHD983089 SQZ983089 TAV983089 TKR983089 TUN983089 UEJ983089 UOF983089 UYB983089 VHX983089 VRT983089 WBP98308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9 A65585 IS65585 SO65585 ACK65585 AMG65585 AWC65585 BFY65585 BPU65585 BZQ65585 CJM65585 CTI65585 DDE65585 DNA65585 DWW65585 EGS65585 EQO65585 FAK65585 FKG65585 FUC65585 GDY65585 GNU65585 GXQ65585 HHM65585 HRI65585 IBE65585 ILA65585 IUW65585 JES65585 JOO65585 JYK65585 KIG65585 KSC65585 LBY65585 LLU65585 LVQ65585 MFM65585 MPI65585 MZE65585 NJA65585 NSW65585 OCS65585 OMO65585 OWK65585 PGG65585 PQC65585 PZY65585 QJU65585 QTQ65585 RDM65585 RNI65585 RXE65585 SHA65585 SQW65585 TAS65585 TKO65585 TUK65585 UEG65585 UOC65585 UXY65585 VHU65585 VRQ65585 WBM65585 WLI65585 WVE65585 A131121 IS131121 SO131121 ACK131121 AMG131121 AWC131121 BFY131121 BPU131121 BZQ131121 CJM131121 CTI131121 DDE131121 DNA131121 DWW131121 EGS131121 EQO131121 FAK131121 FKG131121 FUC131121 GDY131121 GNU131121 GXQ131121 HHM131121 HRI131121 IBE131121 ILA131121 IUW131121 JES131121 JOO131121 JYK131121 KIG131121 KSC131121 LBY131121 LLU131121 LVQ131121 MFM131121 MPI131121 MZE131121 NJA131121 NSW131121 OCS131121 OMO131121 OWK131121 PGG131121 PQC131121 PZY131121 QJU131121 QTQ131121 RDM131121 RNI131121 RXE131121 SHA131121 SQW131121 TAS131121 TKO131121 TUK131121 UEG131121 UOC131121 UXY131121 VHU131121 VRQ131121 WBM131121 WLI131121 WVE131121 A196657 IS196657 SO196657 ACK196657 AMG196657 AWC196657 BFY196657 BPU196657 BZQ196657 CJM196657 CTI196657 DDE196657 DNA196657 DWW196657 EGS196657 EQO196657 FAK196657 FKG196657 FUC196657 GDY196657 GNU196657 GXQ196657 HHM196657 HRI196657 IBE196657 ILA196657 IUW196657 JES196657 JOO196657 JYK196657 KIG196657 KSC196657 LBY196657 LLU196657 LVQ196657 MFM196657 MPI196657 MZE196657 NJA196657 NSW196657 OCS196657 OMO196657 OWK196657 PGG196657 PQC196657 PZY196657 QJU196657 QTQ196657 RDM196657 RNI196657 RXE196657 SHA196657 SQW196657 TAS196657 TKO196657 TUK196657 UEG196657 UOC196657 UXY196657 VHU196657 VRQ196657 WBM196657 WLI196657 WVE196657 A262193 IS262193 SO262193 ACK262193 AMG262193 AWC262193 BFY262193 BPU262193 BZQ262193 CJM262193 CTI262193 DDE262193 DNA262193 DWW262193 EGS262193 EQO262193 FAK262193 FKG262193 FUC262193 GDY262193 GNU262193 GXQ262193 HHM262193 HRI262193 IBE262193 ILA262193 IUW262193 JES262193 JOO262193 JYK262193 KIG262193 KSC262193 LBY262193 LLU262193 LVQ262193 MFM262193 MPI262193 MZE262193 NJA262193 NSW262193 OCS262193 OMO262193 OWK262193 PGG262193 PQC262193 PZY262193 QJU262193 QTQ262193 RDM262193 RNI262193 RXE262193 SHA262193 SQW262193 TAS262193 TKO262193 TUK262193 UEG262193 UOC262193 UXY262193 VHU262193 VRQ262193 WBM262193 WLI262193 WVE262193 A327729 IS327729 SO327729 ACK327729 AMG327729 AWC327729 BFY327729 BPU327729 BZQ327729 CJM327729 CTI327729 DDE327729 DNA327729 DWW327729 EGS327729 EQO327729 FAK327729 FKG327729 FUC327729 GDY327729 GNU327729 GXQ327729 HHM327729 HRI327729 IBE327729 ILA327729 IUW327729 JES327729 JOO327729 JYK327729 KIG327729 KSC327729 LBY327729 LLU327729 LVQ327729 MFM327729 MPI327729 MZE327729 NJA327729 NSW327729 OCS327729 OMO327729 OWK327729 PGG327729 PQC327729 PZY327729 QJU327729 QTQ327729 RDM327729 RNI327729 RXE327729 SHA327729 SQW327729 TAS327729 TKO327729 TUK327729 UEG327729 UOC327729 UXY327729 VHU327729 VRQ327729 WBM327729 WLI327729 WVE327729 A393265 IS393265 SO393265 ACK393265 AMG393265 AWC393265 BFY393265 BPU393265 BZQ393265 CJM393265 CTI393265 DDE393265 DNA393265 DWW393265 EGS393265 EQO393265 FAK393265 FKG393265 FUC393265 GDY393265 GNU393265 GXQ393265 HHM393265 HRI393265 IBE393265 ILA393265 IUW393265 JES393265 JOO393265 JYK393265 KIG393265 KSC393265 LBY393265 LLU393265 LVQ393265 MFM393265 MPI393265 MZE393265 NJA393265 NSW393265 OCS393265 OMO393265 OWK393265 PGG393265 PQC393265 PZY393265 QJU393265 QTQ393265 RDM393265 RNI393265 RXE393265 SHA393265 SQW393265 TAS393265 TKO393265 TUK393265 UEG393265 UOC393265 UXY393265 VHU393265 VRQ393265 WBM393265 WLI393265 WVE393265 A458801 IS458801 SO458801 ACK458801 AMG458801 AWC458801 BFY458801 BPU458801 BZQ458801 CJM458801 CTI458801 DDE458801 DNA458801 DWW458801 EGS458801 EQO458801 FAK458801 FKG458801 FUC458801 GDY458801 GNU458801 GXQ458801 HHM458801 HRI458801 IBE458801 ILA458801 IUW458801 JES458801 JOO458801 JYK458801 KIG458801 KSC458801 LBY458801 LLU458801 LVQ458801 MFM458801 MPI458801 MZE458801 NJA458801 NSW458801 OCS458801 OMO458801 OWK458801 PGG458801 PQC458801 PZY458801 QJU458801 QTQ458801 RDM458801 RNI458801 RXE458801 SHA458801 SQW458801 TAS458801 TKO458801 TUK458801 UEG458801 UOC458801 UXY458801 VHU458801 VRQ458801 WBM458801 WLI458801 WVE458801 A524337 IS524337 SO524337 ACK524337 AMG524337 AWC524337 BFY524337 BPU524337 BZQ524337 CJM524337 CTI524337 DDE524337 DNA524337 DWW524337 EGS524337 EQO524337 FAK524337 FKG524337 FUC524337 GDY524337 GNU524337 GXQ524337 HHM524337 HRI524337 IBE524337 ILA524337 IUW524337 JES524337 JOO524337 JYK524337 KIG524337 KSC524337 LBY524337 LLU524337 LVQ524337 MFM524337 MPI524337 MZE524337 NJA524337 NSW524337 OCS524337 OMO524337 OWK524337 PGG524337 PQC524337 PZY524337 QJU524337 QTQ524337 RDM524337 RNI524337 RXE524337 SHA524337 SQW524337 TAS524337 TKO524337 TUK524337 UEG524337 UOC524337 UXY524337 VHU524337 VRQ524337 WBM524337 WLI524337 WVE524337 A589873 IS589873 SO589873 ACK589873 AMG589873 AWC589873 BFY589873 BPU589873 BZQ589873 CJM589873 CTI589873 DDE589873 DNA589873 DWW589873 EGS589873 EQO589873 FAK589873 FKG589873 FUC589873 GDY589873 GNU589873 GXQ589873 HHM589873 HRI589873 IBE589873 ILA589873 IUW589873 JES589873 JOO589873 JYK589873 KIG589873 KSC589873 LBY589873 LLU589873 LVQ589873 MFM589873 MPI589873 MZE589873 NJA589873 NSW589873 OCS589873 OMO589873 OWK589873 PGG589873 PQC589873 PZY589873 QJU589873 QTQ589873 RDM589873 RNI589873 RXE589873 SHA589873 SQW589873 TAS589873 TKO589873 TUK589873 UEG589873 UOC589873 UXY589873 VHU589873 VRQ589873 WBM589873 WLI589873 WVE589873 A655409 IS655409 SO655409 ACK655409 AMG655409 AWC655409 BFY655409 BPU655409 BZQ655409 CJM655409 CTI655409 DDE655409 DNA655409 DWW655409 EGS655409 EQO655409 FAK655409 FKG655409 FUC655409 GDY655409 GNU655409 GXQ655409 HHM655409 HRI655409 IBE655409 ILA655409 IUW655409 JES655409 JOO655409 JYK655409 KIG655409 KSC655409 LBY655409 LLU655409 LVQ655409 MFM655409 MPI655409 MZE655409 NJA655409 NSW655409 OCS655409 OMO655409 OWK655409 PGG655409 PQC655409 PZY655409 QJU655409 QTQ655409 RDM655409 RNI655409 RXE655409 SHA655409 SQW655409 TAS655409 TKO655409 TUK655409 UEG655409 UOC655409 UXY655409 VHU655409 VRQ655409 WBM655409 WLI655409 WVE655409 A720945 IS720945 SO720945 ACK720945 AMG720945 AWC720945 BFY720945 BPU720945 BZQ720945 CJM720945 CTI720945 DDE720945 DNA720945 DWW720945 EGS720945 EQO720945 FAK720945 FKG720945 FUC720945 GDY720945 GNU720945 GXQ720945 HHM720945 HRI720945 IBE720945 ILA720945 IUW720945 JES720945 JOO720945 JYK720945 KIG720945 KSC720945 LBY720945 LLU720945 LVQ720945 MFM720945 MPI720945 MZE720945 NJA720945 NSW720945 OCS720945 OMO720945 OWK720945 PGG720945 PQC720945 PZY720945 QJU720945 QTQ720945 RDM720945 RNI720945 RXE720945 SHA720945 SQW720945 TAS720945 TKO720945 TUK720945 UEG720945 UOC720945 UXY720945 VHU720945 VRQ720945 WBM720945 WLI720945 WVE720945 A786481 IS786481 SO786481 ACK786481 AMG786481 AWC786481 BFY786481 BPU786481 BZQ786481 CJM786481 CTI786481 DDE786481 DNA786481 DWW786481 EGS786481 EQO786481 FAK786481 FKG786481 FUC786481 GDY786481 GNU786481 GXQ786481 HHM786481 HRI786481 IBE786481 ILA786481 IUW786481 JES786481 JOO786481 JYK786481 KIG786481 KSC786481 LBY786481 LLU786481 LVQ786481 MFM786481 MPI786481 MZE786481 NJA786481 NSW786481 OCS786481 OMO786481 OWK786481 PGG786481 PQC786481 PZY786481 QJU786481 QTQ786481 RDM786481 RNI786481 RXE786481 SHA786481 SQW786481 TAS786481 TKO786481 TUK786481 UEG786481 UOC786481 UXY786481 VHU786481 VRQ786481 WBM786481 WLI786481 WVE786481 A852017 IS852017 SO852017 ACK852017 AMG852017 AWC852017 BFY852017 BPU852017 BZQ852017 CJM852017 CTI852017 DDE852017 DNA852017 DWW852017 EGS852017 EQO852017 FAK852017 FKG852017 FUC852017 GDY852017 GNU852017 GXQ852017 HHM852017 HRI852017 IBE852017 ILA852017 IUW852017 JES852017 JOO852017 JYK852017 KIG852017 KSC852017 LBY852017 LLU852017 LVQ852017 MFM852017 MPI852017 MZE852017 NJA852017 NSW852017 OCS852017 OMO852017 OWK852017 PGG852017 PQC852017 PZY852017 QJU852017 QTQ852017 RDM852017 RNI852017 RXE852017 SHA852017 SQW852017 TAS852017 TKO852017 TUK852017 UEG852017 UOC852017 UXY852017 VHU852017 VRQ852017 WBM852017 WLI852017 WVE852017 A917553 IS917553 SO917553 ACK917553 AMG917553 AWC917553 BFY917553 BPU917553 BZQ917553 CJM917553 CTI917553 DDE917553 DNA917553 DWW917553 EGS917553 EQO917553 FAK917553 FKG917553 FUC917553 GDY917553 GNU917553 GXQ917553 HHM917553 HRI917553 IBE917553 ILA917553 IUW917553 JES917553 JOO917553 JYK917553 KIG917553 KSC917553 LBY917553 LLU917553 LVQ917553 MFM917553 MPI917553 MZE917553 NJA917553 NSW917553 OCS917553 OMO917553 OWK917553 PGG917553 PQC917553 PZY917553 QJU917553 QTQ917553 RDM917553 RNI917553 RXE917553 SHA917553 SQW917553 TAS917553 TKO917553 TUK917553 UEG917553 UOC917553 UXY917553 VHU917553 VRQ917553 WBM917553 WLI917553 WVE917553 A983089 IS983089 SO983089 ACK983089 AMG983089 AWC983089 BFY983089 BPU983089 BZQ983089 CJM983089 CTI983089 DDE983089 DNA983089 DWW983089 EGS983089 EQO983089 FAK983089 FKG983089 FUC983089 GDY983089 GNU983089 GXQ983089 HHM983089 HRI983089 IBE983089 ILA983089 IUW983089 JES983089 JOO983089 JYK983089 KIG983089 KSC983089 LBY983089 LLU983089 LVQ983089 MFM983089 MPI983089 MZE983089 NJA983089 NSW983089 OCS983089 OMO983089 OWK983089 PGG983089 PQC983089 PZY983089 QJU983089 QTQ983089 RDM983089 RNI983089 RXE983089 SHA983089 SQW983089 TAS983089 TKO983089 TUK983089 UEG983089 UOC983089 UXY983089 VHU983089 VRQ983089 WBM983089 WLI98308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workbookViewId="0">
      <selection activeCell="E6" sqref="E6:E11"/>
    </sheetView>
  </sheetViews>
  <sheetFormatPr baseColWidth="10" defaultRowHeight="15.75" x14ac:dyDescent="0.25"/>
  <cols>
    <col min="1" max="1" width="3" style="143" customWidth="1"/>
    <col min="2" max="2" width="55.5703125" style="143" customWidth="1"/>
    <col min="3" max="3" width="41.28515625" style="143" customWidth="1"/>
    <col min="4" max="4" width="29.42578125" style="143" customWidth="1"/>
    <col min="5" max="5" width="26.28515625" style="143" customWidth="1"/>
    <col min="6" max="16384" width="11.42578125" style="101"/>
  </cols>
  <sheetData>
    <row r="1" spans="1:5" x14ac:dyDescent="0.25">
      <c r="A1" s="306" t="s">
        <v>91</v>
      </c>
      <c r="B1" s="307"/>
      <c r="C1" s="307"/>
      <c r="D1" s="307"/>
      <c r="E1" s="124"/>
    </row>
    <row r="2" spans="1:5" ht="27.75" customHeight="1" x14ac:dyDescent="0.25">
      <c r="A2" s="125"/>
      <c r="B2" s="308" t="s">
        <v>77</v>
      </c>
      <c r="C2" s="308"/>
      <c r="D2" s="308"/>
      <c r="E2" s="126"/>
    </row>
    <row r="3" spans="1:5" ht="21" customHeight="1" x14ac:dyDescent="0.25">
      <c r="A3" s="127"/>
      <c r="B3" s="308" t="s">
        <v>147</v>
      </c>
      <c r="C3" s="308"/>
      <c r="D3" s="308"/>
      <c r="E3" s="128"/>
    </row>
    <row r="4" spans="1:5" thickBot="1" x14ac:dyDescent="0.3">
      <c r="A4" s="129"/>
      <c r="B4" s="130"/>
      <c r="C4" s="130"/>
      <c r="D4" s="130"/>
      <c r="E4" s="131"/>
    </row>
    <row r="5" spans="1:5" ht="26.25" customHeight="1" thickBot="1" x14ac:dyDescent="0.3">
      <c r="A5" s="129"/>
      <c r="B5" s="132" t="s">
        <v>78</v>
      </c>
      <c r="C5" s="309" t="s">
        <v>156</v>
      </c>
      <c r="D5" s="309"/>
      <c r="E5" s="153" t="s">
        <v>3</v>
      </c>
    </row>
    <row r="6" spans="1:5" ht="27.75" customHeight="1" thickBot="1" x14ac:dyDescent="0.3">
      <c r="A6" s="129"/>
      <c r="B6" s="149" t="s">
        <v>79</v>
      </c>
      <c r="C6" s="310" t="s">
        <v>157</v>
      </c>
      <c r="D6" s="310"/>
      <c r="E6" s="311" t="s">
        <v>466</v>
      </c>
    </row>
    <row r="7" spans="1:5" ht="29.25" customHeight="1" thickBot="1" x14ac:dyDescent="0.3">
      <c r="A7" s="129"/>
      <c r="B7" s="149" t="s">
        <v>148</v>
      </c>
      <c r="C7" s="294" t="s">
        <v>149</v>
      </c>
      <c r="D7" s="294"/>
      <c r="E7" s="312"/>
    </row>
    <row r="8" spans="1:5" ht="16.5" thickBot="1" x14ac:dyDescent="0.3">
      <c r="A8" s="129"/>
      <c r="B8" s="150">
        <v>10</v>
      </c>
      <c r="C8" s="293">
        <v>3341249600</v>
      </c>
      <c r="D8" s="293"/>
      <c r="E8" s="312"/>
    </row>
    <row r="9" spans="1:5" ht="23.25" customHeight="1" thickBot="1" x14ac:dyDescent="0.3">
      <c r="A9" s="129"/>
      <c r="B9" s="150">
        <v>11</v>
      </c>
      <c r="C9" s="293">
        <v>3343337881</v>
      </c>
      <c r="D9" s="293"/>
      <c r="E9" s="312"/>
    </row>
    <row r="10" spans="1:5" ht="26.25" customHeight="1" thickBot="1" x14ac:dyDescent="0.3">
      <c r="A10" s="129"/>
      <c r="B10" s="150">
        <v>12</v>
      </c>
      <c r="C10" s="293">
        <v>3466546460</v>
      </c>
      <c r="D10" s="293"/>
      <c r="E10" s="312"/>
    </row>
    <row r="11" spans="1:5" ht="21.75" customHeight="1" thickBot="1" x14ac:dyDescent="0.3">
      <c r="A11" s="129"/>
      <c r="B11" s="150" t="s">
        <v>150</v>
      </c>
      <c r="C11" s="293"/>
      <c r="D11" s="293"/>
      <c r="E11" s="312"/>
    </row>
    <row r="12" spans="1:5" ht="32.25" thickBot="1" x14ac:dyDescent="0.3">
      <c r="A12" s="129"/>
      <c r="B12" s="151" t="s">
        <v>151</v>
      </c>
      <c r="C12" s="293">
        <f>SUM(C8:D11)</f>
        <v>10151133941</v>
      </c>
      <c r="D12" s="293"/>
      <c r="E12" s="152"/>
    </row>
    <row r="13" spans="1:5" ht="26.25" customHeight="1" thickBot="1" x14ac:dyDescent="0.3">
      <c r="A13" s="129"/>
      <c r="B13" s="151" t="s">
        <v>152</v>
      </c>
      <c r="C13" s="293">
        <f>+C12/616000</f>
        <v>16479.113540584414</v>
      </c>
      <c r="D13" s="293"/>
      <c r="E13" s="304" t="s">
        <v>159</v>
      </c>
    </row>
    <row r="14" spans="1:5" ht="24.75" customHeight="1" x14ac:dyDescent="0.25">
      <c r="A14" s="129"/>
      <c r="B14" s="130"/>
      <c r="C14" s="134"/>
      <c r="D14" s="154"/>
      <c r="E14" s="304"/>
    </row>
    <row r="15" spans="1:5" ht="28.5" customHeight="1" thickBot="1" x14ac:dyDescent="0.3">
      <c r="A15" s="129"/>
      <c r="B15" s="130" t="s">
        <v>153</v>
      </c>
      <c r="C15" s="134"/>
      <c r="D15" s="154"/>
      <c r="E15" s="305"/>
    </row>
    <row r="16" spans="1:5" ht="27" customHeight="1" x14ac:dyDescent="0.25">
      <c r="A16" s="129"/>
      <c r="B16" s="135" t="s">
        <v>80</v>
      </c>
      <c r="C16" s="160">
        <v>150000000</v>
      </c>
      <c r="D16" s="155"/>
      <c r="E16" s="152"/>
    </row>
    <row r="17" spans="1:6" ht="28.5" customHeight="1" x14ac:dyDescent="0.25">
      <c r="A17" s="129"/>
      <c r="B17" s="129" t="s">
        <v>81</v>
      </c>
      <c r="C17" s="161">
        <v>257756000</v>
      </c>
      <c r="D17" s="156"/>
      <c r="E17" s="152"/>
    </row>
    <row r="18" spans="1:6" ht="15" x14ac:dyDescent="0.25">
      <c r="A18" s="129"/>
      <c r="B18" s="129" t="s">
        <v>82</v>
      </c>
      <c r="C18" s="161">
        <v>2798000</v>
      </c>
      <c r="D18" s="156"/>
      <c r="E18" s="152"/>
    </row>
    <row r="19" spans="1:6" ht="27" customHeight="1" thickBot="1" x14ac:dyDescent="0.3">
      <c r="A19" s="129"/>
      <c r="B19" s="136" t="s">
        <v>83</v>
      </c>
      <c r="C19" s="162">
        <v>2798000</v>
      </c>
      <c r="D19" s="157"/>
      <c r="E19" s="152"/>
    </row>
    <row r="20" spans="1:6" ht="27" customHeight="1" thickBot="1" x14ac:dyDescent="0.3">
      <c r="A20" s="129"/>
      <c r="B20" s="291" t="s">
        <v>84</v>
      </c>
      <c r="C20" s="292"/>
      <c r="D20" s="292"/>
      <c r="E20" s="152"/>
    </row>
    <row r="21" spans="1:6" ht="16.5" thickBot="1" x14ac:dyDescent="0.3">
      <c r="A21" s="129"/>
      <c r="B21" s="291" t="s">
        <v>85</v>
      </c>
      <c r="C21" s="292"/>
      <c r="D21" s="292"/>
      <c r="E21" s="152"/>
    </row>
    <row r="22" spans="1:6" x14ac:dyDescent="0.25">
      <c r="A22" s="129"/>
      <c r="B22" s="138" t="s">
        <v>154</v>
      </c>
      <c r="C22" s="170">
        <f>+C16/C18</f>
        <v>53.609721229449605</v>
      </c>
      <c r="D22" s="154" t="s">
        <v>170</v>
      </c>
      <c r="E22" s="152"/>
    </row>
    <row r="23" spans="1:6" ht="16.5" thickBot="1" x14ac:dyDescent="0.3">
      <c r="A23" s="129"/>
      <c r="B23" s="133" t="s">
        <v>86</v>
      </c>
      <c r="C23" s="164">
        <f>+C19/C17</f>
        <v>1.0855227424385853E-2</v>
      </c>
      <c r="D23" s="158" t="s">
        <v>170</v>
      </c>
      <c r="E23" s="159"/>
    </row>
    <row r="24" spans="1:6" ht="16.5" thickBot="1" x14ac:dyDescent="0.3">
      <c r="A24" s="129"/>
      <c r="B24" s="139"/>
      <c r="C24" s="140"/>
      <c r="D24" s="130"/>
      <c r="E24" s="141"/>
    </row>
    <row r="25" spans="1:6" x14ac:dyDescent="0.25">
      <c r="A25" s="298"/>
      <c r="B25" s="299" t="s">
        <v>87</v>
      </c>
      <c r="C25" s="301" t="s">
        <v>467</v>
      </c>
      <c r="D25" s="302"/>
      <c r="E25" s="303"/>
      <c r="F25" s="295"/>
    </row>
    <row r="26" spans="1:6" ht="16.5" thickBot="1" x14ac:dyDescent="0.3">
      <c r="A26" s="298"/>
      <c r="B26" s="300"/>
      <c r="C26" s="296" t="s">
        <v>88</v>
      </c>
      <c r="D26" s="297"/>
      <c r="E26" s="303"/>
      <c r="F26" s="295"/>
    </row>
    <row r="27" spans="1:6" thickBot="1" x14ac:dyDescent="0.3">
      <c r="A27" s="136"/>
      <c r="B27" s="142"/>
      <c r="C27" s="142"/>
      <c r="D27" s="142"/>
      <c r="E27" s="137"/>
      <c r="F27" s="123"/>
    </row>
    <row r="28" spans="1:6" x14ac:dyDescent="0.25">
      <c r="B28" s="144" t="s">
        <v>155</v>
      </c>
    </row>
    <row r="29" spans="1:6" x14ac:dyDescent="0.25">
      <c r="C29" s="163"/>
    </row>
    <row r="30" spans="1:6" x14ac:dyDescent="0.25">
      <c r="C30" s="163"/>
    </row>
  </sheetData>
  <mergeCells count="22">
    <mergeCell ref="E13:E15"/>
    <mergeCell ref="A1:D1"/>
    <mergeCell ref="B2:D2"/>
    <mergeCell ref="B3:D3"/>
    <mergeCell ref="C5:D5"/>
    <mergeCell ref="C6:D6"/>
    <mergeCell ref="E6:E11"/>
    <mergeCell ref="C13:D13"/>
    <mergeCell ref="F25:F26"/>
    <mergeCell ref="C26:D26"/>
    <mergeCell ref="B21:D21"/>
    <mergeCell ref="A25:A26"/>
    <mergeCell ref="B25:B26"/>
    <mergeCell ref="C25:D25"/>
    <mergeCell ref="E25:E26"/>
    <mergeCell ref="B20:D20"/>
    <mergeCell ref="C8:D8"/>
    <mergeCell ref="C7:D7"/>
    <mergeCell ref="C9:D9"/>
    <mergeCell ref="C10:D10"/>
    <mergeCell ref="C11:D11"/>
    <mergeCell ref="C12:D12"/>
  </mergeCells>
  <pageMargins left="0.70866141732283472" right="0.70866141732283472" top="0.74803149606299213" bottom="0.74803149606299213" header="0.31496062992125984" footer="0.31496062992125984"/>
  <pageSetup scale="5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JURIDICA</vt:lpstr>
      <vt:lpstr>TECNICA - 10</vt:lpstr>
      <vt:lpstr>TECNICA - 11</vt:lpstr>
      <vt:lpstr>TECNICA - 12</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Carlos Mauricio Aux Revelo</cp:lastModifiedBy>
  <cp:lastPrinted>2014-12-13T20:19:46Z</cp:lastPrinted>
  <dcterms:created xsi:type="dcterms:W3CDTF">2014-10-22T15:49:24Z</dcterms:created>
  <dcterms:modified xsi:type="dcterms:W3CDTF">2014-12-14T05:42:18Z</dcterms:modified>
</cp:coreProperties>
</file>