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2435" tabRatio="598" activeTab="1"/>
  </bookViews>
  <sheets>
    <sheet name="JURIDICA" sheetId="9" r:id="rId1"/>
    <sheet name="TECNICA 13" sheetId="8" r:id="rId2"/>
    <sheet name="TECNICA 14" sheetId="12" r:id="rId3"/>
    <sheet name="TECNICA 15" sheetId="13" r:id="rId4"/>
    <sheet name="TECNICA 18" sheetId="14" r:id="rId5"/>
    <sheet name="FINANCIERA" sheetId="10" r:id="rId6"/>
  </sheets>
  <calcPr calcId="152511"/>
</workbook>
</file>

<file path=xl/calcChain.xml><?xml version="1.0" encoding="utf-8"?>
<calcChain xmlns="http://schemas.openxmlformats.org/spreadsheetml/2006/main">
  <c r="C62" i="8" l="1"/>
  <c r="C95" i="14" l="1"/>
  <c r="C94" i="14"/>
  <c r="C93" i="14"/>
  <c r="C92" i="14"/>
  <c r="C91" i="14"/>
  <c r="C90" i="14"/>
  <c r="C89" i="14"/>
  <c r="C88" i="14"/>
  <c r="C87" i="14"/>
  <c r="C86" i="14"/>
  <c r="C85" i="14"/>
  <c r="C105" i="12"/>
  <c r="C104" i="12"/>
  <c r="C103" i="12"/>
  <c r="C102" i="12"/>
  <c r="C101" i="12"/>
  <c r="C100" i="12"/>
  <c r="C99" i="12"/>
  <c r="C98" i="12"/>
  <c r="C97" i="12"/>
  <c r="C96" i="12"/>
  <c r="C95" i="12"/>
  <c r="C94" i="12"/>
  <c r="C93" i="12"/>
  <c r="C92" i="12"/>
  <c r="C98" i="8" l="1"/>
  <c r="C97" i="8"/>
  <c r="C96" i="8"/>
  <c r="C95" i="8"/>
  <c r="C94" i="8"/>
  <c r="C93" i="8"/>
  <c r="C92" i="8"/>
  <c r="C91" i="8"/>
  <c r="C90" i="8"/>
  <c r="C89" i="8"/>
  <c r="C88" i="8"/>
  <c r="C138" i="8" l="1"/>
  <c r="C139" i="8"/>
  <c r="C140" i="8"/>
  <c r="C141" i="8"/>
  <c r="C137" i="8"/>
  <c r="L57" i="14" l="1"/>
  <c r="E24" i="14"/>
  <c r="F15" i="14"/>
  <c r="C24" i="14" s="1"/>
  <c r="L57" i="13"/>
  <c r="E24" i="13"/>
  <c r="F15" i="13"/>
  <c r="C24" i="13" s="1"/>
  <c r="L57" i="12"/>
  <c r="E24" i="12"/>
  <c r="F15" i="12"/>
  <c r="C24" i="12" s="1"/>
  <c r="E24" i="8" l="1"/>
  <c r="F15" i="8"/>
  <c r="C24" i="8" s="1"/>
  <c r="F141" i="14" l="1"/>
  <c r="D152" i="14" s="1"/>
  <c r="E126" i="14"/>
  <c r="D151" i="14" s="1"/>
  <c r="M120" i="14"/>
  <c r="L120" i="14"/>
  <c r="K120" i="14"/>
  <c r="C122" i="14" s="1"/>
  <c r="A113" i="14"/>
  <c r="A114" i="14" s="1"/>
  <c r="A115" i="14" s="1"/>
  <c r="A116" i="14" s="1"/>
  <c r="A117" i="14" s="1"/>
  <c r="A118" i="14" s="1"/>
  <c r="A119" i="14" s="1"/>
  <c r="N112" i="14"/>
  <c r="N120" i="14" s="1"/>
  <c r="C62" i="14"/>
  <c r="C61" i="14"/>
  <c r="A50" i="14"/>
  <c r="A51" i="14" s="1"/>
  <c r="A52" i="14" s="1"/>
  <c r="A53" i="14" s="1"/>
  <c r="A54" i="14" s="1"/>
  <c r="A55" i="14" s="1"/>
  <c r="A56" i="14" s="1"/>
  <c r="D41" i="14"/>
  <c r="E40" i="14" s="1"/>
  <c r="F138" i="13"/>
  <c r="D149" i="13" s="1"/>
  <c r="E123" i="13"/>
  <c r="D148" i="13" s="1"/>
  <c r="M117" i="13"/>
  <c r="L117" i="13"/>
  <c r="K117" i="13"/>
  <c r="C119" i="13" s="1"/>
  <c r="A110" i="13"/>
  <c r="A111" i="13" s="1"/>
  <c r="A112" i="13" s="1"/>
  <c r="A113" i="13" s="1"/>
  <c r="A114" i="13" s="1"/>
  <c r="A115" i="13" s="1"/>
  <c r="A116" i="13" s="1"/>
  <c r="N109" i="13"/>
  <c r="N117" i="13" s="1"/>
  <c r="C62" i="13"/>
  <c r="C61" i="13"/>
  <c r="A50" i="13"/>
  <c r="A51" i="13" s="1"/>
  <c r="A52" i="13" s="1"/>
  <c r="A53" i="13" s="1"/>
  <c r="A54" i="13" s="1"/>
  <c r="A55" i="13" s="1"/>
  <c r="A56" i="13" s="1"/>
  <c r="D41" i="13"/>
  <c r="E40" i="13" s="1"/>
  <c r="F150" i="12"/>
  <c r="D161" i="12" s="1"/>
  <c r="E135" i="12"/>
  <c r="D160" i="12" s="1"/>
  <c r="M129" i="12"/>
  <c r="L129" i="12"/>
  <c r="K129" i="12"/>
  <c r="C131" i="12" s="1"/>
  <c r="A122" i="12"/>
  <c r="A123" i="12" s="1"/>
  <c r="A124" i="12" s="1"/>
  <c r="A125" i="12" s="1"/>
  <c r="A126" i="12" s="1"/>
  <c r="A127" i="12" s="1"/>
  <c r="A128" i="12" s="1"/>
  <c r="N121" i="12"/>
  <c r="N129" i="12" s="1"/>
  <c r="C62" i="12"/>
  <c r="C61" i="12"/>
  <c r="A50" i="12"/>
  <c r="A51" i="12" s="1"/>
  <c r="A52" i="12" s="1"/>
  <c r="A53" i="12" s="1"/>
  <c r="A54" i="12" s="1"/>
  <c r="A55" i="12" s="1"/>
  <c r="A56" i="12" s="1"/>
  <c r="D41" i="12"/>
  <c r="E40" i="12" s="1"/>
  <c r="E151" i="14" l="1"/>
  <c r="E148" i="13"/>
  <c r="E160" i="12"/>
  <c r="C23" i="10"/>
  <c r="C22" i="10"/>
  <c r="C12" i="10" l="1"/>
  <c r="C13" i="10" s="1"/>
  <c r="M123" i="8"/>
  <c r="L123" i="8"/>
  <c r="K123" i="8"/>
  <c r="A116" i="8"/>
  <c r="A117" i="8" s="1"/>
  <c r="A118" i="8" s="1"/>
  <c r="A119" i="8" s="1"/>
  <c r="A120" i="8" s="1"/>
  <c r="A121" i="8" s="1"/>
  <c r="A122" i="8" s="1"/>
  <c r="N115" i="8"/>
  <c r="N123" i="8" s="1"/>
  <c r="D41" i="8"/>
  <c r="E40" i="8" s="1"/>
  <c r="E129" i="8" l="1"/>
  <c r="D156" i="8" s="1"/>
  <c r="F146" i="8"/>
  <c r="D157" i="8" s="1"/>
  <c r="E156" i="8" l="1"/>
  <c r="C125" i="8" l="1"/>
  <c r="L57" i="8"/>
  <c r="C61" i="8"/>
  <c r="A50" i="8"/>
  <c r="A51" i="8" s="1"/>
  <c r="A52" i="8" s="1"/>
  <c r="A53" i="8" s="1"/>
  <c r="A54" i="8" s="1"/>
  <c r="A55" i="8" s="1"/>
  <c r="A56" i="8" s="1"/>
</calcChain>
</file>

<file path=xl/sharedStrings.xml><?xml version="1.0" encoding="utf-8"?>
<sst xmlns="http://schemas.openxmlformats.org/spreadsheetml/2006/main" count="1687" uniqueCount="410">
  <si>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</si>
  <si>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</si>
  <si>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</si>
  <si>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</si>
  <si>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</si>
  <si>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</si>
  <si>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</si>
  <si>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</si>
  <si>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</si>
  <si>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</si>
  <si>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</si>
  <si>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</si>
  <si>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</si>
  <si>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</si>
  <si>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</si>
  <si>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</si>
  <si>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</si>
  <si>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</si>
  <si>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</si>
  <si>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</si>
  <si>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</si>
  <si>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</si>
  <si>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</si>
  <si>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</si>
  <si>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</si>
  <si>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</si>
  <si>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</si>
  <si>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</si>
  <si>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</si>
  <si>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</si>
  <si>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</si>
  <si>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</si>
  <si>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</si>
  <si>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</si>
  <si>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</si>
  <si>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</si>
  <si>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</si>
  <si>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</si>
  <si>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</si>
  <si>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</si>
  <si>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</si>
  <si>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</si>
  <si>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</si>
  <si>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</si>
  <si>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</si>
  <si>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</si>
  <si>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</si>
  <si>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</si>
  <si>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</si>
  <si>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</si>
  <si>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</si>
  <si>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</si>
  <si>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</si>
  <si>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</si>
  <si>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</si>
  <si>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</si>
  <si>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</si>
  <si>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</si>
  <si>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</si>
  <si>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</si>
  <si>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</si>
  <si>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</si>
  <si>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</si>
  <si>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</si>
  <si>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</si>
  <si>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</si>
  <si>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</si>
  <si>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</si>
  <si>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</si>
  <si>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</si>
  <si>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</si>
  <si>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</si>
  <si>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</si>
  <si>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</si>
  <si>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</si>
  <si>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</si>
  <si>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</si>
  <si>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</si>
  <si>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</si>
  <si>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</si>
  <si>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</si>
  <si>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</si>
  <si>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</si>
  <si>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</si>
  <si>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</si>
  <si>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</si>
  <si>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</si>
  <si>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</si>
  <si>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</si>
  <si>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</si>
  <si>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</si>
  <si>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</si>
  <si>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</si>
  <si>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</si>
  <si>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</si>
  <si>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</si>
  <si>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</si>
  <si>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</si>
  <si>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</si>
  <si>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</si>
  <si>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</si>
  <si>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</si>
  <si>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</si>
  <si>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</si>
  <si>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</si>
  <si>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</si>
  <si>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</si>
  <si>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</si>
  <si>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</si>
  <si>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</si>
  <si>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</si>
  <si>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</si>
  <si>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</si>
  <si>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</si>
  <si>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</si>
  <si>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</si>
  <si>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</si>
  <si>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</si>
  <si>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</si>
  <si>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</si>
  <si>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</si>
  <si>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</si>
  <si>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</si>
  <si>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</si>
  <si>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</si>
  <si>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</si>
  <si>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</si>
  <si>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</si>
  <si>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</si>
  <si>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</si>
  <si>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</si>
  <si>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</si>
  <si>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</si>
  <si>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</si>
  <si>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</si>
  <si>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</si>
  <si>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</si>
  <si>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</si>
  <si>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</si>
  <si>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</si>
  <si>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</si>
  <si>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</si>
  <si>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</si>
  <si>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</si>
  <si>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</si>
  <si>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</si>
  <si>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</si>
  <si>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</si>
  <si>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</si>
  <si>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</si>
  <si>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</si>
  <si>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</si>
  <si>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</si>
  <si>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</si>
  <si>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</si>
  <si>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</si>
  <si>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</si>
  <si>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</si>
  <si>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</si>
  <si>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</si>
  <si>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</si>
  <si>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CRUZ ROJA MUNICIPAL DE TUMACO</t>
  </si>
  <si>
    <t>840000497-4</t>
  </si>
  <si>
    <t>Rango</t>
  </si>
  <si>
    <t>IDL</t>
  </si>
  <si>
    <t>NDE</t>
  </si>
  <si>
    <t>Mayor a 4501</t>
  </si>
  <si>
    <t>Mayor o igual 1,2</t>
  </si>
  <si>
    <t>Menor o igual a 65%</t>
  </si>
  <si>
    <t xml:space="preserve">CUMPLE </t>
  </si>
  <si>
    <t>EL PROPONENTE CUMPLE __X____ NO CUMPLE _______</t>
  </si>
  <si>
    <t>CDI - INSTITUCIONAL CON ARRIENDO</t>
  </si>
  <si>
    <t>CDI-LA CARITA FELIZ</t>
  </si>
  <si>
    <t>CDI-GRANDES TESOROS</t>
  </si>
  <si>
    <t>CDI-LAS PALOMAS</t>
  </si>
  <si>
    <t>CDI-LOS PATICOS</t>
  </si>
  <si>
    <t>CL BARRIO BUSTAMANTE</t>
  </si>
  <si>
    <t>VEREDA SAN JOSE</t>
  </si>
  <si>
    <t>VEREDA SANTA CATALINA</t>
  </si>
  <si>
    <t>VEREDA EL CUIL</t>
  </si>
  <si>
    <t>CDI - INSTITUCIONAL SIN ARRIENDO</t>
  </si>
  <si>
    <t>LA ESPERANZA</t>
  </si>
  <si>
    <t>CDI-CHARCO</t>
  </si>
  <si>
    <t>CDI-LA ESPERANZA</t>
  </si>
  <si>
    <t>CDI-BAZAN</t>
  </si>
  <si>
    <t>CDI-EL CANAL</t>
  </si>
  <si>
    <t>CL 11 1 1 BARRIO SAN JOSE</t>
  </si>
  <si>
    <t>SC BARRIO EL PORVENIR</t>
  </si>
  <si>
    <t>VEREDA BAZAN</t>
  </si>
  <si>
    <t>SC BARRIO EL CANAL</t>
  </si>
  <si>
    <t>CDI-EL NUEVO AMANECER</t>
  </si>
  <si>
    <t>CDI-LAS FLORES</t>
  </si>
  <si>
    <t>SC BARRIO SATINGA</t>
  </si>
  <si>
    <t>BARRIO SATINGA</t>
  </si>
  <si>
    <t>X</t>
  </si>
  <si>
    <t>CDI-LOS ANGELES</t>
  </si>
  <si>
    <t>CDI-EL SABER DE LOS NIÑOS</t>
  </si>
  <si>
    <t>CL BARRIO LA ESPERANZA</t>
  </si>
  <si>
    <t>VEREDA MERIZALDE PORVENIR</t>
  </si>
  <si>
    <t>EL PALOMO</t>
  </si>
  <si>
    <t>EL NUEVO RENACER</t>
  </si>
  <si>
    <t>DERTEMIFLOR</t>
  </si>
  <si>
    <t>LA UNION</t>
  </si>
  <si>
    <t>EL LUCERO</t>
  </si>
  <si>
    <t xml:space="preserve">CÓRDOBA (CARMEN) </t>
  </si>
  <si>
    <t xml:space="preserve">SANTANDER SOLEDA </t>
  </si>
  <si>
    <t xml:space="preserve">BOCAS DE SATINGA </t>
  </si>
  <si>
    <t xml:space="preserve">SAN JOSÉ CALABAZAL </t>
  </si>
  <si>
    <t>URIBE URIBE</t>
  </si>
  <si>
    <t>LÉRIDA (LAS MARÍAS)</t>
  </si>
  <si>
    <t>EL POLI</t>
  </si>
  <si>
    <t>CDI-LOS PITUFOS</t>
  </si>
  <si>
    <t>SC BARRIO EL CARMEN</t>
  </si>
  <si>
    <t>ICBF</t>
  </si>
  <si>
    <t>195-2012</t>
  </si>
  <si>
    <t>5 meses</t>
  </si>
  <si>
    <t>-</t>
  </si>
  <si>
    <t>158-2013</t>
  </si>
  <si>
    <t>11 meses</t>
  </si>
  <si>
    <t>409-2012</t>
  </si>
  <si>
    <t>101-2012</t>
  </si>
  <si>
    <t>661-2012</t>
  </si>
  <si>
    <t>419-2013</t>
  </si>
  <si>
    <t>421-2013</t>
  </si>
  <si>
    <t>132-2012</t>
  </si>
  <si>
    <t>6 meses</t>
  </si>
  <si>
    <t>9 meses y 16 días</t>
  </si>
  <si>
    <t>12 meses y 18 días</t>
  </si>
  <si>
    <t>4066</t>
  </si>
  <si>
    <t xml:space="preserve"> </t>
  </si>
  <si>
    <t>SUSANA BAUDICHON VALENCIA</t>
  </si>
  <si>
    <t>PSICOLOGA</t>
  </si>
  <si>
    <t>KATHERIN ALEXANDRA CORAL ESPINOSA</t>
  </si>
  <si>
    <t>CLAUDIA PRECIADO</t>
  </si>
  <si>
    <t>UNIVERSIDAD MARIANA</t>
  </si>
  <si>
    <t>SECRETARIA DE GOBIERNO CONVIVENCIA Y SEGURIDAD</t>
  </si>
  <si>
    <t>25/02/2011  24/07/2011</t>
  </si>
  <si>
    <t>PSICOLOGA EN COMISARIA DE FAMILIA</t>
  </si>
  <si>
    <t>MERLIN PAMELA PAYAN PRADO</t>
  </si>
  <si>
    <t>UNIVERSIDAD DEL VALLE</t>
  </si>
  <si>
    <t>DECIMO SEMESTRE DE TRABAJO SOCIAL</t>
  </si>
  <si>
    <t>LICEO MAYOR DEL PACIFICO</t>
  </si>
  <si>
    <t>AOPÓYO EN PROGRAMA DE ATENCIÓN A LA PRIMERA INFANCIA</t>
  </si>
  <si>
    <t>15/10/2011  15/12/2011</t>
  </si>
  <si>
    <t>06/2012  22/02/2012</t>
  </si>
  <si>
    <t>VALENTINA LONDOÑO</t>
  </si>
  <si>
    <t>TRABAJADORA SOCIAL</t>
  </si>
  <si>
    <t>UNIVERSIDAD DE CALDAS</t>
  </si>
  <si>
    <t>HEIDY ESTUPIÑAÑ ESTUPIÑAN</t>
  </si>
  <si>
    <t>SANTIAGO DE CALI</t>
  </si>
  <si>
    <t>LUISA FERNANDA GOMEZ</t>
  </si>
  <si>
    <t>EXTERNADO DE COLOMBIA</t>
  </si>
  <si>
    <t>CLAUDIA ROCIO DACOME VALENCIA</t>
  </si>
  <si>
    <t>UNJIVERSIDAD MARIANA</t>
  </si>
  <si>
    <t>CRUZ ROJA</t>
  </si>
  <si>
    <t>APOYO PSICOSOCIAL DE CDI</t>
  </si>
  <si>
    <t>023/2014 11/2014</t>
  </si>
  <si>
    <t>SIKVIO TOLOZA ESTUPIÑAN</t>
  </si>
  <si>
    <t>ADMINISTRADOR DE EMPRESAS</t>
  </si>
  <si>
    <t>CRUZ ROJA COLOMBIANA</t>
  </si>
  <si>
    <t>COORDINADOR DE CDI</t>
  </si>
  <si>
    <t>01/2012 31/2014</t>
  </si>
  <si>
    <t>ODELIA DELGADO MMICOLTA</t>
  </si>
  <si>
    <t>LICENCIATURA EN EDUCACION INFANTIL EN CURSO</t>
  </si>
  <si>
    <t>INSTITUCION EDUCATIVA SAN JOSE DEL TAPAJE</t>
  </si>
  <si>
    <t>02/2014 11/2014</t>
  </si>
  <si>
    <t>MARISELA ESTARDA</t>
  </si>
  <si>
    <t>UNIVERSIDAD ANTONIO NARIÑO</t>
  </si>
  <si>
    <t>01/0182014  30/08/2014</t>
  </si>
  <si>
    <t xml:space="preserve">ANGELICA  ANDRADE </t>
  </si>
  <si>
    <t>01/08/2012  30/09/2013</t>
  </si>
  <si>
    <t>UNIVERSIDAD SAN BUENAVENTURA</t>
  </si>
  <si>
    <t>MELISSA TATIANA SINISTERRA BIOJO</t>
  </si>
  <si>
    <t>CONTADORA PUBLICA</t>
  </si>
  <si>
    <t>UNIVERSIDAD SANTIAGO DE CALI</t>
  </si>
  <si>
    <t>01/11/2013  30/07/2014</t>
  </si>
  <si>
    <t xml:space="preserve"> NO</t>
  </si>
  <si>
    <t>EDWIN EDUARDO ORTIZ</t>
  </si>
  <si>
    <t xml:space="preserve">TECNICO EN AIPI CURSANDO LICENCIATURA </t>
  </si>
  <si>
    <t>COORDINADOR CDI</t>
  </si>
  <si>
    <t>01/07/2012  30/11/2014</t>
  </si>
  <si>
    <t>CORPORACIÓN INSTITUTO DE FORMACIÓN TECNOCLOGICA DANIEL GUILLAR</t>
  </si>
  <si>
    <t>CLAUDIA LORENA MONTAÑO</t>
  </si>
  <si>
    <t>LICENCIADA EN EDUCACIÓN RELIGIOSA</t>
  </si>
  <si>
    <t>FUNDAC IÓN UNIVERSITARIA CLARETIANA FUCLA</t>
  </si>
  <si>
    <t>01/04/2014 - 30/11/2014</t>
  </si>
  <si>
    <t>NEIRA JUDIT ARROLLO REINA</t>
  </si>
  <si>
    <t xml:space="preserve">UNIVERSIDAD MARIANA </t>
  </si>
  <si>
    <t>CENTRO DE SALUD SEÑOR DEL MAR</t>
  </si>
  <si>
    <t>COORDINADORA SALUD MENTAL</t>
  </si>
  <si>
    <t>01/05/2010  30/12/2010</t>
  </si>
  <si>
    <t>HERNAN DARIO SEGURA</t>
  </si>
  <si>
    <t>10/07/201</t>
  </si>
  <si>
    <t>APOYO PSICOSOCIAL</t>
  </si>
  <si>
    <t>01/09/2014  30/11/2014</t>
  </si>
  <si>
    <t>CLAUDIA LORENA ORTIZ</t>
  </si>
  <si>
    <t>UNIVERSIDAD TECNICA LUIS VARGAS TORRES DE ESMERALDAS</t>
  </si>
  <si>
    <t>DIOCESIS DE TUMACO</t>
  </si>
  <si>
    <t>17/11/2012  31/12/2012</t>
  </si>
  <si>
    <t>14/01/2013  30/01/2013</t>
  </si>
  <si>
    <t>01/02/25013  30/01/2013</t>
  </si>
  <si>
    <t>ANNY LIZETH MEZA</t>
  </si>
  <si>
    <t>INSTITUTO POLITECNICO UNIVERSAL EUROAMERICANO</t>
  </si>
  <si>
    <t>TECNICO LABORAL EN SERVICIO SOCIAL Y COMUNITARIO</t>
  </si>
  <si>
    <t>01/11/2013  28/02/2014</t>
  </si>
  <si>
    <t>FELISA ARIZALA</t>
  </si>
  <si>
    <t>LICENCIADA EN TRABAJO SOCAIL</t>
  </si>
  <si>
    <t>CENTRO HOSPITALARIO LAS MERCEDES</t>
  </si>
  <si>
    <t>01/02/2008  10/05/2019</t>
  </si>
  <si>
    <t>CIRA FILOMENA VALENCIA</t>
  </si>
  <si>
    <t>MELBA RIASCOS CABEZAS</t>
  </si>
  <si>
    <t>LICENCIADA EN TRABAJO SOCIAL</t>
  </si>
  <si>
    <t>CORDEAGROPAZ</t>
  </si>
  <si>
    <t>COORDINADORA DEL COMPONENTE SOCIORGANIZATIVO  DEL PROYECTO ASISTENCIA TECNICA ESPECIAL</t>
  </si>
  <si>
    <t>06/11/2012  30/11/2013</t>
  </si>
  <si>
    <t>COORDINADORA DEL ENTORNO INSTITUCIONAL PAIPI</t>
  </si>
  <si>
    <t>10/08/2010  30/06/2011</t>
  </si>
  <si>
    <t>UNIÓN TEMPORAL POR TUMACO</t>
  </si>
  <si>
    <t>CURSANDO LICENCIATURA EN PEDAGOGIA INFANTIL</t>
  </si>
  <si>
    <t>COORDINADORA CDI</t>
  </si>
  <si>
    <t>CRUZ RAJA MUNICIAPL DE TUAMCO</t>
  </si>
  <si>
    <t>01/01/2013  30/11/2014</t>
  </si>
  <si>
    <t>UNIVERSIDAD DEL MAGDALENA</t>
  </si>
  <si>
    <t>OIMAR OLIVEROS ORTIZ</t>
  </si>
  <si>
    <t>QUINTO SEMESTRE DE ADMINISTRACIÓN DE EMPRESAS</t>
  </si>
  <si>
    <t xml:space="preserve">UNIVERSIDAD ABIERTA Y A DISTANCIA </t>
  </si>
  <si>
    <t>MARTHA LUCIA SALAZAR</t>
  </si>
  <si>
    <t>NORMALISTA SUPERIOR</t>
  </si>
  <si>
    <t>ESCUELA NORMAL SUPERIOR LA IMACULADA</t>
  </si>
  <si>
    <t>KATHERINE VARGAS MEZA</t>
  </si>
  <si>
    <t>CURSANDO 7 SEMESTRE DE TRABAJO SOCIAL</t>
  </si>
  <si>
    <t>UNICLARETIANA</t>
  </si>
  <si>
    <t>APOYO PSICOSOCIAL CDI</t>
  </si>
  <si>
    <t>01/08/2014  30/11/2014</t>
  </si>
  <si>
    <t>APOYO NUTRICIONAL DE CDI</t>
  </si>
  <si>
    <t>01/06/2012  30/07/2014</t>
  </si>
  <si>
    <t>DALIS MARIN VARGAS</t>
  </si>
  <si>
    <t>01/082014  30/11/2014</t>
  </si>
  <si>
    <t xml:space="preserve">MARCELA BUENO </t>
  </si>
  <si>
    <t xml:space="preserve">NO </t>
  </si>
  <si>
    <t>LIDIA MARITZA QUIÑONES</t>
  </si>
  <si>
    <t>UNIVERSIDAD TECNICA LUIS VARGAS TORRES DE ESMERALDAS   ECUADOR</t>
  </si>
  <si>
    <t>EMSSANAR</t>
  </si>
  <si>
    <t xml:space="preserve">COORDINADOR LOCAL </t>
  </si>
  <si>
    <t>07/02/2014  30/11/2014</t>
  </si>
  <si>
    <t xml:space="preserve">COLEGIO COSPACIFICO </t>
  </si>
  <si>
    <t>DOCENTE</t>
  </si>
  <si>
    <t>01/01/2001  30/11/2002</t>
  </si>
  <si>
    <t xml:space="preserve">GLORIA PEREA </t>
  </si>
  <si>
    <t>TECNICA EN TRABAJO SOCIAL</t>
  </si>
  <si>
    <t>INSTITUCION POLITECNICA UNIVERSAL EUROAMERICANO</t>
  </si>
  <si>
    <t>01/10/2013  31/12/2013</t>
  </si>
  <si>
    <t>AURA BEATRIZ CASTRO</t>
  </si>
  <si>
    <t>MARIA JUSTINA HURTADO CHAVES</t>
  </si>
  <si>
    <t>ADMINISTRADORA PUBLICA</t>
  </si>
  <si>
    <t>ESCUELA SUPERIOR DE ADMINISTRACIÓN PUBLICA</t>
  </si>
  <si>
    <t>CRUZ RUJA MUNICIPAL DE TUMACO</t>
  </si>
  <si>
    <t>01/01/2014  30/07/2014</t>
  </si>
  <si>
    <t>06/11/2012  05/05/2013</t>
  </si>
  <si>
    <t xml:space="preserve"> COORDINADORA AREA SOCIAL</t>
  </si>
  <si>
    <t>ADOLFINA REINA CASTILLO</t>
  </si>
  <si>
    <t>01/01/2011  30/114/2014</t>
  </si>
  <si>
    <t xml:space="preserve">JHONH JAIRO LOPEZ ACEVEDO </t>
  </si>
  <si>
    <t>ADMINISTRADOR PUBLICO</t>
  </si>
  <si>
    <t xml:space="preserve">ESCUELA SUPERIOR DE ADMINISTRACIÓN PUBLICA </t>
  </si>
  <si>
    <t>MELBA MARIA REBELO OSORIO</t>
  </si>
  <si>
    <t>COORDINADORA CDI FAMILIAR</t>
  </si>
  <si>
    <t>01/09/2013  30/11/2014</t>
  </si>
  <si>
    <t>MARTHA LILIANA  RAMOS</t>
  </si>
  <si>
    <t>SIXTA LUCIA  CAICEDO</t>
  </si>
  <si>
    <t>CONVOCATORIA PÚBLICA DE APORTE No 003 DE 2014</t>
  </si>
  <si>
    <t>33 al 35</t>
  </si>
  <si>
    <t>39,40,41,42</t>
  </si>
  <si>
    <t>N/A</t>
  </si>
  <si>
    <t>Resolucion 082 de 1983</t>
  </si>
  <si>
    <t>29-30</t>
  </si>
  <si>
    <t xml:space="preserve">NO PRESENTA CERTIFICACION DE EXPERIENCIA LABORAL 
NO PRESENTA INFORMACION EN FORMATO 8
</t>
  </si>
  <si>
    <t xml:space="preserve">NO PRESENTA TARJETA PROFESIONAL
NO PRESENTA INFORMACION EN FORMATO 8
</t>
  </si>
  <si>
    <t xml:space="preserve">NO PRESENTA INFORMACION EN FORMATO 8
</t>
  </si>
  <si>
    <t>CRUZ ROJA  TUMACO</t>
  </si>
  <si>
    <t>DIRECTOR EJECUTIVO DE LA CRUZ ROJA MUNICIPAL DE TUMACO</t>
  </si>
  <si>
    <t xml:space="preserve">NO PRESENTAN CERTIFICADO DE TRADICION Y LIBERTAD O CARTA DE COMPROMISO DE GESTIONAR EL USO CUENDO ES PÚBLICA CDI </t>
  </si>
  <si>
    <t>CUMPLE PRESENTAN SOPORTE PARA ESTA MODALIDAD</t>
  </si>
  <si>
    <t xml:space="preserve">ESTE CDI NO CORESPONDE A LA MODALIDAD CDI SIN ARRIENDO, NO PRESENTA SOPORTE PARA LA MODALIDAD - CUMPLE PRESENTAN CARTA COMPROMISO </t>
  </si>
  <si>
    <t>CUMPLE PRESENTA SOPORTE PARA ESTA MODALIDAD</t>
  </si>
  <si>
    <t>CURSANDO LICENCIATURA   DEBE ANEXAR CERTIFICADO DE ESTUDIOS -  NO SE TIENE EN CUENTA ESTE PROFESIONAL PORQUE NO ES GRADUADO EN LA  ETAPA DE SUBSANACIÓN NO PRESENTA CERTIFICADOS DE ESTUDIO</t>
  </si>
  <si>
    <t xml:space="preserve">NO PRESENTA CERTIFICACIONES QUE ACREDITEN EXPERIENCIA EN COORDINACION  SE EVIDENCIA 7 MESES DE EXPERIENCIA - NO SUBSANÓ </t>
  </si>
  <si>
    <t xml:space="preserve">NO PRESENTA CERTIFICACIONES QUE ACREDITEN EXPERIENCIA EN COORDINACION  SE EVIDENCIA 10 MESES DE EXPERIENCIA - NO SUBSANÓ </t>
  </si>
  <si>
    <t>NO PRESENTA TARJETA PROFESIONAL - SUBSANÓ</t>
  </si>
  <si>
    <t>NO PRESENTA TITULO PROFESIONAL - SUBSANÓ</t>
  </si>
  <si>
    <t>NO CUENTA CON TARJETA PROFESIONAL, NO CUENTA CON EXPERIENCIA CERTIFICADA - SUBSANÓ</t>
  </si>
  <si>
    <t>NO PRESENTA TARJETA PROFESIONAL - NO SUBSANÓ</t>
  </si>
  <si>
    <t>NO PRESENTA CERTIFICACIONES QUE ACREDITEN EXPERIENCIA EN COORDINACION, EN LA SUBSANACIÓN PRESENTADA NO EVIDENCIA EXPERIENCIA EN  COORDINACIÓ N POR LO TANTO ESTE PROFESIONAL NO CUMPLE CON EL PERFIL SOLICITADO</t>
  </si>
  <si>
    <t>NO PRESENTA CERTIFICACIONES QUE ACREDITEN EXPERIENCIA EN COORDINACION  NO PRESENTA TARJETA PROFESIONAL - EN LA SUBSANACIÓN  NO CUMPLE CON ELTIEMPO DE EXPERIENCIA EN COORDINACION</t>
  </si>
  <si>
    <t>NO CUENTA CON TITULO PROFESIONAL, NO CUENTA CON EXPERIENCIA, NO CUENTA CON TARJETA PROFESIONAL - EN LA SUBSANACIÓN NO PRESENTA TITULO PROFESIONAL</t>
  </si>
  <si>
    <t>NO PRESENTA CERTIFICACIONES LABORALES - SUBSANO</t>
  </si>
  <si>
    <t xml:space="preserve">NO PRESENTA TARJETA PROFESIONAL, NO PRESENTA TITULO PROFESIONAL, NO PRESENTA CERTIFICACION DE EXPERIENCIA LABORAL - NO SUBSANO </t>
  </si>
  <si>
    <t>NO CUENTA CON TARJETA PROFESIONAL - NO SUBSANÓ</t>
  </si>
  <si>
    <t>SUBSANAR TALENTO HUMANO QUE NO SE ENCUENTRA ESPECIFICADO A QUE GRUPO PERTENECE - NO SUBSANÓ</t>
  </si>
  <si>
    <t>NO CUENTA CON TITULO PROFESIONAL - SUBSANÓ</t>
  </si>
  <si>
    <t>NO CUENTA CON TITULO PROFESIONAL, NO CUENTA CON EXPERIANCIA COMPLETA  NO PRESENTA INFORMACION EN FORMATO 8  - NO SUNSANÓ</t>
  </si>
  <si>
    <t>NO CUENTA CON TITULO PROFESIONAL - NO SUBSANÓ</t>
  </si>
  <si>
    <t>NO CUENTA CON EXPERIANCIA COMPLETA - NO SUBSANÓ</t>
  </si>
  <si>
    <t xml:space="preserve">PROPONENTE No. 4. CRUZ ROJA  TUMACO  (HABILITADO) </t>
  </si>
  <si>
    <t>EL REPRESENTANTE LEGAL FIRMA LAS POLIZAS DE SERIEDAD.</t>
  </si>
  <si>
    <t>Estados financieros.</t>
  </si>
  <si>
    <t>SE DEBE ANEXAR CERTIFICACION DEL SUPERVISOR CONTRACTUAL DEL CONTRATO VIGENTE, PAG. 54, LITERAL C. - Anexa certificación del supervisor del contrato 661-2012</t>
  </si>
  <si>
    <t>31 meses y 16 días</t>
  </si>
  <si>
    <t>SE DEBE ANEXAR CERTIFICACION DEL SUPERVISOR CONTRACTUAL DEL CONTRATO VIGENTE, PAG. 54, LITERAL C. - No anexa certificación del supervisor del contrato 419-2013, sin embargo al no tener en cuenta el contrato en mención no afecta la experiencia minima habilitante en la evaluación.</t>
  </si>
  <si>
    <t>SE DEBE ANEXAR CERTIFICACION DEL SUPERVISOR CONTRACTUAL DEL CONTRATO VIGENTE, PAG. 54, LITERAL C. - Anexa certificación del supervisor del contrato No. 661-2012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</si>
</sst>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2"/>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1">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6" borderId="27" xfId="0" applyFont="1" applyFill="1" applyBorder="1" applyAlignment="1">
      <alignment vertical="center"/>
    </xf>
    <xf numFmtId="0" fontId="29" fillId="6" borderId="33"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3" fontId="29" fillId="7" borderId="26" xfId="1" applyFont="1" applyFill="1" applyBorder="1" applyAlignment="1">
      <alignment vertical="center"/>
    </xf>
    <xf numFmtId="43" fontId="29" fillId="7" borderId="0" xfId="1" applyFont="1" applyFill="1" applyAlignment="1">
      <alignment vertical="center"/>
    </xf>
    <xf numFmtId="43" fontId="29" fillId="7" borderId="35" xfId="1" applyFont="1" applyFill="1" applyBorder="1" applyAlignment="1">
      <alignment vertical="center"/>
    </xf>
    <xf numFmtId="43" fontId="29" fillId="7" borderId="0" xfId="0" applyNumberFormat="1" applyFont="1" applyFill="1" applyAlignment="1">
      <alignment horizontal="center" vertical="center"/>
    </xf>
    <xf numFmtId="9" fontId="29" fillId="7" borderId="35" xfId="4" applyFon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3" borderId="1" xfId="0" applyNumberFormat="1" applyFill="1" applyBorder="1" applyAlignment="1">
      <alignment horizontal="right" vertical="center"/>
    </xf>
    <xf numFmtId="0" fontId="0" fillId="0" borderId="1" xfId="0" applyBorder="1" applyAlignment="1">
      <alignment wrapText="1"/>
    </xf>
    <xf numFmtId="0" fontId="11" fillId="10" borderId="1" xfId="0" applyFont="1" applyFill="1" applyBorder="1" applyAlignment="1">
      <alignment horizontal="left" vertical="center" wrapText="1"/>
    </xf>
    <xf numFmtId="44" fontId="0" fillId="0" borderId="0" xfId="0" applyNumberFormat="1"/>
    <xf numFmtId="0" fontId="25" fillId="5" borderId="1" xfId="0"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Font="1" applyBorder="1" applyAlignment="1">
      <alignment horizontal="center"/>
    </xf>
    <xf numFmtId="0" fontId="0" fillId="0" borderId="0" xfId="0" applyFont="1" applyAlignment="1">
      <alignment horizontal="center"/>
    </xf>
    <xf numFmtId="2" fontId="0" fillId="0" borderId="1" xfId="0" applyNumberFormat="1" applyBorder="1" applyAlignment="1">
      <alignment wrapText="1"/>
    </xf>
    <xf numFmtId="0" fontId="2" fillId="0" borderId="1" xfId="0" applyFont="1"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0" borderId="1" xfId="0" applyBorder="1" applyAlignment="1">
      <alignment wrapText="1"/>
    </xf>
    <xf numFmtId="0" fontId="0" fillId="0" borderId="1" xfId="0" applyBorder="1" applyAlignment="1">
      <alignment horizontal="center" vertical="center"/>
    </xf>
    <xf numFmtId="0" fontId="37" fillId="0" borderId="4" xfId="0" applyFont="1" applyFill="1" applyBorder="1" applyAlignment="1" applyProtection="1">
      <alignment horizontal="left" vertical="center"/>
      <protection locked="0"/>
    </xf>
    <xf numFmtId="0" fontId="0" fillId="0" borderId="5" xfId="0" applyFill="1" applyBorder="1" applyAlignment="1">
      <alignment horizontal="left" vertical="center"/>
    </xf>
    <xf numFmtId="0" fontId="0" fillId="0" borderId="14" xfId="0" applyFill="1" applyBorder="1" applyAlignment="1">
      <alignment horizontal="left" vertical="center"/>
    </xf>
    <xf numFmtId="2" fontId="0" fillId="0" borderId="1" xfId="0" applyNumberFormat="1" applyFill="1" applyBorder="1" applyAlignment="1">
      <alignment wrapText="1"/>
    </xf>
    <xf numFmtId="14" fontId="0" fillId="0" borderId="1" xfId="0" applyNumberFormat="1" applyFill="1" applyBorder="1" applyAlignment="1"/>
    <xf numFmtId="0" fontId="0" fillId="10" borderId="0" xfId="0" applyFill="1" applyAlignment="1">
      <alignment horizontal="center" vertical="center"/>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0" fillId="10" borderId="0" xfId="0" applyFill="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25" fillId="0" borderId="1" xfId="0" applyFont="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25" fillId="0" borderId="1" xfId="0" applyFont="1" applyBorder="1" applyAlignment="1">
      <alignment horizontal="left" vertical="center" wrapText="1"/>
    </xf>
    <xf numFmtId="0" fontId="33" fillId="9" borderId="0" xfId="0" applyFont="1" applyFill="1" applyAlignment="1">
      <alignment horizontal="center" wrapText="1"/>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Fill="1" applyBorder="1" applyAlignment="1">
      <alignment horizontal="left" vertical="center" wrapText="1"/>
    </xf>
    <xf numFmtId="0" fontId="0" fillId="0" borderId="14" xfId="0" applyFill="1" applyBorder="1" applyAlignment="1">
      <alignment horizontal="left"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Fill="1" applyBorder="1" applyAlignment="1">
      <alignment horizontal="center" vertical="center"/>
    </xf>
    <xf numFmtId="0" fontId="0" fillId="0" borderId="14" xfId="0" applyFill="1" applyBorder="1" applyAlignment="1">
      <alignment horizontal="center" vertical="center"/>
    </xf>
    <xf numFmtId="0" fontId="0" fillId="0" borderId="5" xfId="0" applyFill="1" applyBorder="1" applyAlignment="1">
      <alignment horizontal="left" vertical="center"/>
    </xf>
    <xf numFmtId="0" fontId="0" fillId="0" borderId="14" xfId="0" applyFill="1" applyBorder="1" applyAlignment="1">
      <alignment horizontal="left" vertical="center"/>
    </xf>
    <xf numFmtId="0" fontId="0" fillId="0" borderId="40" xfId="0" applyFill="1" applyBorder="1" applyAlignment="1">
      <alignment horizontal="left"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1" fillId="0" borderId="5" xfId="0" applyFont="1" applyFill="1" applyBorder="1" applyAlignment="1">
      <alignment horizontal="center" vertical="center"/>
    </xf>
    <xf numFmtId="0" fontId="1" fillId="0" borderId="14" xfId="0" applyFont="1" applyFill="1" applyBorder="1" applyAlignment="1">
      <alignment horizontal="center" vertical="center"/>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7"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 xfId="0" applyFont="1" applyFill="1" applyBorder="1" applyAlignment="1">
      <alignment horizontal="center" vertical="center"/>
    </xf>
    <xf numFmtId="0" fontId="7" fillId="2" borderId="6" xfId="0" applyFont="1" applyFill="1" applyBorder="1" applyAlignment="1">
      <alignment horizontal="center" vertical="center"/>
    </xf>
    <xf numFmtId="0" fontId="0" fillId="0" borderId="1" xfId="0" applyBorder="1" applyAlignment="1">
      <alignment horizontal="left" vertical="center"/>
    </xf>
    <xf numFmtId="0" fontId="0" fillId="0" borderId="5" xfId="0" applyFill="1" applyBorder="1" applyAlignment="1">
      <alignment vertical="center"/>
    </xf>
    <xf numFmtId="0" fontId="0" fillId="0" borderId="14" xfId="0" applyFill="1" applyBorder="1" applyAlignment="1">
      <alignment vertical="center"/>
    </xf>
    <xf numFmtId="0" fontId="0" fillId="0" borderId="5" xfId="0" applyFill="1" applyBorder="1" applyAlignment="1">
      <alignment vertical="center" wrapText="1"/>
    </xf>
    <xf numFmtId="0" fontId="0" fillId="0" borderId="14" xfId="0" applyFill="1" applyBorder="1" applyAlignment="1">
      <alignment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vertical="center" wrapText="1"/>
    </xf>
    <xf numFmtId="0" fontId="0" fillId="0" borderId="14" xfId="0" applyBorder="1" applyAlignment="1">
      <alignment vertical="center" wrapText="1"/>
    </xf>
    <xf numFmtId="0" fontId="0" fillId="0" borderId="5" xfId="0" applyBorder="1" applyAlignment="1">
      <alignment vertical="center"/>
    </xf>
    <xf numFmtId="0" fontId="0" fillId="0" borderId="14" xfId="0" applyBorder="1" applyAlignment="1">
      <alignment vertical="center"/>
    </xf>
    <xf numFmtId="0" fontId="0" fillId="0" borderId="1" xfId="0" applyBorder="1" applyAlignment="1">
      <alignment horizontal="left"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1" xfId="0" applyBorder="1" applyAlignment="1">
      <alignment vertical="center"/>
    </xf>
    <xf numFmtId="0" fontId="0" fillId="0" borderId="1" xfId="0" applyFill="1" applyBorder="1" applyAlignment="1">
      <alignment vertical="center"/>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10" workbookViewId="0">
      <selection activeCell="A10" sqref="A10:L1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2" t="s">
        <v>90</v>
      </c>
      <c r="B2" s="202"/>
      <c r="C2" s="202"/>
      <c r="D2" s="202"/>
      <c r="E2" s="202"/>
      <c r="F2" s="202"/>
      <c r="G2" s="202"/>
      <c r="H2" s="202"/>
      <c r="I2" s="202"/>
      <c r="J2" s="202"/>
      <c r="K2" s="202"/>
      <c r="L2" s="202"/>
    </row>
    <row r="4" spans="1:12" ht="16.5" x14ac:dyDescent="0.25">
      <c r="A4" s="181" t="s">
        <v>65</v>
      </c>
      <c r="B4" s="181"/>
      <c r="C4" s="181"/>
      <c r="D4" s="181"/>
      <c r="E4" s="181"/>
      <c r="F4" s="181"/>
      <c r="G4" s="181"/>
      <c r="H4" s="181"/>
      <c r="I4" s="181"/>
      <c r="J4" s="181"/>
      <c r="K4" s="181"/>
      <c r="L4" s="181"/>
    </row>
    <row r="5" spans="1:12" ht="16.5" x14ac:dyDescent="0.25">
      <c r="A5" s="58"/>
    </row>
    <row r="6" spans="1:12" ht="16.5" x14ac:dyDescent="0.25">
      <c r="A6" s="181" t="s">
        <v>370</v>
      </c>
      <c r="B6" s="181"/>
      <c r="C6" s="181"/>
      <c r="D6" s="181"/>
      <c r="E6" s="181"/>
      <c r="F6" s="181"/>
      <c r="G6" s="181"/>
      <c r="H6" s="181"/>
      <c r="I6" s="181"/>
      <c r="J6" s="181"/>
      <c r="K6" s="181"/>
      <c r="L6" s="181"/>
    </row>
    <row r="7" spans="1:12" ht="16.5" x14ac:dyDescent="0.25">
      <c r="A7" s="59"/>
    </row>
    <row r="8" spans="1:12" ht="109.5" customHeight="1" x14ac:dyDescent="0.25">
      <c r="A8" s="182" t="s">
        <v>135</v>
      </c>
      <c r="B8" s="182"/>
      <c r="C8" s="182"/>
      <c r="D8" s="182"/>
      <c r="E8" s="182"/>
      <c r="F8" s="182"/>
      <c r="G8" s="182"/>
      <c r="H8" s="182"/>
      <c r="I8" s="182"/>
      <c r="J8" s="182"/>
      <c r="K8" s="182"/>
      <c r="L8" s="182"/>
    </row>
    <row r="9" spans="1:12" ht="45.75" customHeight="1" x14ac:dyDescent="0.25">
      <c r="A9" s="182"/>
      <c r="B9" s="182"/>
      <c r="C9" s="182"/>
      <c r="D9" s="182"/>
      <c r="E9" s="182"/>
      <c r="F9" s="182"/>
      <c r="G9" s="182"/>
      <c r="H9" s="182"/>
      <c r="I9" s="182"/>
      <c r="J9" s="182"/>
      <c r="K9" s="182"/>
      <c r="L9" s="182"/>
    </row>
    <row r="10" spans="1:12" ht="28.5" customHeight="1" x14ac:dyDescent="0.25">
      <c r="A10" s="182" t="s">
        <v>93</v>
      </c>
      <c r="B10" s="182"/>
      <c r="C10" s="182"/>
      <c r="D10" s="182"/>
      <c r="E10" s="182"/>
      <c r="F10" s="182"/>
      <c r="G10" s="182"/>
      <c r="H10" s="182"/>
      <c r="I10" s="182"/>
      <c r="J10" s="182"/>
      <c r="K10" s="182"/>
      <c r="L10" s="182"/>
    </row>
    <row r="11" spans="1:12" ht="28.5" customHeight="1" x14ac:dyDescent="0.25">
      <c r="A11" s="182"/>
      <c r="B11" s="182"/>
      <c r="C11" s="182"/>
      <c r="D11" s="182"/>
      <c r="E11" s="182"/>
      <c r="F11" s="182"/>
      <c r="G11" s="182"/>
      <c r="H11" s="182"/>
      <c r="I11" s="182"/>
      <c r="J11" s="182"/>
      <c r="K11" s="182"/>
      <c r="L11" s="182"/>
    </row>
    <row r="12" spans="1:12" ht="15.75" thickBot="1" x14ac:dyDescent="0.3"/>
    <row r="13" spans="1:12" ht="15.75" thickBot="1" x14ac:dyDescent="0.3">
      <c r="A13" s="60" t="s">
        <v>66</v>
      </c>
      <c r="B13" s="183" t="s">
        <v>89</v>
      </c>
      <c r="C13" s="184"/>
      <c r="D13" s="184"/>
      <c r="E13" s="184"/>
      <c r="F13" s="184"/>
      <c r="G13" s="184"/>
      <c r="H13" s="184"/>
      <c r="I13" s="184"/>
      <c r="J13" s="184"/>
      <c r="K13" s="184"/>
      <c r="L13" s="184"/>
    </row>
    <row r="14" spans="1:12" ht="15.75" thickBot="1" x14ac:dyDescent="0.3">
      <c r="A14" s="61">
        <v>4</v>
      </c>
      <c r="B14" s="201" t="s">
        <v>379</v>
      </c>
      <c r="C14" s="201"/>
      <c r="D14" s="201"/>
      <c r="E14" s="201"/>
      <c r="F14" s="201"/>
      <c r="G14" s="201"/>
      <c r="H14" s="201"/>
      <c r="I14" s="201"/>
      <c r="J14" s="201"/>
      <c r="K14" s="201"/>
      <c r="L14" s="201"/>
    </row>
    <row r="15" spans="1:12" x14ac:dyDescent="0.25">
      <c r="A15" s="68"/>
      <c r="B15" s="68"/>
      <c r="C15" s="68"/>
      <c r="D15" s="68"/>
      <c r="E15" s="68"/>
      <c r="F15" s="68"/>
      <c r="G15" s="68"/>
      <c r="H15" s="68"/>
      <c r="I15" s="68"/>
      <c r="J15" s="68"/>
      <c r="K15" s="68"/>
      <c r="L15" s="68"/>
    </row>
    <row r="16" spans="1:12" x14ac:dyDescent="0.25">
      <c r="A16" s="69"/>
      <c r="B16" s="68"/>
      <c r="C16" s="68"/>
      <c r="D16" s="68"/>
      <c r="E16" s="68"/>
      <c r="F16" s="68"/>
      <c r="G16" s="68"/>
      <c r="H16" s="68"/>
      <c r="I16" s="68"/>
      <c r="J16" s="68"/>
      <c r="K16" s="68"/>
      <c r="L16" s="68"/>
    </row>
    <row r="17" spans="1:12" x14ac:dyDescent="0.25">
      <c r="A17" s="203" t="s">
        <v>403</v>
      </c>
      <c r="B17" s="203"/>
      <c r="C17" s="203"/>
      <c r="D17" s="203"/>
      <c r="E17" s="203"/>
      <c r="F17" s="203"/>
      <c r="G17" s="203"/>
      <c r="H17" s="203"/>
      <c r="I17" s="203"/>
      <c r="J17" s="203"/>
      <c r="K17" s="203"/>
      <c r="L17" s="203"/>
    </row>
    <row r="19" spans="1:12" ht="27" customHeight="1" x14ac:dyDescent="0.25">
      <c r="A19" s="185" t="s">
        <v>67</v>
      </c>
      <c r="B19" s="185"/>
      <c r="C19" s="185"/>
      <c r="D19" s="185"/>
      <c r="E19" s="63" t="s">
        <v>68</v>
      </c>
      <c r="F19" s="158" t="s">
        <v>69</v>
      </c>
      <c r="G19" s="62" t="s">
        <v>70</v>
      </c>
      <c r="H19" s="185" t="s">
        <v>3</v>
      </c>
      <c r="I19" s="185"/>
      <c r="J19" s="185"/>
      <c r="K19" s="185"/>
      <c r="L19" s="185"/>
    </row>
    <row r="20" spans="1:12" ht="30.75" customHeight="1" x14ac:dyDescent="0.25">
      <c r="A20" s="194" t="s">
        <v>96</v>
      </c>
      <c r="B20" s="195"/>
      <c r="C20" s="195"/>
      <c r="D20" s="196"/>
      <c r="E20" s="64" t="s">
        <v>371</v>
      </c>
      <c r="F20" s="161" t="s">
        <v>194</v>
      </c>
      <c r="G20" s="1"/>
      <c r="H20" s="200"/>
      <c r="I20" s="200"/>
      <c r="J20" s="200"/>
      <c r="K20" s="200"/>
      <c r="L20" s="200"/>
    </row>
    <row r="21" spans="1:12" ht="35.25" customHeight="1" x14ac:dyDescent="0.25">
      <c r="A21" s="197" t="s">
        <v>97</v>
      </c>
      <c r="B21" s="198"/>
      <c r="C21" s="198"/>
      <c r="D21" s="199"/>
      <c r="E21" s="65">
        <v>36</v>
      </c>
      <c r="F21" s="161" t="s">
        <v>194</v>
      </c>
      <c r="G21" s="1"/>
      <c r="H21" s="192"/>
      <c r="I21" s="192"/>
      <c r="J21" s="192"/>
      <c r="K21" s="192"/>
      <c r="L21" s="192"/>
    </row>
    <row r="22" spans="1:12" ht="24.75" customHeight="1" x14ac:dyDescent="0.25">
      <c r="A22" s="197" t="s">
        <v>136</v>
      </c>
      <c r="B22" s="198"/>
      <c r="C22" s="198"/>
      <c r="D22" s="199"/>
      <c r="E22" s="65" t="s">
        <v>372</v>
      </c>
      <c r="F22" s="161" t="s">
        <v>194</v>
      </c>
      <c r="G22" s="1"/>
      <c r="H22" s="193" t="s">
        <v>404</v>
      </c>
      <c r="I22" s="192"/>
      <c r="J22" s="192"/>
      <c r="K22" s="192"/>
      <c r="L22" s="192"/>
    </row>
    <row r="23" spans="1:12" ht="27" customHeight="1" x14ac:dyDescent="0.25">
      <c r="A23" s="186" t="s">
        <v>71</v>
      </c>
      <c r="B23" s="187"/>
      <c r="C23" s="187"/>
      <c r="D23" s="188"/>
      <c r="E23" s="66">
        <v>2.2999999999999998</v>
      </c>
      <c r="F23" s="161" t="s">
        <v>194</v>
      </c>
      <c r="G23" s="1"/>
      <c r="H23" s="192"/>
      <c r="I23" s="192"/>
      <c r="J23" s="192"/>
      <c r="K23" s="192"/>
      <c r="L23" s="192"/>
    </row>
    <row r="24" spans="1:12" ht="20.25" customHeight="1" x14ac:dyDescent="0.25">
      <c r="A24" s="186" t="s">
        <v>92</v>
      </c>
      <c r="B24" s="187"/>
      <c r="C24" s="187"/>
      <c r="D24" s="188"/>
      <c r="E24" s="66"/>
      <c r="F24" s="161"/>
      <c r="G24" s="1"/>
      <c r="H24" s="189" t="s">
        <v>373</v>
      </c>
      <c r="I24" s="190"/>
      <c r="J24" s="190"/>
      <c r="K24" s="190"/>
      <c r="L24" s="191"/>
    </row>
    <row r="25" spans="1:12" ht="28.5" customHeight="1" x14ac:dyDescent="0.25">
      <c r="A25" s="186" t="s">
        <v>137</v>
      </c>
      <c r="B25" s="187"/>
      <c r="C25" s="187"/>
      <c r="D25" s="188"/>
      <c r="E25" s="66">
        <v>22.23</v>
      </c>
      <c r="F25" s="161" t="s">
        <v>194</v>
      </c>
      <c r="G25" s="1"/>
      <c r="H25" s="192"/>
      <c r="I25" s="192"/>
      <c r="J25" s="192"/>
      <c r="K25" s="192"/>
      <c r="L25" s="192"/>
    </row>
    <row r="26" spans="1:12" ht="28.5" customHeight="1" x14ac:dyDescent="0.25">
      <c r="A26" s="186" t="s">
        <v>95</v>
      </c>
      <c r="B26" s="187"/>
      <c r="C26" s="187"/>
      <c r="D26" s="188"/>
      <c r="E26" s="66"/>
      <c r="F26" s="161"/>
      <c r="G26" s="1"/>
      <c r="H26" s="189" t="s">
        <v>373</v>
      </c>
      <c r="I26" s="190"/>
      <c r="J26" s="190"/>
      <c r="K26" s="190"/>
      <c r="L26" s="191"/>
    </row>
    <row r="27" spans="1:12" ht="15.75" customHeight="1" x14ac:dyDescent="0.25">
      <c r="A27" s="197" t="s">
        <v>72</v>
      </c>
      <c r="B27" s="198"/>
      <c r="C27" s="198"/>
      <c r="D27" s="199"/>
      <c r="E27" s="65">
        <v>24.25</v>
      </c>
      <c r="F27" s="161" t="s">
        <v>194</v>
      </c>
      <c r="G27" s="1"/>
      <c r="H27" s="192"/>
      <c r="I27" s="192"/>
      <c r="J27" s="192"/>
      <c r="K27" s="192"/>
      <c r="L27" s="192"/>
    </row>
    <row r="28" spans="1:12" ht="19.5" customHeight="1" x14ac:dyDescent="0.25">
      <c r="A28" s="197" t="s">
        <v>73</v>
      </c>
      <c r="B28" s="198"/>
      <c r="C28" s="198"/>
      <c r="D28" s="199"/>
      <c r="E28" s="65">
        <v>32</v>
      </c>
      <c r="F28" s="161" t="s">
        <v>194</v>
      </c>
      <c r="G28" s="1"/>
      <c r="H28" s="192"/>
      <c r="I28" s="192"/>
      <c r="J28" s="192"/>
      <c r="K28" s="192"/>
      <c r="L28" s="192"/>
    </row>
    <row r="29" spans="1:12" ht="27.75" customHeight="1" x14ac:dyDescent="0.25">
      <c r="A29" s="197" t="s">
        <v>74</v>
      </c>
      <c r="B29" s="198"/>
      <c r="C29" s="198"/>
      <c r="D29" s="199"/>
      <c r="E29" s="65" t="s">
        <v>375</v>
      </c>
      <c r="F29" s="161" t="s">
        <v>194</v>
      </c>
      <c r="G29" s="1"/>
      <c r="H29" s="192"/>
      <c r="I29" s="192"/>
      <c r="J29" s="192"/>
      <c r="K29" s="192"/>
      <c r="L29" s="192"/>
    </row>
    <row r="30" spans="1:12" ht="61.5" customHeight="1" x14ac:dyDescent="0.25">
      <c r="A30" s="197" t="s">
        <v>75</v>
      </c>
      <c r="B30" s="198"/>
      <c r="C30" s="198"/>
      <c r="D30" s="199"/>
      <c r="E30" s="65">
        <v>27.28</v>
      </c>
      <c r="F30" s="161" t="s">
        <v>194</v>
      </c>
      <c r="G30" s="1"/>
      <c r="H30" s="192"/>
      <c r="I30" s="192"/>
      <c r="J30" s="192"/>
      <c r="K30" s="192"/>
      <c r="L30" s="192"/>
    </row>
    <row r="31" spans="1:12" ht="17.25" customHeight="1" x14ac:dyDescent="0.25">
      <c r="A31" s="197" t="s">
        <v>76</v>
      </c>
      <c r="B31" s="198"/>
      <c r="C31" s="198"/>
      <c r="D31" s="199"/>
      <c r="E31" s="65">
        <v>26</v>
      </c>
      <c r="F31" s="161"/>
      <c r="G31" s="1"/>
      <c r="H31" s="192"/>
      <c r="I31" s="192"/>
      <c r="J31" s="192"/>
      <c r="K31" s="192"/>
      <c r="L31" s="192"/>
    </row>
    <row r="32" spans="1:12" ht="24" customHeight="1" x14ac:dyDescent="0.25">
      <c r="A32" s="204" t="s">
        <v>94</v>
      </c>
      <c r="B32" s="205"/>
      <c r="C32" s="205"/>
      <c r="D32" s="206"/>
      <c r="E32" s="65">
        <v>1.2</v>
      </c>
      <c r="F32" s="161" t="s">
        <v>194</v>
      </c>
      <c r="G32" s="1"/>
      <c r="H32" s="189" t="s">
        <v>374</v>
      </c>
      <c r="I32" s="190"/>
      <c r="J32" s="190"/>
      <c r="K32" s="190"/>
      <c r="L32" s="191"/>
    </row>
    <row r="33" spans="1:12" ht="24" customHeight="1" x14ac:dyDescent="0.25">
      <c r="A33" s="197" t="s">
        <v>98</v>
      </c>
      <c r="B33" s="198"/>
      <c r="C33" s="198"/>
      <c r="D33" s="199"/>
      <c r="E33" s="65">
        <v>37.380000000000003</v>
      </c>
      <c r="F33" s="161" t="s">
        <v>194</v>
      </c>
      <c r="G33" s="1"/>
      <c r="H33" s="189"/>
      <c r="I33" s="190"/>
      <c r="J33" s="190"/>
      <c r="K33" s="190"/>
      <c r="L33" s="191"/>
    </row>
    <row r="34" spans="1:12" ht="28.5" customHeight="1" x14ac:dyDescent="0.25">
      <c r="A34" s="197" t="s">
        <v>99</v>
      </c>
      <c r="B34" s="198"/>
      <c r="C34" s="198"/>
      <c r="D34" s="199"/>
      <c r="E34" s="67"/>
      <c r="F34" s="161"/>
      <c r="G34" s="1"/>
      <c r="H34" s="192" t="s">
        <v>373</v>
      </c>
      <c r="I34" s="192"/>
      <c r="J34" s="192"/>
      <c r="K34" s="192"/>
      <c r="L34" s="192"/>
    </row>
    <row r="35" spans="1:12" x14ac:dyDescent="0.25">
      <c r="F35" s="162"/>
    </row>
  </sheetData>
  <mergeCells count="40">
    <mergeCell ref="A25:D25"/>
    <mergeCell ref="H33:L33"/>
    <mergeCell ref="H32:L32"/>
    <mergeCell ref="A32:D32"/>
    <mergeCell ref="A33:D33"/>
    <mergeCell ref="A26:D26"/>
    <mergeCell ref="H26:L26"/>
    <mergeCell ref="A27:D27"/>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abSelected="1" topLeftCell="A49" zoomScale="70" zoomScaleNormal="70" workbookViewId="0">
      <selection activeCell="I61" sqref="I61"/>
    </sheetView>
  </sheetViews>
  <sheetFormatPr baseColWidth="10" defaultRowHeight="15" x14ac:dyDescent="0.25"/>
  <cols>
    <col min="1" max="1" width="3.140625" style="7" bestFit="1" customWidth="1"/>
    <col min="2" max="2" width="56.42578125" style="7" customWidth="1"/>
    <col min="3" max="3" width="31.140625" style="7" customWidth="1"/>
    <col min="4" max="4" width="26.7109375" style="7" customWidth="1"/>
    <col min="5" max="5" width="25" style="7" customWidth="1"/>
    <col min="6" max="6" width="26.85546875" style="7" customWidth="1"/>
    <col min="7" max="7" width="23"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37.5703125" style="7" customWidth="1"/>
    <col min="16" max="16" width="69.42578125" style="7" customWidth="1"/>
    <col min="17" max="17" width="60.28515625" style="7" customWidth="1"/>
    <col min="18" max="18" width="37.8554687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9" t="s">
        <v>4</v>
      </c>
      <c r="C6" s="243" t="s">
        <v>161</v>
      </c>
      <c r="D6" s="244"/>
      <c r="E6" s="244"/>
      <c r="F6" s="244"/>
      <c r="G6" s="244"/>
      <c r="H6" s="244"/>
      <c r="I6" s="244"/>
      <c r="J6" s="244"/>
      <c r="K6" s="244"/>
      <c r="L6" s="244"/>
      <c r="M6" s="244"/>
      <c r="N6" s="245"/>
    </row>
    <row r="7" spans="2:16" ht="16.5" thickBot="1" x14ac:dyDescent="0.3">
      <c r="B7" s="10" t="s">
        <v>5</v>
      </c>
      <c r="C7" s="243"/>
      <c r="D7" s="244"/>
      <c r="E7" s="244"/>
      <c r="F7" s="244"/>
      <c r="G7" s="244"/>
      <c r="H7" s="244"/>
      <c r="I7" s="244"/>
      <c r="J7" s="244"/>
      <c r="K7" s="244"/>
      <c r="L7" s="244"/>
      <c r="M7" s="244"/>
      <c r="N7" s="245"/>
    </row>
    <row r="8" spans="2:16" ht="16.5" thickBot="1" x14ac:dyDescent="0.3">
      <c r="B8" s="10" t="s">
        <v>6</v>
      </c>
      <c r="C8" s="243"/>
      <c r="D8" s="244"/>
      <c r="E8" s="244"/>
      <c r="F8" s="244"/>
      <c r="G8" s="244"/>
      <c r="H8" s="244"/>
      <c r="I8" s="244"/>
      <c r="J8" s="244"/>
      <c r="K8" s="244"/>
      <c r="L8" s="244"/>
      <c r="M8" s="244"/>
      <c r="N8" s="245"/>
    </row>
    <row r="9" spans="2:16" ht="16.5" thickBot="1" x14ac:dyDescent="0.3">
      <c r="B9" s="10" t="s">
        <v>7</v>
      </c>
      <c r="C9" s="243"/>
      <c r="D9" s="244"/>
      <c r="E9" s="244"/>
      <c r="F9" s="244"/>
      <c r="G9" s="244"/>
      <c r="H9" s="244"/>
      <c r="I9" s="244"/>
      <c r="J9" s="244"/>
      <c r="K9" s="244"/>
      <c r="L9" s="244"/>
      <c r="M9" s="244"/>
      <c r="N9" s="245"/>
    </row>
    <row r="10" spans="2:16" ht="16.5" thickBot="1" x14ac:dyDescent="0.3">
      <c r="B10" s="10" t="s">
        <v>8</v>
      </c>
      <c r="C10" s="246"/>
      <c r="D10" s="247"/>
      <c r="E10" s="247"/>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5"/>
      <c r="J12" s="85"/>
      <c r="K12" s="85"/>
      <c r="L12" s="85"/>
      <c r="M12" s="85"/>
      <c r="N12" s="17"/>
    </row>
    <row r="13" spans="2:16" x14ac:dyDescent="0.25">
      <c r="I13" s="85"/>
      <c r="J13" s="85"/>
      <c r="K13" s="85"/>
      <c r="L13" s="85"/>
      <c r="M13" s="85"/>
      <c r="N13" s="86"/>
    </row>
    <row r="14" spans="2:16" x14ac:dyDescent="0.25">
      <c r="B14" s="248" t="s">
        <v>100</v>
      </c>
      <c r="C14" s="249"/>
      <c r="D14" s="152" t="s">
        <v>12</v>
      </c>
      <c r="E14" s="152" t="s">
        <v>13</v>
      </c>
      <c r="F14" s="152" t="s">
        <v>29</v>
      </c>
      <c r="G14" s="70"/>
      <c r="I14" s="32"/>
      <c r="J14" s="32"/>
      <c r="K14" s="32"/>
      <c r="L14" s="32"/>
      <c r="M14" s="32"/>
      <c r="N14" s="86"/>
    </row>
    <row r="15" spans="2:16" x14ac:dyDescent="0.25">
      <c r="B15" s="250"/>
      <c r="C15" s="251"/>
      <c r="D15" s="152">
        <v>13</v>
      </c>
      <c r="E15" s="30">
        <v>1469601634</v>
      </c>
      <c r="F15" s="154">
        <f>550+118</f>
        <v>668</v>
      </c>
      <c r="G15" s="71"/>
      <c r="I15" s="33"/>
      <c r="J15" s="33"/>
      <c r="K15" s="33"/>
      <c r="L15" s="33"/>
      <c r="M15" s="33"/>
      <c r="N15" s="86"/>
    </row>
    <row r="16" spans="2:16" x14ac:dyDescent="0.25">
      <c r="B16" s="250"/>
      <c r="C16" s="251"/>
      <c r="D16" s="152"/>
      <c r="E16" s="30"/>
      <c r="F16" s="30"/>
      <c r="G16" s="71"/>
      <c r="I16" s="33"/>
      <c r="J16" s="33"/>
      <c r="K16" s="33"/>
      <c r="L16" s="33"/>
      <c r="M16" s="33"/>
      <c r="N16" s="86"/>
    </row>
    <row r="17" spans="1:14" x14ac:dyDescent="0.25">
      <c r="B17" s="250"/>
      <c r="C17" s="251"/>
      <c r="D17" s="152"/>
      <c r="E17" s="30"/>
      <c r="F17" s="30"/>
      <c r="G17" s="71"/>
      <c r="I17" s="33"/>
      <c r="J17" s="33"/>
      <c r="K17" s="33"/>
      <c r="L17" s="33"/>
      <c r="M17" s="33"/>
      <c r="N17" s="86"/>
    </row>
    <row r="18" spans="1:14" x14ac:dyDescent="0.25">
      <c r="B18" s="250"/>
      <c r="C18" s="251"/>
      <c r="D18" s="152"/>
      <c r="E18" s="31"/>
      <c r="F18" s="30"/>
      <c r="G18" s="71"/>
      <c r="H18" s="19"/>
      <c r="I18" s="33"/>
      <c r="J18" s="33"/>
      <c r="K18" s="33"/>
      <c r="L18" s="33"/>
      <c r="M18" s="33"/>
      <c r="N18" s="18"/>
    </row>
    <row r="19" spans="1:14" x14ac:dyDescent="0.25">
      <c r="B19" s="250"/>
      <c r="C19" s="251"/>
      <c r="D19" s="152"/>
      <c r="E19" s="31"/>
      <c r="F19" s="30"/>
      <c r="G19" s="71"/>
      <c r="H19" s="19"/>
      <c r="I19" s="35"/>
      <c r="J19" s="35"/>
      <c r="K19" s="35"/>
      <c r="L19" s="35"/>
      <c r="M19" s="35"/>
      <c r="N19" s="18"/>
    </row>
    <row r="20" spans="1:14" x14ac:dyDescent="0.25">
      <c r="B20" s="250"/>
      <c r="C20" s="251"/>
      <c r="D20" s="152"/>
      <c r="E20" s="31"/>
      <c r="F20" s="30"/>
      <c r="G20" s="71"/>
      <c r="H20" s="19"/>
      <c r="I20" s="85"/>
      <c r="J20" s="85"/>
      <c r="K20" s="85"/>
      <c r="L20" s="85"/>
      <c r="M20" s="85"/>
      <c r="N20" s="18"/>
    </row>
    <row r="21" spans="1:14" x14ac:dyDescent="0.25">
      <c r="B21" s="252"/>
      <c r="C21" s="253"/>
      <c r="D21" s="152"/>
      <c r="E21" s="31"/>
      <c r="F21" s="30"/>
      <c r="G21" s="71"/>
      <c r="H21" s="19"/>
      <c r="I21" s="85"/>
      <c r="J21" s="85"/>
      <c r="K21" s="85"/>
      <c r="L21" s="85"/>
      <c r="M21" s="85"/>
      <c r="N21" s="18"/>
    </row>
    <row r="22" spans="1:14" ht="15.75" thickBot="1" x14ac:dyDescent="0.3">
      <c r="B22" s="241" t="s">
        <v>14</v>
      </c>
      <c r="C22" s="242"/>
      <c r="D22" s="152"/>
      <c r="E22" s="47"/>
      <c r="F22" s="30"/>
      <c r="G22" s="71"/>
      <c r="H22" s="19"/>
      <c r="I22" s="85"/>
      <c r="J22" s="85"/>
      <c r="K22" s="85"/>
      <c r="L22" s="85"/>
      <c r="M22" s="85"/>
      <c r="N22" s="18"/>
    </row>
    <row r="23" spans="1:14" ht="45.75" thickBot="1" x14ac:dyDescent="0.3">
      <c r="A23" s="37"/>
      <c r="B23" s="41" t="s">
        <v>15</v>
      </c>
      <c r="C23" s="41" t="s">
        <v>101</v>
      </c>
      <c r="E23" s="32"/>
      <c r="F23" s="32"/>
      <c r="G23" s="32"/>
      <c r="H23" s="32"/>
      <c r="I23" s="8"/>
      <c r="J23" s="8"/>
      <c r="K23" s="8"/>
      <c r="L23" s="8"/>
      <c r="M23" s="8"/>
    </row>
    <row r="24" spans="1:14" ht="15.75" thickBot="1" x14ac:dyDescent="0.3">
      <c r="A24" s="38">
        <v>1</v>
      </c>
      <c r="C24" s="168">
        <f>F15*80%</f>
        <v>534.4</v>
      </c>
      <c r="D24" s="36"/>
      <c r="E24" s="169">
        <f>E15</f>
        <v>1469601634</v>
      </c>
      <c r="F24" s="34"/>
      <c r="G24" s="34"/>
      <c r="H24" s="34"/>
      <c r="I24" s="20"/>
      <c r="J24" s="20"/>
      <c r="K24" s="20"/>
      <c r="L24" s="20"/>
      <c r="M24" s="20"/>
    </row>
    <row r="25" spans="1:14" x14ac:dyDescent="0.25">
      <c r="A25" s="77"/>
      <c r="C25" s="78"/>
      <c r="D25" s="33"/>
      <c r="E25" s="79"/>
      <c r="F25" s="34"/>
      <c r="G25" s="34"/>
      <c r="H25" s="34"/>
      <c r="I25" s="20"/>
      <c r="J25" s="20"/>
      <c r="K25" s="20"/>
      <c r="L25" s="20"/>
      <c r="M25" s="20"/>
    </row>
    <row r="26" spans="1:14" x14ac:dyDescent="0.25">
      <c r="A26" s="77"/>
      <c r="C26" s="78"/>
      <c r="D26" s="33"/>
      <c r="E26" s="79"/>
      <c r="F26" s="34"/>
      <c r="G26" s="34"/>
      <c r="H26" s="34"/>
      <c r="I26" s="20"/>
      <c r="J26" s="20"/>
      <c r="K26" s="20"/>
      <c r="L26" s="20"/>
      <c r="M26" s="20"/>
    </row>
    <row r="27" spans="1:14" x14ac:dyDescent="0.25">
      <c r="A27" s="77"/>
      <c r="B27" s="100" t="s">
        <v>138</v>
      </c>
      <c r="C27" s="82"/>
      <c r="D27" s="82"/>
      <c r="E27" s="82"/>
      <c r="F27" s="82"/>
      <c r="G27" s="82"/>
      <c r="H27" s="82"/>
      <c r="I27" s="85"/>
      <c r="J27" s="85"/>
      <c r="K27" s="85"/>
      <c r="L27" s="85"/>
      <c r="M27" s="85"/>
      <c r="N27" s="86"/>
    </row>
    <row r="28" spans="1:14" x14ac:dyDescent="0.25">
      <c r="A28" s="77"/>
      <c r="B28" s="82"/>
      <c r="C28" s="82"/>
      <c r="D28" s="82"/>
      <c r="E28" s="82"/>
      <c r="F28" s="82"/>
      <c r="G28" s="82" t="s">
        <v>229</v>
      </c>
      <c r="H28" s="82"/>
      <c r="I28" s="85"/>
      <c r="J28" s="85"/>
      <c r="K28" s="85"/>
      <c r="L28" s="85"/>
      <c r="M28" s="85"/>
      <c r="N28" s="86"/>
    </row>
    <row r="29" spans="1:14" x14ac:dyDescent="0.25">
      <c r="A29" s="77"/>
      <c r="B29" s="102" t="s">
        <v>33</v>
      </c>
      <c r="C29" s="102" t="s">
        <v>139</v>
      </c>
      <c r="D29" s="102" t="s">
        <v>140</v>
      </c>
      <c r="E29" s="82"/>
      <c r="F29" s="82"/>
      <c r="G29" s="82"/>
      <c r="H29" s="82"/>
      <c r="I29" s="85"/>
      <c r="J29" s="85"/>
      <c r="K29" s="85"/>
      <c r="L29" s="85"/>
      <c r="M29" s="85"/>
      <c r="N29" s="86"/>
    </row>
    <row r="30" spans="1:14" x14ac:dyDescent="0.25">
      <c r="A30" s="77"/>
      <c r="B30" s="99" t="s">
        <v>141</v>
      </c>
      <c r="C30" s="42" t="s">
        <v>194</v>
      </c>
      <c r="D30" s="166"/>
      <c r="E30" s="82"/>
      <c r="F30" s="82"/>
      <c r="G30" s="82"/>
      <c r="H30" s="82"/>
      <c r="I30" s="85"/>
      <c r="J30" s="85"/>
      <c r="K30" s="85"/>
      <c r="L30" s="85"/>
      <c r="M30" s="85"/>
      <c r="N30" s="86"/>
    </row>
    <row r="31" spans="1:14" x14ac:dyDescent="0.25">
      <c r="A31" s="77"/>
      <c r="B31" s="99" t="s">
        <v>142</v>
      </c>
      <c r="C31" s="42" t="s">
        <v>194</v>
      </c>
      <c r="D31" s="166"/>
      <c r="E31" s="82"/>
      <c r="F31" s="82"/>
      <c r="G31" s="82"/>
      <c r="H31" s="82"/>
      <c r="I31" s="85"/>
      <c r="J31" s="85"/>
      <c r="K31" s="85"/>
      <c r="L31" s="85"/>
      <c r="M31" s="85"/>
      <c r="N31" s="86"/>
    </row>
    <row r="32" spans="1:14" x14ac:dyDescent="0.25">
      <c r="A32" s="77"/>
      <c r="B32" s="99" t="s">
        <v>143</v>
      </c>
      <c r="C32" s="166" t="s">
        <v>194</v>
      </c>
      <c r="D32" s="166"/>
      <c r="E32" s="82"/>
      <c r="F32" s="82"/>
      <c r="G32" s="82"/>
      <c r="H32" s="82"/>
      <c r="I32" s="85"/>
      <c r="J32" s="85"/>
      <c r="K32" s="85"/>
      <c r="L32" s="85"/>
      <c r="M32" s="85"/>
      <c r="N32" s="86"/>
    </row>
    <row r="33" spans="1:18" x14ac:dyDescent="0.25">
      <c r="A33" s="77"/>
      <c r="B33" s="99" t="s">
        <v>144</v>
      </c>
      <c r="C33" s="166"/>
      <c r="D33" s="166" t="s">
        <v>194</v>
      </c>
      <c r="E33" s="82"/>
      <c r="F33" s="82"/>
      <c r="G33" s="82"/>
      <c r="H33" s="82"/>
      <c r="I33" s="85"/>
      <c r="J33" s="85"/>
      <c r="K33" s="85"/>
      <c r="L33" s="85"/>
      <c r="M33" s="85"/>
      <c r="N33" s="86"/>
    </row>
    <row r="34" spans="1:18" x14ac:dyDescent="0.25">
      <c r="A34" s="77"/>
      <c r="B34" s="82"/>
      <c r="C34" s="82"/>
      <c r="D34" s="82"/>
      <c r="E34" s="82"/>
      <c r="F34" s="82"/>
      <c r="G34" s="82"/>
      <c r="H34" s="82"/>
      <c r="I34" s="85"/>
      <c r="J34" s="85"/>
      <c r="K34" s="85"/>
      <c r="L34" s="85"/>
      <c r="M34" s="85"/>
      <c r="N34" s="86"/>
    </row>
    <row r="35" spans="1:18" x14ac:dyDescent="0.25">
      <c r="A35" s="77"/>
      <c r="B35" s="82"/>
      <c r="C35" s="82"/>
      <c r="D35" s="82"/>
      <c r="E35" s="82"/>
      <c r="F35" s="82"/>
      <c r="G35" s="82"/>
      <c r="H35" s="82"/>
      <c r="I35" s="85"/>
      <c r="J35" s="85"/>
      <c r="K35" s="85"/>
      <c r="L35" s="85"/>
      <c r="M35" s="85"/>
      <c r="N35" s="86"/>
    </row>
    <row r="36" spans="1:18" x14ac:dyDescent="0.25">
      <c r="A36" s="77"/>
      <c r="B36" s="100" t="s">
        <v>145</v>
      </c>
      <c r="C36" s="82"/>
      <c r="D36" s="82"/>
      <c r="E36" s="82"/>
      <c r="F36" s="82"/>
      <c r="G36" s="82"/>
      <c r="H36" s="82"/>
      <c r="I36" s="85"/>
      <c r="J36" s="85"/>
      <c r="K36" s="85"/>
      <c r="L36" s="85"/>
      <c r="M36" s="85"/>
      <c r="N36" s="86"/>
    </row>
    <row r="37" spans="1:18" x14ac:dyDescent="0.25">
      <c r="A37" s="77"/>
      <c r="B37" s="82"/>
      <c r="C37" s="82"/>
      <c r="D37" s="82"/>
      <c r="E37" s="82"/>
      <c r="F37" s="82"/>
      <c r="G37" s="82"/>
      <c r="H37" s="82"/>
      <c r="I37" s="85"/>
      <c r="J37" s="85"/>
      <c r="K37" s="85"/>
      <c r="L37" s="85"/>
      <c r="M37" s="85"/>
      <c r="N37" s="86"/>
    </row>
    <row r="38" spans="1:18" x14ac:dyDescent="0.25">
      <c r="A38" s="77"/>
      <c r="B38" s="82"/>
      <c r="C38" s="82"/>
      <c r="D38" s="82"/>
      <c r="E38" s="82"/>
      <c r="F38" s="82"/>
      <c r="G38" s="82"/>
      <c r="H38" s="82"/>
      <c r="I38" s="85"/>
      <c r="J38" s="85"/>
      <c r="K38" s="85"/>
      <c r="L38" s="85"/>
      <c r="M38" s="85"/>
      <c r="N38" s="86"/>
    </row>
    <row r="39" spans="1:18" x14ac:dyDescent="0.25">
      <c r="A39" s="77"/>
      <c r="B39" s="102" t="s">
        <v>33</v>
      </c>
      <c r="C39" s="102" t="s">
        <v>58</v>
      </c>
      <c r="D39" s="101" t="s">
        <v>51</v>
      </c>
      <c r="E39" s="101" t="s">
        <v>16</v>
      </c>
      <c r="F39" s="82"/>
      <c r="G39" s="82"/>
      <c r="H39" s="82"/>
      <c r="I39" s="85"/>
      <c r="J39" s="85"/>
      <c r="K39" s="85"/>
      <c r="L39" s="85"/>
      <c r="M39" s="85"/>
      <c r="N39" s="86"/>
    </row>
    <row r="40" spans="1:18" ht="42.75" x14ac:dyDescent="0.25">
      <c r="A40" s="77"/>
      <c r="B40" s="83" t="s">
        <v>146</v>
      </c>
      <c r="C40" s="84">
        <v>40</v>
      </c>
      <c r="D40" s="149">
        <v>0</v>
      </c>
      <c r="E40" s="213">
        <f>+D40+D41</f>
        <v>0</v>
      </c>
      <c r="F40" s="82"/>
      <c r="G40" s="82"/>
      <c r="H40" s="82"/>
      <c r="I40" s="85"/>
      <c r="J40" s="85"/>
      <c r="K40" s="85"/>
      <c r="L40" s="85"/>
      <c r="M40" s="85"/>
      <c r="N40" s="86"/>
    </row>
    <row r="41" spans="1:18" ht="71.25" x14ac:dyDescent="0.25">
      <c r="A41" s="77"/>
      <c r="B41" s="83" t="s">
        <v>147</v>
      </c>
      <c r="C41" s="84">
        <v>60</v>
      </c>
      <c r="D41" s="42">
        <f>+F156</f>
        <v>0</v>
      </c>
      <c r="E41" s="214"/>
      <c r="F41" s="82"/>
      <c r="G41" s="82"/>
      <c r="H41" s="82"/>
      <c r="I41" s="85"/>
      <c r="J41" s="85"/>
      <c r="K41" s="85"/>
      <c r="L41" s="85"/>
      <c r="M41" s="85"/>
      <c r="N41" s="86"/>
    </row>
    <row r="42" spans="1:18" x14ac:dyDescent="0.25">
      <c r="A42" s="77"/>
      <c r="C42" s="78"/>
      <c r="D42" s="33"/>
      <c r="E42" s="79"/>
      <c r="F42" s="34"/>
      <c r="G42" s="34"/>
      <c r="H42" s="34"/>
      <c r="I42" s="20"/>
      <c r="J42" s="20"/>
      <c r="K42" s="20"/>
      <c r="L42" s="20"/>
      <c r="M42" s="20"/>
    </row>
    <row r="43" spans="1:18" x14ac:dyDescent="0.25">
      <c r="A43" s="77"/>
      <c r="C43" s="78"/>
      <c r="D43" s="33"/>
      <c r="E43" s="79"/>
      <c r="F43" s="34"/>
      <c r="G43" s="34"/>
      <c r="H43" s="34"/>
      <c r="I43" s="20"/>
      <c r="J43" s="20"/>
      <c r="K43" s="20"/>
      <c r="L43" s="20"/>
      <c r="M43" s="20"/>
    </row>
    <row r="44" spans="1:18" x14ac:dyDescent="0.25">
      <c r="A44" s="77"/>
      <c r="C44" s="78"/>
      <c r="D44" s="33"/>
      <c r="E44" s="79"/>
      <c r="F44" s="34"/>
      <c r="G44" s="34"/>
      <c r="H44" s="34"/>
      <c r="I44" s="20"/>
      <c r="J44" s="20"/>
      <c r="K44" s="20"/>
      <c r="L44" s="20"/>
      <c r="M44" s="20"/>
    </row>
    <row r="45" spans="1:18" ht="15.75" thickBot="1" x14ac:dyDescent="0.3">
      <c r="M45" s="240" t="s">
        <v>35</v>
      </c>
      <c r="N45" s="240"/>
    </row>
    <row r="46" spans="1:18" x14ac:dyDescent="0.25">
      <c r="B46" s="100" t="s">
        <v>30</v>
      </c>
      <c r="M46" s="48"/>
      <c r="N46" s="48"/>
    </row>
    <row r="47" spans="1:18" ht="15.75" thickBot="1" x14ac:dyDescent="0.3">
      <c r="M47" s="48"/>
      <c r="N47" s="48"/>
    </row>
    <row r="48" spans="1:18" s="6" customFormat="1" ht="60" x14ac:dyDescent="0.25">
      <c r="B48" s="96" t="s">
        <v>148</v>
      </c>
      <c r="C48" s="96" t="s">
        <v>149</v>
      </c>
      <c r="D48" s="96" t="s">
        <v>150</v>
      </c>
      <c r="E48" s="96" t="s">
        <v>45</v>
      </c>
      <c r="F48" s="96" t="s">
        <v>22</v>
      </c>
      <c r="G48" s="96" t="s">
        <v>102</v>
      </c>
      <c r="H48" s="96" t="s">
        <v>17</v>
      </c>
      <c r="I48" s="96" t="s">
        <v>10</v>
      </c>
      <c r="J48" s="96" t="s">
        <v>31</v>
      </c>
      <c r="K48" s="96" t="s">
        <v>61</v>
      </c>
      <c r="L48" s="96" t="s">
        <v>20</v>
      </c>
      <c r="M48" s="81" t="s">
        <v>26</v>
      </c>
      <c r="N48" s="96" t="s">
        <v>151</v>
      </c>
      <c r="O48" s="96" t="s">
        <v>36</v>
      </c>
      <c r="P48" s="97" t="s">
        <v>11</v>
      </c>
      <c r="Q48" s="97" t="s">
        <v>19</v>
      </c>
      <c r="R48" s="177"/>
    </row>
    <row r="49" spans="1:26" s="23" customFormat="1" ht="30" x14ac:dyDescent="0.25">
      <c r="A49" s="39">
        <v>1</v>
      </c>
      <c r="B49" s="92" t="s">
        <v>161</v>
      </c>
      <c r="C49" s="93" t="s">
        <v>161</v>
      </c>
      <c r="D49" s="92" t="s">
        <v>213</v>
      </c>
      <c r="E49" s="87" t="s">
        <v>214</v>
      </c>
      <c r="F49" s="88" t="s">
        <v>139</v>
      </c>
      <c r="G49" s="129"/>
      <c r="H49" s="95">
        <v>40940</v>
      </c>
      <c r="I49" s="89">
        <v>41090</v>
      </c>
      <c r="J49" s="89"/>
      <c r="K49" s="89" t="s">
        <v>215</v>
      </c>
      <c r="L49" s="89" t="s">
        <v>216</v>
      </c>
      <c r="M49" s="80">
        <v>420</v>
      </c>
      <c r="N49" s="80">
        <v>420</v>
      </c>
      <c r="O49" s="21"/>
      <c r="P49" s="21">
        <v>55</v>
      </c>
      <c r="Q49" s="130"/>
      <c r="R49" s="178"/>
      <c r="S49" s="22"/>
      <c r="T49" s="22"/>
      <c r="U49" s="22"/>
      <c r="V49" s="22"/>
      <c r="W49" s="22"/>
      <c r="X49" s="22"/>
      <c r="Y49" s="22"/>
      <c r="Z49" s="22"/>
    </row>
    <row r="50" spans="1:26" s="23" customFormat="1" ht="30" x14ac:dyDescent="0.25">
      <c r="A50" s="39">
        <f>+A49+1</f>
        <v>2</v>
      </c>
      <c r="B50" s="92" t="s">
        <v>161</v>
      </c>
      <c r="C50" s="93" t="s">
        <v>161</v>
      </c>
      <c r="D50" s="92" t="s">
        <v>213</v>
      </c>
      <c r="E50" s="87" t="s">
        <v>217</v>
      </c>
      <c r="F50" s="88" t="s">
        <v>139</v>
      </c>
      <c r="G50" s="88"/>
      <c r="H50" s="95">
        <v>41306</v>
      </c>
      <c r="I50" s="89">
        <v>41639</v>
      </c>
      <c r="J50" s="89"/>
      <c r="K50" s="89" t="s">
        <v>218</v>
      </c>
      <c r="L50" s="89" t="s">
        <v>216</v>
      </c>
      <c r="M50" s="80">
        <v>3144</v>
      </c>
      <c r="N50" s="80">
        <v>3144</v>
      </c>
      <c r="O50" s="21"/>
      <c r="P50" s="21">
        <v>55</v>
      </c>
      <c r="Q50" s="130"/>
      <c r="R50" s="178"/>
      <c r="S50" s="22"/>
      <c r="T50" s="22"/>
      <c r="U50" s="22"/>
      <c r="V50" s="22"/>
      <c r="W50" s="22"/>
      <c r="X50" s="22"/>
      <c r="Y50" s="22"/>
      <c r="Z50" s="22"/>
    </row>
    <row r="51" spans="1:26" s="23" customFormat="1" ht="30" x14ac:dyDescent="0.25">
      <c r="A51" s="39">
        <f t="shared" ref="A51:A56" si="0">+A50+1</f>
        <v>3</v>
      </c>
      <c r="B51" s="92" t="s">
        <v>161</v>
      </c>
      <c r="C51" s="93" t="s">
        <v>161</v>
      </c>
      <c r="D51" s="92" t="s">
        <v>213</v>
      </c>
      <c r="E51" s="87" t="s">
        <v>219</v>
      </c>
      <c r="F51" s="88" t="s">
        <v>139</v>
      </c>
      <c r="G51" s="88"/>
      <c r="H51" s="95">
        <v>41091</v>
      </c>
      <c r="I51" s="89">
        <v>41274</v>
      </c>
      <c r="J51" s="89"/>
      <c r="K51" s="89" t="s">
        <v>225</v>
      </c>
      <c r="L51" s="89" t="s">
        <v>216</v>
      </c>
      <c r="M51" s="80">
        <v>620</v>
      </c>
      <c r="N51" s="80">
        <v>620</v>
      </c>
      <c r="O51" s="21"/>
      <c r="P51" s="21">
        <v>55</v>
      </c>
      <c r="Q51" s="130"/>
      <c r="R51" s="178"/>
      <c r="S51" s="22"/>
      <c r="T51" s="22"/>
      <c r="U51" s="22"/>
      <c r="V51" s="22"/>
      <c r="W51" s="22"/>
      <c r="X51" s="22"/>
      <c r="Y51" s="22"/>
      <c r="Z51" s="22"/>
    </row>
    <row r="52" spans="1:26" s="23" customFormat="1" ht="30" x14ac:dyDescent="0.25">
      <c r="A52" s="39">
        <f t="shared" si="0"/>
        <v>4</v>
      </c>
      <c r="B52" s="92" t="s">
        <v>161</v>
      </c>
      <c r="C52" s="93" t="s">
        <v>161</v>
      </c>
      <c r="D52" s="92" t="s">
        <v>213</v>
      </c>
      <c r="E52" s="87" t="s">
        <v>220</v>
      </c>
      <c r="F52" s="95" t="s">
        <v>139</v>
      </c>
      <c r="G52" s="88"/>
      <c r="H52" s="95">
        <v>40940</v>
      </c>
      <c r="I52" s="89">
        <v>41273</v>
      </c>
      <c r="J52" s="89"/>
      <c r="K52" s="89" t="s">
        <v>216</v>
      </c>
      <c r="L52" s="89" t="s">
        <v>218</v>
      </c>
      <c r="M52" s="80">
        <v>3336</v>
      </c>
      <c r="N52" s="80">
        <v>3336</v>
      </c>
      <c r="O52" s="21"/>
      <c r="P52" s="21">
        <v>55</v>
      </c>
      <c r="Q52" s="130"/>
      <c r="R52" s="178"/>
      <c r="S52" s="22"/>
      <c r="T52" s="22"/>
      <c r="U52" s="22"/>
      <c r="V52" s="22"/>
      <c r="W52" s="22"/>
      <c r="X52" s="22"/>
      <c r="Y52" s="22"/>
      <c r="Z52" s="22"/>
    </row>
    <row r="53" spans="1:26" s="23" customFormat="1" ht="45" x14ac:dyDescent="0.25">
      <c r="A53" s="39">
        <f t="shared" si="0"/>
        <v>5</v>
      </c>
      <c r="B53" s="92" t="s">
        <v>161</v>
      </c>
      <c r="C53" s="93" t="s">
        <v>161</v>
      </c>
      <c r="D53" s="92" t="s">
        <v>213</v>
      </c>
      <c r="E53" s="87" t="s">
        <v>221</v>
      </c>
      <c r="F53" s="95" t="s">
        <v>139</v>
      </c>
      <c r="G53" s="88"/>
      <c r="H53" s="95">
        <v>41289</v>
      </c>
      <c r="I53" s="89">
        <v>41912</v>
      </c>
      <c r="J53" s="89"/>
      <c r="K53" s="89" t="s">
        <v>226</v>
      </c>
      <c r="L53" s="89" t="s">
        <v>218</v>
      </c>
      <c r="M53" s="80">
        <v>1292</v>
      </c>
      <c r="N53" s="80">
        <v>1292</v>
      </c>
      <c r="O53" s="21"/>
      <c r="P53" s="21">
        <v>55</v>
      </c>
      <c r="Q53" s="156" t="s">
        <v>409</v>
      </c>
      <c r="R53" s="178"/>
      <c r="S53" s="22"/>
      <c r="T53" s="22"/>
      <c r="U53" s="22"/>
      <c r="V53" s="22"/>
      <c r="W53" s="22"/>
      <c r="X53" s="22"/>
      <c r="Y53" s="22"/>
      <c r="Z53" s="22"/>
    </row>
    <row r="54" spans="1:26" s="23" customFormat="1" ht="75" x14ac:dyDescent="0.25">
      <c r="A54" s="39">
        <f t="shared" si="0"/>
        <v>6</v>
      </c>
      <c r="B54" s="92" t="s">
        <v>161</v>
      </c>
      <c r="C54" s="93" t="s">
        <v>161</v>
      </c>
      <c r="D54" s="92" t="s">
        <v>213</v>
      </c>
      <c r="E54" s="87" t="s">
        <v>222</v>
      </c>
      <c r="F54" s="95" t="s">
        <v>139</v>
      </c>
      <c r="G54" s="88"/>
      <c r="H54" s="95">
        <v>41530</v>
      </c>
      <c r="I54" s="89">
        <v>41912</v>
      </c>
      <c r="J54" s="89"/>
      <c r="K54" s="89" t="s">
        <v>216</v>
      </c>
      <c r="L54" s="89" t="s">
        <v>227</v>
      </c>
      <c r="M54" s="80">
        <v>494</v>
      </c>
      <c r="N54" s="80">
        <v>494</v>
      </c>
      <c r="O54" s="21"/>
      <c r="P54" s="21">
        <v>55</v>
      </c>
      <c r="Q54" s="156" t="s">
        <v>408</v>
      </c>
      <c r="R54" s="178"/>
      <c r="S54" s="22"/>
      <c r="T54" s="22"/>
      <c r="U54" s="22"/>
      <c r="V54" s="22"/>
      <c r="W54" s="22"/>
      <c r="X54" s="22"/>
      <c r="Y54" s="22"/>
      <c r="Z54" s="22"/>
    </row>
    <row r="55" spans="1:26" s="23" customFormat="1" ht="75" x14ac:dyDescent="0.25">
      <c r="A55" s="39">
        <f t="shared" si="0"/>
        <v>7</v>
      </c>
      <c r="B55" s="92" t="s">
        <v>161</v>
      </c>
      <c r="C55" s="93" t="s">
        <v>161</v>
      </c>
      <c r="D55" s="92" t="s">
        <v>213</v>
      </c>
      <c r="E55" s="87" t="s">
        <v>223</v>
      </c>
      <c r="F55" s="95" t="s">
        <v>139</v>
      </c>
      <c r="G55" s="88"/>
      <c r="H55" s="95">
        <v>41530</v>
      </c>
      <c r="I55" s="89">
        <v>41912</v>
      </c>
      <c r="J55" s="89"/>
      <c r="K55" s="89" t="s">
        <v>216</v>
      </c>
      <c r="L55" s="89" t="s">
        <v>227</v>
      </c>
      <c r="M55" s="80">
        <v>700</v>
      </c>
      <c r="N55" s="80">
        <v>700</v>
      </c>
      <c r="O55" s="21"/>
      <c r="P55" s="21">
        <v>55</v>
      </c>
      <c r="Q55" s="156" t="s">
        <v>408</v>
      </c>
      <c r="R55" s="178"/>
      <c r="S55" s="22"/>
      <c r="T55" s="22"/>
      <c r="U55" s="22"/>
      <c r="V55" s="22"/>
      <c r="W55" s="22"/>
      <c r="X55" s="22"/>
      <c r="Y55" s="22"/>
      <c r="Z55" s="22"/>
    </row>
    <row r="56" spans="1:26" s="23" customFormat="1" ht="30" x14ac:dyDescent="0.25">
      <c r="A56" s="39">
        <f t="shared" si="0"/>
        <v>8</v>
      </c>
      <c r="B56" s="92" t="s">
        <v>161</v>
      </c>
      <c r="C56" s="93" t="s">
        <v>161</v>
      </c>
      <c r="D56" s="92" t="s">
        <v>213</v>
      </c>
      <c r="E56" s="87" t="s">
        <v>224</v>
      </c>
      <c r="F56" s="88" t="s">
        <v>139</v>
      </c>
      <c r="G56" s="88"/>
      <c r="H56" s="95">
        <v>40939</v>
      </c>
      <c r="I56" s="89">
        <v>41274</v>
      </c>
      <c r="J56" s="89"/>
      <c r="K56" s="89" t="s">
        <v>216</v>
      </c>
      <c r="L56" s="89" t="s">
        <v>218</v>
      </c>
      <c r="M56" s="80">
        <v>110</v>
      </c>
      <c r="N56" s="80">
        <v>110</v>
      </c>
      <c r="O56" s="21"/>
      <c r="P56" s="21">
        <v>55</v>
      </c>
      <c r="Q56" s="130"/>
      <c r="R56" s="178"/>
      <c r="S56" s="22"/>
      <c r="T56" s="22"/>
      <c r="U56" s="22"/>
      <c r="V56" s="22"/>
      <c r="W56" s="22"/>
      <c r="X56" s="22"/>
      <c r="Y56" s="22"/>
      <c r="Z56" s="22"/>
    </row>
    <row r="57" spans="1:26" s="23" customFormat="1" ht="27" customHeight="1" x14ac:dyDescent="0.25">
      <c r="A57" s="39"/>
      <c r="B57" s="40" t="s">
        <v>16</v>
      </c>
      <c r="C57" s="93"/>
      <c r="D57" s="92"/>
      <c r="E57" s="87"/>
      <c r="F57" s="88"/>
      <c r="G57" s="88"/>
      <c r="H57" s="88"/>
      <c r="I57" s="89"/>
      <c r="J57" s="89"/>
      <c r="K57" s="94" t="s">
        <v>407</v>
      </c>
      <c r="L57" s="94">
        <f t="shared" ref="L57" si="1">SUM(L49:L56)</f>
        <v>0</v>
      </c>
      <c r="M57" s="128">
        <v>4066</v>
      </c>
      <c r="N57" s="94" t="s">
        <v>228</v>
      </c>
      <c r="O57" s="21"/>
      <c r="P57" s="21"/>
      <c r="Q57" s="131"/>
      <c r="R57" s="179"/>
    </row>
    <row r="58" spans="1:26" s="24" customFormat="1" x14ac:dyDescent="0.25">
      <c r="E58" s="25"/>
    </row>
    <row r="59" spans="1:26" s="24" customFormat="1" x14ac:dyDescent="0.25">
      <c r="B59" s="210" t="s">
        <v>28</v>
      </c>
      <c r="C59" s="210" t="s">
        <v>27</v>
      </c>
      <c r="D59" s="238" t="s">
        <v>34</v>
      </c>
      <c r="E59" s="239"/>
    </row>
    <row r="60" spans="1:26" s="24" customFormat="1" x14ac:dyDescent="0.25">
      <c r="B60" s="212"/>
      <c r="C60" s="212"/>
      <c r="D60" s="153" t="s">
        <v>23</v>
      </c>
      <c r="E60" s="46" t="s">
        <v>24</v>
      </c>
    </row>
    <row r="61" spans="1:26" s="24" customFormat="1" ht="18.75" x14ac:dyDescent="0.25">
      <c r="B61" s="44" t="s">
        <v>21</v>
      </c>
      <c r="C61" s="45" t="str">
        <f>+K57</f>
        <v>31 meses y 16 días</v>
      </c>
      <c r="D61" s="42" t="s">
        <v>194</v>
      </c>
      <c r="E61" s="43"/>
      <c r="F61" s="26"/>
      <c r="G61" s="26"/>
      <c r="H61" s="26"/>
      <c r="I61" s="26"/>
      <c r="J61" s="26"/>
      <c r="K61" s="26"/>
      <c r="L61" s="26"/>
      <c r="M61" s="26"/>
    </row>
    <row r="62" spans="1:26" s="24" customFormat="1" x14ac:dyDescent="0.25">
      <c r="B62" s="44" t="s">
        <v>25</v>
      </c>
      <c r="C62" s="45">
        <f>+M57</f>
        <v>4066</v>
      </c>
      <c r="D62" s="42" t="s">
        <v>194</v>
      </c>
      <c r="E62" s="43"/>
    </row>
    <row r="63" spans="1:26" s="24" customFormat="1" x14ac:dyDescent="0.25">
      <c r="B63" s="27"/>
      <c r="C63" s="237"/>
      <c r="D63" s="237"/>
      <c r="E63" s="237"/>
      <c r="F63" s="237"/>
      <c r="G63" s="237"/>
      <c r="H63" s="237"/>
      <c r="I63" s="237"/>
      <c r="J63" s="237"/>
      <c r="K63" s="237"/>
      <c r="L63" s="237"/>
      <c r="M63" s="237"/>
      <c r="N63" s="237"/>
    </row>
    <row r="64" spans="1:26" ht="15.75" thickBot="1" x14ac:dyDescent="0.3"/>
    <row r="65" spans="2:17" ht="27" thickBot="1" x14ac:dyDescent="0.3">
      <c r="B65" s="224" t="s">
        <v>103</v>
      </c>
      <c r="C65" s="225"/>
      <c r="D65" s="225"/>
      <c r="E65" s="225"/>
      <c r="F65" s="225"/>
      <c r="G65" s="225"/>
      <c r="H65" s="225"/>
      <c r="I65" s="225"/>
      <c r="J65" s="225"/>
      <c r="K65" s="225"/>
      <c r="L65" s="225"/>
      <c r="M65" s="225"/>
      <c r="N65" s="226"/>
    </row>
    <row r="68" spans="2:17" ht="105" x14ac:dyDescent="0.25">
      <c r="B68" s="98" t="s">
        <v>152</v>
      </c>
      <c r="C68" s="50" t="s">
        <v>2</v>
      </c>
      <c r="D68" s="50" t="s">
        <v>105</v>
      </c>
      <c r="E68" s="50" t="s">
        <v>104</v>
      </c>
      <c r="F68" s="50" t="s">
        <v>106</v>
      </c>
      <c r="G68" s="50" t="s">
        <v>107</v>
      </c>
      <c r="H68" s="50" t="s">
        <v>108</v>
      </c>
      <c r="I68" s="50" t="s">
        <v>109</v>
      </c>
      <c r="J68" s="50" t="s">
        <v>110</v>
      </c>
      <c r="K68" s="50" t="s">
        <v>111</v>
      </c>
      <c r="L68" s="50" t="s">
        <v>112</v>
      </c>
      <c r="M68" s="74" t="s">
        <v>113</v>
      </c>
      <c r="N68" s="74" t="s">
        <v>114</v>
      </c>
      <c r="O68" s="217" t="s">
        <v>3</v>
      </c>
      <c r="P68" s="219"/>
      <c r="Q68" s="50" t="s">
        <v>18</v>
      </c>
    </row>
    <row r="69" spans="2:17" x14ac:dyDescent="0.25">
      <c r="B69" s="146" t="s">
        <v>180</v>
      </c>
      <c r="C69" s="146" t="s">
        <v>190</v>
      </c>
      <c r="D69" s="146" t="s">
        <v>192</v>
      </c>
      <c r="E69" s="147">
        <v>48</v>
      </c>
      <c r="F69" s="3"/>
      <c r="G69" s="3"/>
      <c r="H69" s="3" t="s">
        <v>139</v>
      </c>
      <c r="I69" s="75"/>
      <c r="J69" s="75" t="s">
        <v>139</v>
      </c>
      <c r="K69" s="75" t="s">
        <v>139</v>
      </c>
      <c r="L69" s="75" t="s">
        <v>139</v>
      </c>
      <c r="M69" s="75" t="s">
        <v>139</v>
      </c>
      <c r="N69" s="75" t="s">
        <v>139</v>
      </c>
      <c r="O69" s="215" t="s">
        <v>384</v>
      </c>
      <c r="P69" s="216"/>
      <c r="Q69" s="99" t="s">
        <v>139</v>
      </c>
    </row>
    <row r="70" spans="2:17" x14ac:dyDescent="0.25">
      <c r="B70" s="146" t="s">
        <v>180</v>
      </c>
      <c r="C70" s="146" t="s">
        <v>191</v>
      </c>
      <c r="D70" s="146" t="s">
        <v>193</v>
      </c>
      <c r="E70" s="147">
        <v>70</v>
      </c>
      <c r="F70" s="3"/>
      <c r="G70" s="3"/>
      <c r="H70" s="3" t="s">
        <v>139</v>
      </c>
      <c r="I70" s="75"/>
      <c r="J70" s="75" t="s">
        <v>139</v>
      </c>
      <c r="K70" s="75" t="s">
        <v>139</v>
      </c>
      <c r="L70" s="75" t="s">
        <v>139</v>
      </c>
      <c r="M70" s="75" t="s">
        <v>139</v>
      </c>
      <c r="N70" s="75" t="s">
        <v>139</v>
      </c>
      <c r="O70" s="215"/>
      <c r="P70" s="216"/>
      <c r="Q70" s="99" t="s">
        <v>139</v>
      </c>
    </row>
    <row r="71" spans="2:17" x14ac:dyDescent="0.25">
      <c r="B71" s="146"/>
      <c r="C71" s="146"/>
      <c r="D71" s="146"/>
      <c r="E71" s="147"/>
      <c r="F71" s="3"/>
      <c r="G71" s="3"/>
      <c r="H71" s="3"/>
      <c r="I71" s="75"/>
      <c r="J71" s="75"/>
      <c r="K71" s="75"/>
      <c r="L71" s="75"/>
      <c r="M71" s="75"/>
      <c r="N71" s="75"/>
      <c r="O71" s="215"/>
      <c r="P71" s="216"/>
      <c r="Q71" s="99"/>
    </row>
    <row r="72" spans="2:17" x14ac:dyDescent="0.25">
      <c r="B72" s="146"/>
      <c r="C72" s="146"/>
      <c r="D72" s="146"/>
      <c r="E72" s="147"/>
      <c r="F72" s="3"/>
      <c r="G72" s="3"/>
      <c r="H72" s="3"/>
      <c r="I72" s="75"/>
      <c r="J72" s="75"/>
      <c r="K72" s="75"/>
      <c r="L72" s="75"/>
      <c r="M72" s="75"/>
      <c r="N72" s="75"/>
      <c r="O72" s="215"/>
      <c r="P72" s="216"/>
      <c r="Q72" s="99"/>
    </row>
    <row r="73" spans="2:17" x14ac:dyDescent="0.25">
      <c r="B73" s="146"/>
      <c r="C73" s="146"/>
      <c r="D73" s="146"/>
      <c r="E73" s="147"/>
      <c r="F73" s="3"/>
      <c r="G73" s="3"/>
      <c r="H73" s="3"/>
      <c r="I73" s="75"/>
      <c r="J73" s="75"/>
      <c r="K73" s="75"/>
      <c r="L73" s="75"/>
      <c r="M73" s="75"/>
      <c r="N73" s="75"/>
      <c r="O73" s="150"/>
      <c r="P73" s="151"/>
      <c r="Q73" s="99"/>
    </row>
    <row r="74" spans="2:17" x14ac:dyDescent="0.25">
      <c r="B74" s="146"/>
      <c r="C74" s="146"/>
      <c r="D74" s="146"/>
      <c r="E74" s="147"/>
      <c r="F74" s="3"/>
      <c r="G74" s="3"/>
      <c r="H74" s="3"/>
      <c r="I74" s="75"/>
      <c r="J74" s="75"/>
      <c r="K74" s="75"/>
      <c r="L74" s="75"/>
      <c r="M74" s="75"/>
      <c r="N74" s="75"/>
      <c r="O74" s="150"/>
      <c r="P74" s="151"/>
      <c r="Q74" s="99"/>
    </row>
    <row r="75" spans="2:17" x14ac:dyDescent="0.25">
      <c r="B75" s="146"/>
      <c r="C75" s="146"/>
      <c r="D75" s="146"/>
      <c r="E75" s="147"/>
      <c r="F75" s="3"/>
      <c r="G75" s="3"/>
      <c r="H75" s="3"/>
      <c r="I75" s="75"/>
      <c r="J75" s="75"/>
      <c r="K75" s="75"/>
      <c r="L75" s="75"/>
      <c r="M75" s="75"/>
      <c r="N75" s="75"/>
      <c r="O75" s="150"/>
      <c r="P75" s="151"/>
      <c r="Q75" s="99"/>
    </row>
    <row r="76" spans="2:17" x14ac:dyDescent="0.25">
      <c r="B76" s="146"/>
      <c r="C76" s="146"/>
      <c r="D76" s="146"/>
      <c r="E76" s="147"/>
      <c r="F76" s="3"/>
      <c r="G76" s="3"/>
      <c r="H76" s="3"/>
      <c r="I76" s="75"/>
      <c r="J76" s="75"/>
      <c r="K76" s="75"/>
      <c r="L76" s="75"/>
      <c r="M76" s="75"/>
      <c r="N76" s="75"/>
      <c r="O76" s="150"/>
      <c r="P76" s="151"/>
      <c r="Q76" s="99"/>
    </row>
    <row r="77" spans="2:17" x14ac:dyDescent="0.25">
      <c r="B77" s="2"/>
      <c r="C77" s="2"/>
      <c r="D77" s="4"/>
      <c r="E77" s="4"/>
      <c r="F77" s="3"/>
      <c r="G77" s="3"/>
      <c r="H77" s="3"/>
      <c r="I77" s="75"/>
      <c r="J77" s="75"/>
      <c r="K77" s="99"/>
      <c r="L77" s="99"/>
      <c r="M77" s="99"/>
      <c r="N77" s="99"/>
      <c r="O77" s="215"/>
      <c r="P77" s="216"/>
      <c r="Q77" s="99"/>
    </row>
    <row r="78" spans="2:17" x14ac:dyDescent="0.25">
      <c r="B78" s="2"/>
      <c r="C78" s="2"/>
      <c r="D78" s="4"/>
      <c r="E78" s="4"/>
      <c r="F78" s="3"/>
      <c r="G78" s="3"/>
      <c r="H78" s="3"/>
      <c r="I78" s="75"/>
      <c r="J78" s="75"/>
      <c r="K78" s="99"/>
      <c r="L78" s="99"/>
      <c r="M78" s="99"/>
      <c r="N78" s="99"/>
      <c r="O78" s="215"/>
      <c r="P78" s="216"/>
      <c r="Q78" s="99"/>
    </row>
    <row r="79" spans="2:17" x14ac:dyDescent="0.25">
      <c r="B79" s="99"/>
      <c r="C79" s="99"/>
      <c r="D79" s="99"/>
      <c r="E79" s="99"/>
      <c r="F79" s="99"/>
      <c r="G79" s="99"/>
      <c r="H79" s="99"/>
      <c r="I79" s="99"/>
      <c r="J79" s="99"/>
      <c r="K79" s="99"/>
      <c r="L79" s="99"/>
      <c r="M79" s="99"/>
      <c r="N79" s="99"/>
      <c r="O79" s="215"/>
      <c r="P79" s="216"/>
      <c r="Q79" s="99"/>
    </row>
    <row r="80" spans="2:17" x14ac:dyDescent="0.25">
      <c r="B80" s="7" t="s">
        <v>1</v>
      </c>
    </row>
    <row r="81" spans="1:17" x14ac:dyDescent="0.25">
      <c r="B81" s="7" t="s">
        <v>37</v>
      </c>
    </row>
    <row r="82" spans="1:17" x14ac:dyDescent="0.25">
      <c r="B82" s="7" t="s">
        <v>62</v>
      </c>
    </row>
    <row r="84" spans="1:17" ht="15.75" thickBot="1" x14ac:dyDescent="0.3"/>
    <row r="85" spans="1:17" ht="27" thickBot="1" x14ac:dyDescent="0.3">
      <c r="B85" s="224" t="s">
        <v>38</v>
      </c>
      <c r="C85" s="225"/>
      <c r="D85" s="225"/>
      <c r="E85" s="225"/>
      <c r="F85" s="225"/>
      <c r="G85" s="225"/>
      <c r="H85" s="225"/>
      <c r="I85" s="225"/>
      <c r="J85" s="225"/>
      <c r="K85" s="225"/>
      <c r="L85" s="225"/>
      <c r="M85" s="225"/>
      <c r="N85" s="226"/>
    </row>
    <row r="87" spans="1:17" ht="75" x14ac:dyDescent="0.25">
      <c r="B87" s="98" t="s">
        <v>0</v>
      </c>
      <c r="C87" s="98" t="s">
        <v>39</v>
      </c>
      <c r="D87" s="98" t="s">
        <v>40</v>
      </c>
      <c r="E87" s="98" t="s">
        <v>115</v>
      </c>
      <c r="F87" s="98" t="s">
        <v>117</v>
      </c>
      <c r="G87" s="98" t="s">
        <v>118</v>
      </c>
      <c r="H87" s="98" t="s">
        <v>119</v>
      </c>
      <c r="I87" s="98" t="s">
        <v>116</v>
      </c>
      <c r="J87" s="217" t="s">
        <v>120</v>
      </c>
      <c r="K87" s="218"/>
      <c r="L87" s="219"/>
      <c r="M87" s="98" t="s">
        <v>124</v>
      </c>
      <c r="N87" s="98" t="s">
        <v>41</v>
      </c>
      <c r="O87" s="98" t="s">
        <v>42</v>
      </c>
      <c r="P87" s="217" t="s">
        <v>3</v>
      </c>
      <c r="Q87" s="219"/>
    </row>
    <row r="88" spans="1:17" s="24" customFormat="1" ht="30" x14ac:dyDescent="0.25">
      <c r="B88" s="76" t="s">
        <v>43</v>
      </c>
      <c r="C88" s="175">
        <f>(118/200)+550/300</f>
        <v>2.4233333333333333</v>
      </c>
      <c r="D88" s="75" t="s">
        <v>277</v>
      </c>
      <c r="E88" s="75">
        <v>12930520</v>
      </c>
      <c r="F88" s="75" t="s">
        <v>278</v>
      </c>
      <c r="G88" s="75" t="s">
        <v>281</v>
      </c>
      <c r="H88" s="176">
        <v>41623</v>
      </c>
      <c r="I88" s="4" t="s">
        <v>140</v>
      </c>
      <c r="J88" s="4" t="s">
        <v>161</v>
      </c>
      <c r="K88" s="76" t="s">
        <v>280</v>
      </c>
      <c r="L88" s="75" t="s">
        <v>279</v>
      </c>
      <c r="M88" s="43" t="s">
        <v>139</v>
      </c>
      <c r="N88" s="43" t="s">
        <v>139</v>
      </c>
      <c r="O88" s="43" t="s">
        <v>140</v>
      </c>
      <c r="P88" s="222" t="s">
        <v>385</v>
      </c>
      <c r="Q88" s="223"/>
    </row>
    <row r="89" spans="1:17" s="24" customFormat="1" ht="30" x14ac:dyDescent="0.25">
      <c r="B89" s="76" t="s">
        <v>43</v>
      </c>
      <c r="C89" s="175">
        <f t="shared" ref="C89:C91" si="2">(118/200)+550/300</f>
        <v>2.4233333333333333</v>
      </c>
      <c r="D89" s="75" t="s">
        <v>282</v>
      </c>
      <c r="E89" s="75">
        <v>59675923</v>
      </c>
      <c r="F89" s="75" t="s">
        <v>283</v>
      </c>
      <c r="G89" s="75" t="s">
        <v>284</v>
      </c>
      <c r="H89" s="176">
        <v>39100</v>
      </c>
      <c r="I89" s="4" t="s">
        <v>140</v>
      </c>
      <c r="J89" s="4" t="s">
        <v>161</v>
      </c>
      <c r="K89" s="76" t="s">
        <v>285</v>
      </c>
      <c r="L89" s="75" t="s">
        <v>279</v>
      </c>
      <c r="M89" s="43" t="s">
        <v>139</v>
      </c>
      <c r="N89" s="43" t="s">
        <v>140</v>
      </c>
      <c r="O89" s="43" t="s">
        <v>140</v>
      </c>
      <c r="P89" s="222" t="s">
        <v>386</v>
      </c>
      <c r="Q89" s="223"/>
    </row>
    <row r="90" spans="1:17" s="24" customFormat="1" ht="30" x14ac:dyDescent="0.25">
      <c r="B90" s="76" t="s">
        <v>43</v>
      </c>
      <c r="C90" s="175">
        <f t="shared" si="2"/>
        <v>2.4233333333333333</v>
      </c>
      <c r="D90" s="75" t="s">
        <v>310</v>
      </c>
      <c r="E90" s="75">
        <v>27502633</v>
      </c>
      <c r="F90" s="75" t="s">
        <v>311</v>
      </c>
      <c r="G90" s="75" t="s">
        <v>296</v>
      </c>
      <c r="H90" s="176">
        <v>32598</v>
      </c>
      <c r="I90" s="4" t="s">
        <v>139</v>
      </c>
      <c r="J90" s="4" t="s">
        <v>312</v>
      </c>
      <c r="K90" s="76" t="s">
        <v>314</v>
      </c>
      <c r="L90" s="75" t="s">
        <v>313</v>
      </c>
      <c r="M90" s="43" t="s">
        <v>139</v>
      </c>
      <c r="N90" s="43" t="s">
        <v>140</v>
      </c>
      <c r="O90" s="43" t="s">
        <v>140</v>
      </c>
      <c r="P90" s="222" t="s">
        <v>387</v>
      </c>
      <c r="Q90" s="223"/>
    </row>
    <row r="91" spans="1:17" s="24" customFormat="1" ht="30" x14ac:dyDescent="0.25">
      <c r="A91" s="24" t="s">
        <v>194</v>
      </c>
      <c r="B91" s="76" t="s">
        <v>43</v>
      </c>
      <c r="C91" s="175">
        <f t="shared" si="2"/>
        <v>2.4233333333333333</v>
      </c>
      <c r="D91" s="75" t="s">
        <v>310</v>
      </c>
      <c r="E91" s="75">
        <v>27502633</v>
      </c>
      <c r="F91" s="75" t="s">
        <v>311</v>
      </c>
      <c r="G91" s="75" t="s">
        <v>296</v>
      </c>
      <c r="H91" s="176">
        <v>32598</v>
      </c>
      <c r="I91" s="4" t="s">
        <v>139</v>
      </c>
      <c r="J91" s="4" t="s">
        <v>317</v>
      </c>
      <c r="K91" s="76" t="s">
        <v>316</v>
      </c>
      <c r="L91" s="75" t="s">
        <v>315</v>
      </c>
      <c r="M91" s="43" t="s">
        <v>139</v>
      </c>
      <c r="N91" s="43" t="s">
        <v>140</v>
      </c>
      <c r="O91" s="43" t="s">
        <v>140</v>
      </c>
      <c r="P91" s="222" t="s">
        <v>387</v>
      </c>
      <c r="Q91" s="223"/>
    </row>
    <row r="92" spans="1:17" ht="30" x14ac:dyDescent="0.25">
      <c r="B92" s="170" t="s">
        <v>44</v>
      </c>
      <c r="C92" s="163">
        <f>(118/200)+550/300*2</f>
        <v>4.2566666666666668</v>
      </c>
      <c r="D92" s="2" t="s">
        <v>286</v>
      </c>
      <c r="E92" s="2">
        <v>59683837</v>
      </c>
      <c r="F92" s="2" t="s">
        <v>231</v>
      </c>
      <c r="G92" s="2" t="s">
        <v>287</v>
      </c>
      <c r="H92" s="159">
        <v>40417</v>
      </c>
      <c r="I92" s="4" t="s">
        <v>139</v>
      </c>
      <c r="J92" s="4" t="s">
        <v>288</v>
      </c>
      <c r="K92" s="76" t="s">
        <v>290</v>
      </c>
      <c r="L92" s="75" t="s">
        <v>289</v>
      </c>
      <c r="M92" s="99" t="s">
        <v>139</v>
      </c>
      <c r="N92" s="99" t="s">
        <v>139</v>
      </c>
      <c r="O92" s="99" t="s">
        <v>139</v>
      </c>
      <c r="P92" s="215"/>
      <c r="Q92" s="216"/>
    </row>
    <row r="93" spans="1:17" ht="30" x14ac:dyDescent="0.25">
      <c r="B93" s="170" t="s">
        <v>44</v>
      </c>
      <c r="C93" s="163">
        <f t="shared" ref="C93:C98" si="3">(118/200)+550/300*2</f>
        <v>4.2566666666666668</v>
      </c>
      <c r="D93" s="2" t="s">
        <v>291</v>
      </c>
      <c r="E93" s="2">
        <v>1130657277</v>
      </c>
      <c r="F93" s="2" t="s">
        <v>231</v>
      </c>
      <c r="G93" s="2" t="s">
        <v>274</v>
      </c>
      <c r="H93" s="2" t="s">
        <v>292</v>
      </c>
      <c r="I93" s="4" t="s">
        <v>139</v>
      </c>
      <c r="J93" s="4" t="s">
        <v>161</v>
      </c>
      <c r="K93" s="76" t="s">
        <v>294</v>
      </c>
      <c r="L93" s="75" t="s">
        <v>293</v>
      </c>
      <c r="M93" s="99" t="s">
        <v>139</v>
      </c>
      <c r="N93" s="99" t="s">
        <v>139</v>
      </c>
      <c r="O93" s="99" t="s">
        <v>139</v>
      </c>
      <c r="P93" s="230"/>
      <c r="Q93" s="231"/>
    </row>
    <row r="94" spans="1:17" ht="30" x14ac:dyDescent="0.25">
      <c r="B94" s="170" t="s">
        <v>44</v>
      </c>
      <c r="C94" s="163">
        <f t="shared" si="3"/>
        <v>4.2566666666666668</v>
      </c>
      <c r="D94" s="2" t="s">
        <v>295</v>
      </c>
      <c r="E94" s="2">
        <v>59677667</v>
      </c>
      <c r="F94" s="2" t="s">
        <v>246</v>
      </c>
      <c r="G94" s="2" t="s">
        <v>296</v>
      </c>
      <c r="H94" s="159">
        <v>39682</v>
      </c>
      <c r="I94" s="4" t="s">
        <v>140</v>
      </c>
      <c r="J94" s="1" t="s">
        <v>297</v>
      </c>
      <c r="K94" s="76" t="s">
        <v>298</v>
      </c>
      <c r="L94" s="75" t="s">
        <v>44</v>
      </c>
      <c r="M94" s="99" t="s">
        <v>139</v>
      </c>
      <c r="N94" s="99" t="s">
        <v>139</v>
      </c>
      <c r="O94" s="99" t="s">
        <v>139</v>
      </c>
      <c r="P94" s="173" t="s">
        <v>388</v>
      </c>
      <c r="Q94" s="174"/>
    </row>
    <row r="95" spans="1:17" ht="30" x14ac:dyDescent="0.25">
      <c r="B95" s="170" t="s">
        <v>44</v>
      </c>
      <c r="C95" s="163">
        <f t="shared" si="3"/>
        <v>4.2566666666666668</v>
      </c>
      <c r="D95" s="2" t="s">
        <v>295</v>
      </c>
      <c r="E95" s="2">
        <v>59677667</v>
      </c>
      <c r="F95" s="2" t="s">
        <v>246</v>
      </c>
      <c r="G95" s="2" t="s">
        <v>296</v>
      </c>
      <c r="H95" s="159">
        <v>39682</v>
      </c>
      <c r="I95" s="4" t="s">
        <v>140</v>
      </c>
      <c r="J95" s="1" t="s">
        <v>297</v>
      </c>
      <c r="K95" s="76" t="s">
        <v>299</v>
      </c>
      <c r="L95" s="75" t="s">
        <v>44</v>
      </c>
      <c r="M95" s="99" t="s">
        <v>139</v>
      </c>
      <c r="N95" s="99" t="s">
        <v>139</v>
      </c>
      <c r="O95" s="99" t="s">
        <v>139</v>
      </c>
      <c r="P95" s="173" t="s">
        <v>388</v>
      </c>
      <c r="Q95" s="174"/>
    </row>
    <row r="96" spans="1:17" ht="30" x14ac:dyDescent="0.25">
      <c r="B96" s="170" t="s">
        <v>44</v>
      </c>
      <c r="C96" s="163">
        <f t="shared" si="3"/>
        <v>4.2566666666666668</v>
      </c>
      <c r="D96" s="2" t="s">
        <v>295</v>
      </c>
      <c r="E96" s="2">
        <v>59677667</v>
      </c>
      <c r="F96" s="2" t="s">
        <v>246</v>
      </c>
      <c r="G96" s="2" t="s">
        <v>296</v>
      </c>
      <c r="H96" s="159">
        <v>39682</v>
      </c>
      <c r="I96" s="4" t="s">
        <v>140</v>
      </c>
      <c r="J96" s="1" t="s">
        <v>297</v>
      </c>
      <c r="K96" s="76" t="s">
        <v>300</v>
      </c>
      <c r="L96" s="75" t="s">
        <v>44</v>
      </c>
      <c r="M96" s="99" t="s">
        <v>139</v>
      </c>
      <c r="N96" s="99" t="s">
        <v>139</v>
      </c>
      <c r="O96" s="99" t="s">
        <v>139</v>
      </c>
      <c r="P96" s="173" t="s">
        <v>388</v>
      </c>
      <c r="Q96" s="174"/>
    </row>
    <row r="97" spans="2:17" ht="30" x14ac:dyDescent="0.25">
      <c r="B97" s="170" t="s">
        <v>44</v>
      </c>
      <c r="C97" s="163">
        <f t="shared" si="3"/>
        <v>4.2566666666666668</v>
      </c>
      <c r="D97" s="2" t="s">
        <v>301</v>
      </c>
      <c r="E97" s="2">
        <v>1087192078</v>
      </c>
      <c r="F97" s="2" t="s">
        <v>303</v>
      </c>
      <c r="G97" s="2" t="s">
        <v>302</v>
      </c>
      <c r="H97" s="159">
        <v>40886</v>
      </c>
      <c r="I97" s="4" t="s">
        <v>140</v>
      </c>
      <c r="J97" s="4" t="s">
        <v>161</v>
      </c>
      <c r="K97" s="76" t="s">
        <v>304</v>
      </c>
      <c r="L97" s="75" t="s">
        <v>293</v>
      </c>
      <c r="M97" s="99" t="s">
        <v>139</v>
      </c>
      <c r="N97" s="99" t="s">
        <v>140</v>
      </c>
      <c r="O97" s="99" t="s">
        <v>139</v>
      </c>
      <c r="P97" s="232" t="s">
        <v>389</v>
      </c>
      <c r="Q97" s="233"/>
    </row>
    <row r="98" spans="2:17" ht="30" x14ac:dyDescent="0.25">
      <c r="B98" s="170" t="s">
        <v>44</v>
      </c>
      <c r="C98" s="163">
        <f t="shared" si="3"/>
        <v>4.2566666666666668</v>
      </c>
      <c r="D98" s="2" t="s">
        <v>305</v>
      </c>
      <c r="E98" s="1">
        <v>59662749</v>
      </c>
      <c r="F98" s="2" t="s">
        <v>306</v>
      </c>
      <c r="G98" s="2" t="s">
        <v>296</v>
      </c>
      <c r="H98" s="159">
        <v>32598</v>
      </c>
      <c r="I98" s="4" t="s">
        <v>140</v>
      </c>
      <c r="J98" s="1" t="s">
        <v>307</v>
      </c>
      <c r="K98" s="76" t="s">
        <v>308</v>
      </c>
      <c r="L98" s="75" t="s">
        <v>246</v>
      </c>
      <c r="M98" s="99" t="s">
        <v>139</v>
      </c>
      <c r="N98" s="99" t="s">
        <v>139</v>
      </c>
      <c r="O98" s="99" t="s">
        <v>139</v>
      </c>
      <c r="P98" s="232" t="s">
        <v>388</v>
      </c>
      <c r="Q98" s="234"/>
    </row>
    <row r="100" spans="2:17" ht="15.75" thickBot="1" x14ac:dyDescent="0.3"/>
    <row r="101" spans="2:17" ht="27" thickBot="1" x14ac:dyDescent="0.3">
      <c r="B101" s="224" t="s">
        <v>46</v>
      </c>
      <c r="C101" s="225"/>
      <c r="D101" s="225"/>
      <c r="E101" s="225"/>
      <c r="F101" s="225"/>
      <c r="G101" s="225"/>
      <c r="H101" s="225"/>
      <c r="I101" s="225"/>
      <c r="J101" s="225"/>
      <c r="K101" s="225"/>
      <c r="L101" s="225"/>
      <c r="M101" s="225"/>
      <c r="N101" s="226"/>
    </row>
    <row r="104" spans="2:17" ht="30" x14ac:dyDescent="0.25">
      <c r="B104" s="50" t="s">
        <v>33</v>
      </c>
      <c r="C104" s="50" t="s">
        <v>47</v>
      </c>
      <c r="D104" s="217" t="s">
        <v>3</v>
      </c>
      <c r="E104" s="219"/>
    </row>
    <row r="105" spans="2:17" ht="30" x14ac:dyDescent="0.25">
      <c r="B105" s="51" t="s">
        <v>125</v>
      </c>
      <c r="C105" s="149" t="s">
        <v>139</v>
      </c>
      <c r="D105" s="215"/>
      <c r="E105" s="216"/>
    </row>
    <row r="108" spans="2:17" ht="26.25" x14ac:dyDescent="0.25">
      <c r="B108" s="235" t="s">
        <v>64</v>
      </c>
      <c r="C108" s="236"/>
      <c r="D108" s="236"/>
      <c r="E108" s="236"/>
      <c r="F108" s="236"/>
      <c r="G108" s="236"/>
      <c r="H108" s="236"/>
      <c r="I108" s="236"/>
      <c r="J108" s="236"/>
      <c r="K108" s="236"/>
      <c r="L108" s="236"/>
      <c r="M108" s="236"/>
      <c r="N108" s="236"/>
      <c r="O108" s="236"/>
      <c r="P108" s="236"/>
    </row>
    <row r="110" spans="2:17" ht="15.75" thickBot="1" x14ac:dyDescent="0.3"/>
    <row r="111" spans="2:17" ht="27" thickBot="1" x14ac:dyDescent="0.3">
      <c r="B111" s="224" t="s">
        <v>54</v>
      </c>
      <c r="C111" s="225"/>
      <c r="D111" s="225"/>
      <c r="E111" s="225"/>
      <c r="F111" s="225"/>
      <c r="G111" s="225"/>
      <c r="H111" s="225"/>
      <c r="I111" s="225"/>
      <c r="J111" s="225"/>
      <c r="K111" s="225"/>
      <c r="L111" s="225"/>
      <c r="M111" s="225"/>
      <c r="N111" s="226"/>
    </row>
    <row r="113" spans="1:26" ht="15.75" thickBot="1" x14ac:dyDescent="0.3">
      <c r="M113" s="48"/>
      <c r="N113" s="48"/>
    </row>
    <row r="114" spans="1:26" s="85" customFormat="1" ht="60" x14ac:dyDescent="0.25">
      <c r="B114" s="96" t="s">
        <v>148</v>
      </c>
      <c r="C114" s="96" t="s">
        <v>149</v>
      </c>
      <c r="D114" s="96" t="s">
        <v>150</v>
      </c>
      <c r="E114" s="96" t="s">
        <v>45</v>
      </c>
      <c r="F114" s="96" t="s">
        <v>22</v>
      </c>
      <c r="G114" s="96" t="s">
        <v>102</v>
      </c>
      <c r="H114" s="96" t="s">
        <v>17</v>
      </c>
      <c r="I114" s="96" t="s">
        <v>10</v>
      </c>
      <c r="J114" s="96" t="s">
        <v>31</v>
      </c>
      <c r="K114" s="96" t="s">
        <v>61</v>
      </c>
      <c r="L114" s="96" t="s">
        <v>20</v>
      </c>
      <c r="M114" s="81" t="s">
        <v>26</v>
      </c>
      <c r="N114" s="96" t="s">
        <v>151</v>
      </c>
      <c r="O114" s="96" t="s">
        <v>36</v>
      </c>
      <c r="P114" s="97" t="s">
        <v>11</v>
      </c>
      <c r="Q114" s="97" t="s">
        <v>19</v>
      </c>
    </row>
    <row r="115" spans="1:26" s="91" customFormat="1" x14ac:dyDescent="0.25">
      <c r="A115" s="39">
        <v>1</v>
      </c>
      <c r="B115" s="92"/>
      <c r="C115" s="93"/>
      <c r="D115" s="92"/>
      <c r="E115" s="87"/>
      <c r="F115" s="88"/>
      <c r="G115" s="129"/>
      <c r="H115" s="95"/>
      <c r="I115" s="89"/>
      <c r="J115" s="89"/>
      <c r="K115" s="89"/>
      <c r="L115" s="89"/>
      <c r="M115" s="80"/>
      <c r="N115" s="80">
        <f>+M115*G115</f>
        <v>0</v>
      </c>
      <c r="O115" s="21"/>
      <c r="P115" s="21"/>
      <c r="Q115" s="130"/>
      <c r="R115" s="90"/>
      <c r="S115" s="90"/>
      <c r="T115" s="90"/>
      <c r="U115" s="90"/>
      <c r="V115" s="90"/>
      <c r="W115" s="90"/>
      <c r="X115" s="90"/>
      <c r="Y115" s="90"/>
      <c r="Z115" s="90"/>
    </row>
    <row r="116" spans="1:26" s="91" customFormat="1" x14ac:dyDescent="0.25">
      <c r="A116" s="39">
        <f>+A115+1</f>
        <v>2</v>
      </c>
      <c r="B116" s="92"/>
      <c r="C116" s="93"/>
      <c r="D116" s="92"/>
      <c r="E116" s="87"/>
      <c r="F116" s="88"/>
      <c r="G116" s="88"/>
      <c r="H116" s="88"/>
      <c r="I116" s="89"/>
      <c r="J116" s="89"/>
      <c r="K116" s="89"/>
      <c r="L116" s="89"/>
      <c r="M116" s="80"/>
      <c r="N116" s="80"/>
      <c r="O116" s="21"/>
      <c r="P116" s="21"/>
      <c r="Q116" s="130"/>
      <c r="R116" s="90"/>
      <c r="S116" s="90"/>
      <c r="T116" s="90"/>
      <c r="U116" s="90"/>
      <c r="V116" s="90"/>
      <c r="W116" s="90"/>
      <c r="X116" s="90"/>
      <c r="Y116" s="90"/>
      <c r="Z116" s="90"/>
    </row>
    <row r="117" spans="1:26" s="91" customFormat="1" x14ac:dyDescent="0.25">
      <c r="A117" s="39">
        <f t="shared" ref="A117:A122" si="4">+A116+1</f>
        <v>3</v>
      </c>
      <c r="B117" s="92"/>
      <c r="C117" s="93"/>
      <c r="D117" s="92"/>
      <c r="E117" s="87"/>
      <c r="F117" s="88"/>
      <c r="G117" s="88"/>
      <c r="H117" s="88"/>
      <c r="I117" s="89"/>
      <c r="J117" s="89"/>
      <c r="K117" s="89"/>
      <c r="L117" s="89"/>
      <c r="M117" s="80"/>
      <c r="N117" s="80"/>
      <c r="O117" s="21"/>
      <c r="P117" s="21"/>
      <c r="Q117" s="130"/>
      <c r="R117" s="90"/>
      <c r="S117" s="90"/>
      <c r="T117" s="90"/>
      <c r="U117" s="90"/>
      <c r="V117" s="90"/>
      <c r="W117" s="90"/>
      <c r="X117" s="90"/>
      <c r="Y117" s="90"/>
      <c r="Z117" s="90"/>
    </row>
    <row r="118" spans="1:26" s="91" customFormat="1" x14ac:dyDescent="0.25">
      <c r="A118" s="39">
        <f t="shared" si="4"/>
        <v>4</v>
      </c>
      <c r="B118" s="92"/>
      <c r="C118" s="93"/>
      <c r="D118" s="92"/>
      <c r="E118" s="87"/>
      <c r="F118" s="88"/>
      <c r="G118" s="88"/>
      <c r="H118" s="88"/>
      <c r="I118" s="89"/>
      <c r="J118" s="89"/>
      <c r="K118" s="89"/>
      <c r="L118" s="89"/>
      <c r="M118" s="80"/>
      <c r="N118" s="80"/>
      <c r="O118" s="21"/>
      <c r="P118" s="21"/>
      <c r="Q118" s="130"/>
      <c r="R118" s="90"/>
      <c r="S118" s="90"/>
      <c r="T118" s="90"/>
      <c r="U118" s="90"/>
      <c r="V118" s="90"/>
      <c r="W118" s="90"/>
      <c r="X118" s="90"/>
      <c r="Y118" s="90"/>
      <c r="Z118" s="90"/>
    </row>
    <row r="119" spans="1:26" s="91" customFormat="1" x14ac:dyDescent="0.25">
      <c r="A119" s="39">
        <f t="shared" si="4"/>
        <v>5</v>
      </c>
      <c r="B119" s="92"/>
      <c r="C119" s="93"/>
      <c r="D119" s="92"/>
      <c r="E119" s="87"/>
      <c r="F119" s="88"/>
      <c r="G119" s="88"/>
      <c r="H119" s="88"/>
      <c r="I119" s="89"/>
      <c r="J119" s="89"/>
      <c r="K119" s="89"/>
      <c r="L119" s="89"/>
      <c r="M119" s="80"/>
      <c r="N119" s="80"/>
      <c r="O119" s="21"/>
      <c r="P119" s="21"/>
      <c r="Q119" s="130"/>
      <c r="R119" s="90"/>
      <c r="S119" s="90"/>
      <c r="T119" s="90"/>
      <c r="U119" s="90"/>
      <c r="V119" s="90"/>
      <c r="W119" s="90"/>
      <c r="X119" s="90"/>
      <c r="Y119" s="90"/>
      <c r="Z119" s="90"/>
    </row>
    <row r="120" spans="1:26" s="91" customFormat="1" x14ac:dyDescent="0.25">
      <c r="A120" s="39">
        <f t="shared" si="4"/>
        <v>6</v>
      </c>
      <c r="B120" s="92"/>
      <c r="C120" s="93"/>
      <c r="D120" s="92"/>
      <c r="E120" s="87"/>
      <c r="F120" s="88"/>
      <c r="G120" s="88"/>
      <c r="H120" s="88"/>
      <c r="I120" s="89"/>
      <c r="J120" s="89"/>
      <c r="K120" s="89"/>
      <c r="L120" s="89"/>
      <c r="M120" s="80"/>
      <c r="N120" s="80"/>
      <c r="O120" s="21"/>
      <c r="P120" s="21"/>
      <c r="Q120" s="130"/>
      <c r="R120" s="90"/>
      <c r="S120" s="90"/>
      <c r="T120" s="90"/>
      <c r="U120" s="90"/>
      <c r="V120" s="90"/>
      <c r="W120" s="90"/>
      <c r="X120" s="90"/>
      <c r="Y120" s="90"/>
      <c r="Z120" s="90"/>
    </row>
    <row r="121" spans="1:26" s="91" customFormat="1" x14ac:dyDescent="0.25">
      <c r="A121" s="39">
        <f t="shared" si="4"/>
        <v>7</v>
      </c>
      <c r="B121" s="92"/>
      <c r="C121" s="93"/>
      <c r="D121" s="92"/>
      <c r="E121" s="87"/>
      <c r="F121" s="88"/>
      <c r="G121" s="88"/>
      <c r="H121" s="88"/>
      <c r="I121" s="89"/>
      <c r="J121" s="89"/>
      <c r="K121" s="89"/>
      <c r="L121" s="89"/>
      <c r="M121" s="80"/>
      <c r="N121" s="80"/>
      <c r="O121" s="21"/>
      <c r="P121" s="21"/>
      <c r="Q121" s="130"/>
      <c r="R121" s="90"/>
      <c r="S121" s="90"/>
      <c r="T121" s="90"/>
      <c r="U121" s="90"/>
      <c r="V121" s="90"/>
      <c r="W121" s="90"/>
      <c r="X121" s="90"/>
      <c r="Y121" s="90"/>
      <c r="Z121" s="90"/>
    </row>
    <row r="122" spans="1:26" s="91" customFormat="1" x14ac:dyDescent="0.25">
      <c r="A122" s="39">
        <f t="shared" si="4"/>
        <v>8</v>
      </c>
      <c r="B122" s="92"/>
      <c r="C122" s="93"/>
      <c r="D122" s="92"/>
      <c r="E122" s="87"/>
      <c r="F122" s="88"/>
      <c r="G122" s="88"/>
      <c r="H122" s="88"/>
      <c r="I122" s="89"/>
      <c r="J122" s="89"/>
      <c r="K122" s="89"/>
      <c r="L122" s="89"/>
      <c r="M122" s="80"/>
      <c r="N122" s="80"/>
      <c r="O122" s="21"/>
      <c r="P122" s="21"/>
      <c r="Q122" s="130"/>
      <c r="R122" s="90"/>
      <c r="S122" s="90"/>
      <c r="T122" s="90"/>
      <c r="U122" s="90"/>
      <c r="V122" s="90"/>
      <c r="W122" s="90"/>
      <c r="X122" s="90"/>
      <c r="Y122" s="90"/>
      <c r="Z122" s="90"/>
    </row>
    <row r="123" spans="1:26" s="91" customFormat="1" x14ac:dyDescent="0.25">
      <c r="A123" s="39"/>
      <c r="B123" s="40" t="s">
        <v>16</v>
      </c>
      <c r="C123" s="93"/>
      <c r="D123" s="92"/>
      <c r="E123" s="87"/>
      <c r="F123" s="88"/>
      <c r="G123" s="88"/>
      <c r="H123" s="88"/>
      <c r="I123" s="89"/>
      <c r="J123" s="89"/>
      <c r="K123" s="94">
        <f t="shared" ref="K123" si="5">SUM(K115:K122)</f>
        <v>0</v>
      </c>
      <c r="L123" s="94">
        <f t="shared" ref="L123:N123" si="6">SUM(L115:L122)</f>
        <v>0</v>
      </c>
      <c r="M123" s="128">
        <f t="shared" si="6"/>
        <v>0</v>
      </c>
      <c r="N123" s="94">
        <f t="shared" si="6"/>
        <v>0</v>
      </c>
      <c r="O123" s="21"/>
      <c r="P123" s="21"/>
      <c r="Q123" s="131"/>
    </row>
    <row r="124" spans="1:26" x14ac:dyDescent="0.25">
      <c r="B124" s="24"/>
      <c r="C124" s="24"/>
      <c r="D124" s="24"/>
      <c r="E124" s="25"/>
      <c r="F124" s="24"/>
      <c r="G124" s="24"/>
      <c r="H124" s="24"/>
      <c r="I124" s="24"/>
      <c r="J124" s="24"/>
      <c r="K124" s="24"/>
      <c r="L124" s="24"/>
      <c r="M124" s="24"/>
      <c r="N124" s="24"/>
      <c r="O124" s="24"/>
      <c r="P124" s="24"/>
    </row>
    <row r="125" spans="1:26" ht="18.75" x14ac:dyDescent="0.25">
      <c r="B125" s="44" t="s">
        <v>32</v>
      </c>
      <c r="C125" s="54">
        <f>+K123</f>
        <v>0</v>
      </c>
      <c r="H125" s="26"/>
      <c r="I125" s="26"/>
      <c r="J125" s="26"/>
      <c r="K125" s="26"/>
      <c r="L125" s="26"/>
      <c r="M125" s="26"/>
      <c r="N125" s="24"/>
      <c r="O125" s="24"/>
      <c r="P125" s="24"/>
    </row>
    <row r="127" spans="1:26" ht="15.75" thickBot="1" x14ac:dyDescent="0.3"/>
    <row r="128" spans="1:26" ht="30.75" thickBot="1" x14ac:dyDescent="0.3">
      <c r="B128" s="56" t="s">
        <v>49</v>
      </c>
      <c r="C128" s="57" t="s">
        <v>50</v>
      </c>
      <c r="D128" s="56" t="s">
        <v>51</v>
      </c>
      <c r="E128" s="57" t="s">
        <v>55</v>
      </c>
    </row>
    <row r="129" spans="2:17" x14ac:dyDescent="0.25">
      <c r="B129" s="49" t="s">
        <v>126</v>
      </c>
      <c r="C129" s="52">
        <v>20</v>
      </c>
      <c r="D129" s="52"/>
      <c r="E129" s="227">
        <f>+D129+D130+D131</f>
        <v>0</v>
      </c>
    </row>
    <row r="130" spans="2:17" x14ac:dyDescent="0.25">
      <c r="B130" s="49" t="s">
        <v>127</v>
      </c>
      <c r="C130" s="42">
        <v>30</v>
      </c>
      <c r="D130" s="149">
        <v>0</v>
      </c>
      <c r="E130" s="228"/>
    </row>
    <row r="131" spans="2:17" ht="15.75" thickBot="1" x14ac:dyDescent="0.3">
      <c r="B131" s="49" t="s">
        <v>128</v>
      </c>
      <c r="C131" s="53">
        <v>40</v>
      </c>
      <c r="D131" s="53">
        <v>0</v>
      </c>
      <c r="E131" s="229"/>
    </row>
    <row r="133" spans="2:17" ht="15.75" thickBot="1" x14ac:dyDescent="0.3"/>
    <row r="134" spans="2:17" ht="27" thickBot="1" x14ac:dyDescent="0.3">
      <c r="B134" s="224" t="s">
        <v>52</v>
      </c>
      <c r="C134" s="225"/>
      <c r="D134" s="225"/>
      <c r="E134" s="225"/>
      <c r="F134" s="225"/>
      <c r="G134" s="225"/>
      <c r="H134" s="225"/>
      <c r="I134" s="225"/>
      <c r="J134" s="225"/>
      <c r="K134" s="225"/>
      <c r="L134" s="225"/>
      <c r="M134" s="225"/>
      <c r="N134" s="226"/>
    </row>
    <row r="136" spans="2:17" ht="75" x14ac:dyDescent="0.25">
      <c r="B136" s="98" t="s">
        <v>0</v>
      </c>
      <c r="C136" s="98" t="s">
        <v>39</v>
      </c>
      <c r="D136" s="98" t="s">
        <v>40</v>
      </c>
      <c r="E136" s="98" t="s">
        <v>115</v>
      </c>
      <c r="F136" s="98" t="s">
        <v>117</v>
      </c>
      <c r="G136" s="98" t="s">
        <v>118</v>
      </c>
      <c r="H136" s="98" t="s">
        <v>119</v>
      </c>
      <c r="I136" s="98" t="s">
        <v>116</v>
      </c>
      <c r="J136" s="217" t="s">
        <v>120</v>
      </c>
      <c r="K136" s="218"/>
      <c r="L136" s="219"/>
      <c r="M136" s="98" t="s">
        <v>124</v>
      </c>
      <c r="N136" s="98" t="s">
        <v>41</v>
      </c>
      <c r="O136" s="98" t="s">
        <v>42</v>
      </c>
      <c r="P136" s="217" t="s">
        <v>3</v>
      </c>
      <c r="Q136" s="219"/>
    </row>
    <row r="137" spans="2:17" ht="30" x14ac:dyDescent="0.25">
      <c r="B137" s="148" t="s">
        <v>132</v>
      </c>
      <c r="C137" s="155">
        <f>(118+550)/1000</f>
        <v>0.66800000000000004</v>
      </c>
      <c r="D137" s="2" t="s">
        <v>353</v>
      </c>
      <c r="E137" s="2">
        <v>59666650</v>
      </c>
      <c r="F137" s="2" t="s">
        <v>354</v>
      </c>
      <c r="G137" s="2" t="s">
        <v>355</v>
      </c>
      <c r="H137" s="159">
        <v>40445</v>
      </c>
      <c r="I137" s="4" t="s">
        <v>139</v>
      </c>
      <c r="J137" s="1" t="s">
        <v>356</v>
      </c>
      <c r="K137" s="76" t="s">
        <v>357</v>
      </c>
      <c r="L137" s="75" t="s">
        <v>319</v>
      </c>
      <c r="M137" s="99" t="s">
        <v>140</v>
      </c>
      <c r="N137" s="99" t="s">
        <v>140</v>
      </c>
      <c r="O137" s="99" t="s">
        <v>139</v>
      </c>
      <c r="P137" s="220" t="s">
        <v>376</v>
      </c>
      <c r="Q137" s="221"/>
    </row>
    <row r="138" spans="2:17" ht="30" x14ac:dyDescent="0.25">
      <c r="B138" s="155" t="s">
        <v>132</v>
      </c>
      <c r="C138" s="165">
        <f t="shared" ref="C138:C141" si="7">(118+550)/1000</f>
        <v>0.66800000000000004</v>
      </c>
      <c r="D138" s="2" t="s">
        <v>353</v>
      </c>
      <c r="E138" s="2">
        <v>59660650</v>
      </c>
      <c r="F138" s="2" t="s">
        <v>354</v>
      </c>
      <c r="G138" s="2" t="s">
        <v>355</v>
      </c>
      <c r="H138" s="159">
        <v>40445</v>
      </c>
      <c r="I138" s="4" t="s">
        <v>139</v>
      </c>
      <c r="J138" s="1" t="s">
        <v>312</v>
      </c>
      <c r="K138" s="76" t="s">
        <v>358</v>
      </c>
      <c r="L138" s="75" t="s">
        <v>359</v>
      </c>
      <c r="M138" s="99" t="s">
        <v>140</v>
      </c>
      <c r="N138" s="99" t="s">
        <v>140</v>
      </c>
      <c r="O138" s="99" t="s">
        <v>139</v>
      </c>
      <c r="P138" s="220" t="s">
        <v>376</v>
      </c>
      <c r="Q138" s="221"/>
    </row>
    <row r="139" spans="2:17" ht="30" x14ac:dyDescent="0.25">
      <c r="B139" s="155" t="s">
        <v>132</v>
      </c>
      <c r="C139" s="165">
        <f t="shared" si="7"/>
        <v>0.66800000000000004</v>
      </c>
      <c r="D139" s="2" t="s">
        <v>360</v>
      </c>
      <c r="E139" s="2">
        <v>59662695</v>
      </c>
      <c r="F139" s="2" t="s">
        <v>306</v>
      </c>
      <c r="G139" s="2" t="s">
        <v>296</v>
      </c>
      <c r="H139" s="159">
        <v>32598</v>
      </c>
      <c r="I139" s="4" t="s">
        <v>140</v>
      </c>
      <c r="J139" s="1" t="s">
        <v>356</v>
      </c>
      <c r="K139" s="76" t="s">
        <v>361</v>
      </c>
      <c r="L139" s="75" t="s">
        <v>319</v>
      </c>
      <c r="M139" s="99" t="s">
        <v>140</v>
      </c>
      <c r="N139" s="99" t="s">
        <v>139</v>
      </c>
      <c r="O139" s="99" t="s">
        <v>139</v>
      </c>
      <c r="P139" s="220" t="s">
        <v>377</v>
      </c>
      <c r="Q139" s="221"/>
    </row>
    <row r="140" spans="2:17" ht="30" x14ac:dyDescent="0.25">
      <c r="B140" s="155" t="s">
        <v>132</v>
      </c>
      <c r="C140" s="165">
        <f t="shared" si="7"/>
        <v>0.66800000000000004</v>
      </c>
      <c r="D140" s="2" t="s">
        <v>362</v>
      </c>
      <c r="E140" s="164">
        <v>16687953</v>
      </c>
      <c r="F140" s="2" t="s">
        <v>363</v>
      </c>
      <c r="G140" s="2" t="s">
        <v>364</v>
      </c>
      <c r="H140" s="159">
        <v>40445</v>
      </c>
      <c r="I140" s="4" t="s">
        <v>140</v>
      </c>
      <c r="J140" s="1" t="s">
        <v>356</v>
      </c>
      <c r="K140" s="76" t="s">
        <v>361</v>
      </c>
      <c r="L140" s="75" t="s">
        <v>380</v>
      </c>
      <c r="M140" s="99" t="s">
        <v>140</v>
      </c>
      <c r="N140" s="99" t="s">
        <v>139</v>
      </c>
      <c r="O140" s="99" t="s">
        <v>139</v>
      </c>
      <c r="P140" s="55" t="s">
        <v>378</v>
      </c>
      <c r="Q140" s="55"/>
    </row>
    <row r="141" spans="2:17" ht="30" x14ac:dyDescent="0.25">
      <c r="B141" s="155" t="s">
        <v>132</v>
      </c>
      <c r="C141" s="165">
        <f t="shared" si="7"/>
        <v>0.66800000000000004</v>
      </c>
      <c r="D141" s="2" t="s">
        <v>365</v>
      </c>
      <c r="E141" s="2">
        <v>1144132579</v>
      </c>
      <c r="F141" s="2" t="s">
        <v>231</v>
      </c>
      <c r="G141" s="2" t="s">
        <v>271</v>
      </c>
      <c r="H141" s="159">
        <v>41144</v>
      </c>
      <c r="I141" s="4" t="s">
        <v>139</v>
      </c>
      <c r="J141" s="1" t="s">
        <v>356</v>
      </c>
      <c r="K141" s="75" t="s">
        <v>367</v>
      </c>
      <c r="L141" s="75" t="s">
        <v>366</v>
      </c>
      <c r="M141" s="99" t="s">
        <v>140</v>
      </c>
      <c r="N141" s="99" t="s">
        <v>140</v>
      </c>
      <c r="O141" s="99" t="s">
        <v>139</v>
      </c>
      <c r="P141" s="220" t="s">
        <v>376</v>
      </c>
      <c r="Q141" s="221"/>
    </row>
    <row r="144" spans="2:17" ht="15.75" thickBot="1" x14ac:dyDescent="0.3"/>
    <row r="145" spans="2:10" ht="30" x14ac:dyDescent="0.2">
      <c r="B145" s="101" t="s">
        <v>33</v>
      </c>
      <c r="C145" s="101" t="s">
        <v>49</v>
      </c>
      <c r="D145" s="98" t="s">
        <v>50</v>
      </c>
      <c r="E145" s="101" t="s">
        <v>51</v>
      </c>
      <c r="F145" s="57" t="s">
        <v>56</v>
      </c>
      <c r="G145" s="72"/>
      <c r="J145" s="164"/>
    </row>
    <row r="146" spans="2:10" ht="108" x14ac:dyDescent="0.2">
      <c r="B146" s="207" t="s">
        <v>53</v>
      </c>
      <c r="C146" s="5" t="s">
        <v>129</v>
      </c>
      <c r="D146" s="149">
        <v>25</v>
      </c>
      <c r="E146" s="149">
        <v>0</v>
      </c>
      <c r="F146" s="210">
        <f>+E146+E147+E148</f>
        <v>0</v>
      </c>
      <c r="G146" s="73"/>
    </row>
    <row r="147" spans="2:10" ht="96" x14ac:dyDescent="0.2">
      <c r="B147" s="208"/>
      <c r="C147" s="5" t="s">
        <v>130</v>
      </c>
      <c r="D147" s="55">
        <v>25</v>
      </c>
      <c r="E147" s="149">
        <v>0</v>
      </c>
      <c r="F147" s="211"/>
      <c r="G147" s="73"/>
    </row>
    <row r="148" spans="2:10" ht="60" x14ac:dyDescent="0.2">
      <c r="B148" s="209"/>
      <c r="C148" s="5" t="s">
        <v>131</v>
      </c>
      <c r="D148" s="149">
        <v>10</v>
      </c>
      <c r="E148" s="149">
        <v>0</v>
      </c>
      <c r="F148" s="212"/>
      <c r="G148" s="73"/>
    </row>
    <row r="149" spans="2:10" x14ac:dyDescent="0.25">
      <c r="C149" s="82"/>
    </row>
    <row r="152" spans="2:10" x14ac:dyDescent="0.25">
      <c r="B152" s="100" t="s">
        <v>57</v>
      </c>
    </row>
    <row r="155" spans="2:10" x14ac:dyDescent="0.25">
      <c r="B155" s="102" t="s">
        <v>33</v>
      </c>
      <c r="C155" s="102" t="s">
        <v>58</v>
      </c>
      <c r="D155" s="101" t="s">
        <v>51</v>
      </c>
      <c r="E155" s="101" t="s">
        <v>16</v>
      </c>
    </row>
    <row r="156" spans="2:10" ht="42.75" x14ac:dyDescent="0.25">
      <c r="B156" s="83" t="s">
        <v>59</v>
      </c>
      <c r="C156" s="84">
        <v>40</v>
      </c>
      <c r="D156" s="149">
        <f>+E129</f>
        <v>0</v>
      </c>
      <c r="E156" s="213">
        <f>+D156+D157</f>
        <v>0</v>
      </c>
    </row>
    <row r="157" spans="2:10" ht="71.25" x14ac:dyDescent="0.25">
      <c r="B157" s="83" t="s">
        <v>60</v>
      </c>
      <c r="C157" s="84">
        <v>60</v>
      </c>
      <c r="D157" s="149">
        <f>+F146</f>
        <v>0</v>
      </c>
      <c r="E157" s="214"/>
    </row>
  </sheetData>
  <mergeCells count="51">
    <mergeCell ref="P139:Q139"/>
    <mergeCell ref="B4:P4"/>
    <mergeCell ref="B22:C22"/>
    <mergeCell ref="C6:N6"/>
    <mergeCell ref="C7:N7"/>
    <mergeCell ref="C8:N8"/>
    <mergeCell ref="C9:N9"/>
    <mergeCell ref="C10:E10"/>
    <mergeCell ref="B14:C21"/>
    <mergeCell ref="P89:Q89"/>
    <mergeCell ref="P90:Q90"/>
    <mergeCell ref="P91:Q91"/>
    <mergeCell ref="P92:Q92"/>
    <mergeCell ref="P93:Q93"/>
    <mergeCell ref="P97:Q97"/>
    <mergeCell ref="P98:Q98"/>
    <mergeCell ref="B2:P2"/>
    <mergeCell ref="B108:P108"/>
    <mergeCell ref="P87:Q87"/>
    <mergeCell ref="B85:N85"/>
    <mergeCell ref="E40:E41"/>
    <mergeCell ref="O68:P68"/>
    <mergeCell ref="B65:N65"/>
    <mergeCell ref="C63:N63"/>
    <mergeCell ref="O69:P69"/>
    <mergeCell ref="D59:E59"/>
    <mergeCell ref="M45:N45"/>
    <mergeCell ref="B59:B60"/>
    <mergeCell ref="C59:C60"/>
    <mergeCell ref="B134:N134"/>
    <mergeCell ref="E129:E131"/>
    <mergeCell ref="B101:N101"/>
    <mergeCell ref="D104:E104"/>
    <mergeCell ref="D105:E105"/>
    <mergeCell ref="B111:N111"/>
    <mergeCell ref="B146:B148"/>
    <mergeCell ref="F146:F148"/>
    <mergeCell ref="E156:E157"/>
    <mergeCell ref="O79:P79"/>
    <mergeCell ref="O70:P70"/>
    <mergeCell ref="O71:P71"/>
    <mergeCell ref="O72:P72"/>
    <mergeCell ref="O77:P77"/>
    <mergeCell ref="O78:P78"/>
    <mergeCell ref="J136:L136"/>
    <mergeCell ref="P136:Q136"/>
    <mergeCell ref="P137:Q137"/>
    <mergeCell ref="J87:L87"/>
    <mergeCell ref="P88:Q88"/>
    <mergeCell ref="P138:Q138"/>
    <mergeCell ref="P141:Q141"/>
  </mergeCells>
  <conditionalFormatting sqref="J145">
    <cfRule type="duplicateValues" dxfId="8" priority="7"/>
  </conditionalFormatting>
  <conditionalFormatting sqref="J145">
    <cfRule type="duplicateValues" dxfId="7" priority="6"/>
  </conditionalFormatting>
  <conditionalFormatting sqref="E140">
    <cfRule type="duplicateValues" dxfId="6" priority="5"/>
  </conditionalFormatting>
  <conditionalFormatting sqref="E140">
    <cfRule type="duplicateValues" dxfId="5" priority="4"/>
  </conditionalFormatting>
  <conditionalFormatting sqref="E92">
    <cfRule type="duplicateValues" dxfId="4" priority="3"/>
  </conditionalFormatting>
  <conditionalFormatting sqref="E98">
    <cfRule type="duplicateValues" dxfId="3" priority="1"/>
  </conditionalFormatting>
  <conditionalFormatting sqref="E98">
    <cfRule type="duplicateValues" dxfId="2" priority="2"/>
  </conditionalFormatting>
  <dataValidations count="2">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opLeftCell="A49" zoomScale="70" zoomScaleNormal="70" workbookViewId="0">
      <selection activeCell="D31" sqref="D31"/>
    </sheetView>
  </sheetViews>
  <sheetFormatPr baseColWidth="10" defaultRowHeight="15" x14ac:dyDescent="0.25"/>
  <cols>
    <col min="1" max="1" width="3.140625" style="7" bestFit="1" customWidth="1"/>
    <col min="2" max="2" width="64.85546875" style="7" customWidth="1"/>
    <col min="3" max="3" width="31.140625" style="7" customWidth="1"/>
    <col min="4" max="4" width="26.7109375"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26.140625" style="7" customWidth="1"/>
    <col min="16" max="16" width="106.85546875" style="7" customWidth="1"/>
    <col min="17" max="17" width="51.28515625" style="7" customWidth="1"/>
    <col min="18" max="18" width="24.8554687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9" t="s">
        <v>4</v>
      </c>
      <c r="C6" s="243" t="s">
        <v>161</v>
      </c>
      <c r="D6" s="244"/>
      <c r="E6" s="244"/>
      <c r="F6" s="244"/>
      <c r="G6" s="244"/>
      <c r="H6" s="244"/>
      <c r="I6" s="244"/>
      <c r="J6" s="244"/>
      <c r="K6" s="244"/>
      <c r="L6" s="244"/>
      <c r="M6" s="244"/>
      <c r="N6" s="245"/>
    </row>
    <row r="7" spans="2:16" ht="16.5" thickBot="1" x14ac:dyDescent="0.3">
      <c r="B7" s="10" t="s">
        <v>5</v>
      </c>
      <c r="C7" s="243"/>
      <c r="D7" s="244"/>
      <c r="E7" s="244"/>
      <c r="F7" s="244"/>
      <c r="G7" s="244"/>
      <c r="H7" s="244"/>
      <c r="I7" s="244"/>
      <c r="J7" s="244"/>
      <c r="K7" s="244"/>
      <c r="L7" s="244"/>
      <c r="M7" s="244"/>
      <c r="N7" s="245"/>
    </row>
    <row r="8" spans="2:16" ht="16.5" thickBot="1" x14ac:dyDescent="0.3">
      <c r="B8" s="10" t="s">
        <v>6</v>
      </c>
      <c r="C8" s="243"/>
      <c r="D8" s="244"/>
      <c r="E8" s="244"/>
      <c r="F8" s="244"/>
      <c r="G8" s="244"/>
      <c r="H8" s="244"/>
      <c r="I8" s="244"/>
      <c r="J8" s="244"/>
      <c r="K8" s="244"/>
      <c r="L8" s="244"/>
      <c r="M8" s="244"/>
      <c r="N8" s="245"/>
    </row>
    <row r="9" spans="2:16" ht="16.5" thickBot="1" x14ac:dyDescent="0.3">
      <c r="B9" s="10" t="s">
        <v>7</v>
      </c>
      <c r="C9" s="243"/>
      <c r="D9" s="244"/>
      <c r="E9" s="244"/>
      <c r="F9" s="244"/>
      <c r="G9" s="244"/>
      <c r="H9" s="244"/>
      <c r="I9" s="244"/>
      <c r="J9" s="244"/>
      <c r="K9" s="244"/>
      <c r="L9" s="244"/>
      <c r="M9" s="244"/>
      <c r="N9" s="245"/>
    </row>
    <row r="10" spans="2:16" ht="16.5" thickBot="1" x14ac:dyDescent="0.3">
      <c r="B10" s="10" t="s">
        <v>8</v>
      </c>
      <c r="C10" s="246"/>
      <c r="D10" s="247"/>
      <c r="E10" s="247"/>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5"/>
      <c r="J12" s="85"/>
      <c r="K12" s="85"/>
      <c r="L12" s="85"/>
      <c r="M12" s="85"/>
      <c r="N12" s="17"/>
    </row>
    <row r="13" spans="2:16" x14ac:dyDescent="0.25">
      <c r="I13" s="85"/>
      <c r="J13" s="85"/>
      <c r="K13" s="85"/>
      <c r="L13" s="85"/>
      <c r="M13" s="85"/>
      <c r="N13" s="86"/>
    </row>
    <row r="14" spans="2:16" x14ac:dyDescent="0.25">
      <c r="B14" s="254" t="s">
        <v>100</v>
      </c>
      <c r="C14" s="254"/>
      <c r="D14" s="144" t="s">
        <v>12</v>
      </c>
      <c r="E14" s="144" t="s">
        <v>13</v>
      </c>
      <c r="F14" s="144" t="s">
        <v>29</v>
      </c>
      <c r="G14" s="70"/>
      <c r="I14" s="32"/>
      <c r="J14" s="32"/>
      <c r="K14" s="32"/>
      <c r="L14" s="32"/>
      <c r="M14" s="32"/>
      <c r="N14" s="86"/>
    </row>
    <row r="15" spans="2:16" x14ac:dyDescent="0.25">
      <c r="B15" s="254"/>
      <c r="C15" s="254"/>
      <c r="D15" s="144">
        <v>14</v>
      </c>
      <c r="E15" s="30">
        <v>3611075784</v>
      </c>
      <c r="F15" s="154">
        <f>1080+228+252</f>
        <v>1560</v>
      </c>
      <c r="G15" s="71"/>
      <c r="I15" s="33"/>
      <c r="J15" s="33"/>
      <c r="K15" s="33"/>
      <c r="L15" s="33"/>
      <c r="M15" s="33"/>
      <c r="N15" s="86"/>
    </row>
    <row r="16" spans="2:16" x14ac:dyDescent="0.25">
      <c r="B16" s="254"/>
      <c r="C16" s="254"/>
      <c r="D16" s="144"/>
      <c r="E16" s="30"/>
      <c r="F16" s="30"/>
      <c r="G16" s="71"/>
      <c r="I16" s="33"/>
      <c r="J16" s="33"/>
      <c r="K16" s="33"/>
      <c r="L16" s="33"/>
      <c r="M16" s="33"/>
      <c r="N16" s="86"/>
    </row>
    <row r="17" spans="1:14" x14ac:dyDescent="0.25">
      <c r="B17" s="254"/>
      <c r="C17" s="254"/>
      <c r="D17" s="144"/>
      <c r="E17" s="30"/>
      <c r="F17" s="30"/>
      <c r="G17" s="71"/>
      <c r="I17" s="33"/>
      <c r="J17" s="33"/>
      <c r="K17" s="33"/>
      <c r="L17" s="33"/>
      <c r="M17" s="33"/>
      <c r="N17" s="86"/>
    </row>
    <row r="18" spans="1:14" x14ac:dyDescent="0.25">
      <c r="B18" s="254"/>
      <c r="C18" s="254"/>
      <c r="D18" s="144"/>
      <c r="E18" s="31"/>
      <c r="F18" s="30"/>
      <c r="G18" s="71"/>
      <c r="H18" s="19"/>
      <c r="I18" s="33"/>
      <c r="J18" s="33"/>
      <c r="K18" s="33"/>
      <c r="L18" s="33"/>
      <c r="M18" s="33"/>
      <c r="N18" s="18"/>
    </row>
    <row r="19" spans="1:14" x14ac:dyDescent="0.25">
      <c r="B19" s="254"/>
      <c r="C19" s="254"/>
      <c r="D19" s="144"/>
      <c r="E19" s="31"/>
      <c r="F19" s="30"/>
      <c r="G19" s="71"/>
      <c r="H19" s="19"/>
      <c r="I19" s="35"/>
      <c r="J19" s="35"/>
      <c r="K19" s="35"/>
      <c r="L19" s="35"/>
      <c r="M19" s="35"/>
      <c r="N19" s="18"/>
    </row>
    <row r="20" spans="1:14" x14ac:dyDescent="0.25">
      <c r="B20" s="254"/>
      <c r="C20" s="254"/>
      <c r="D20" s="144"/>
      <c r="E20" s="31"/>
      <c r="F20" s="30"/>
      <c r="G20" s="71"/>
      <c r="H20" s="19"/>
      <c r="I20" s="85"/>
      <c r="J20" s="85"/>
      <c r="K20" s="85"/>
      <c r="L20" s="85"/>
      <c r="M20" s="85"/>
      <c r="N20" s="18"/>
    </row>
    <row r="21" spans="1:14" x14ac:dyDescent="0.25">
      <c r="B21" s="254"/>
      <c r="C21" s="254"/>
      <c r="D21" s="144"/>
      <c r="E21" s="31"/>
      <c r="F21" s="30"/>
      <c r="G21" s="71"/>
      <c r="H21" s="19"/>
      <c r="I21" s="85"/>
      <c r="J21" s="85"/>
      <c r="K21" s="85"/>
      <c r="L21" s="85"/>
      <c r="M21" s="85"/>
      <c r="N21" s="18"/>
    </row>
    <row r="22" spans="1:14" ht="15.75" thickBot="1" x14ac:dyDescent="0.3">
      <c r="B22" s="241" t="s">
        <v>14</v>
      </c>
      <c r="C22" s="242"/>
      <c r="D22" s="144"/>
      <c r="E22" s="47"/>
      <c r="F22" s="30"/>
      <c r="G22" s="71"/>
      <c r="H22" s="19"/>
      <c r="I22" s="85"/>
      <c r="J22" s="85"/>
      <c r="K22" s="85"/>
      <c r="L22" s="85"/>
      <c r="M22" s="85"/>
      <c r="N22" s="18"/>
    </row>
    <row r="23" spans="1:14" ht="45.75" thickBot="1" x14ac:dyDescent="0.3">
      <c r="A23" s="37"/>
      <c r="B23" s="41" t="s">
        <v>15</v>
      </c>
      <c r="C23" s="41" t="s">
        <v>101</v>
      </c>
      <c r="E23" s="32"/>
      <c r="F23" s="32"/>
      <c r="G23" s="32"/>
      <c r="H23" s="32"/>
      <c r="I23" s="8"/>
      <c r="J23" s="8"/>
      <c r="K23" s="8"/>
      <c r="L23" s="8"/>
      <c r="M23" s="8"/>
    </row>
    <row r="24" spans="1:14" ht="15.75" thickBot="1" x14ac:dyDescent="0.3">
      <c r="A24" s="38">
        <v>1</v>
      </c>
      <c r="B24" s="24"/>
      <c r="C24" s="168">
        <f>F15*80%</f>
        <v>1248</v>
      </c>
      <c r="D24" s="33"/>
      <c r="E24" s="169">
        <f>E15</f>
        <v>3611075784</v>
      </c>
      <c r="F24" s="34"/>
      <c r="G24" s="34"/>
      <c r="H24" s="34"/>
      <c r="I24" s="20"/>
      <c r="J24" s="20"/>
      <c r="K24" s="20"/>
      <c r="L24" s="20"/>
      <c r="M24" s="20"/>
    </row>
    <row r="25" spans="1:14" x14ac:dyDescent="0.25">
      <c r="A25" s="77"/>
      <c r="C25" s="78"/>
      <c r="D25" s="33"/>
      <c r="E25" s="79"/>
      <c r="F25" s="34"/>
      <c r="G25" s="34"/>
      <c r="H25" s="34"/>
      <c r="I25" s="20"/>
      <c r="J25" s="20"/>
      <c r="K25" s="20"/>
      <c r="L25" s="20"/>
      <c r="M25" s="20"/>
    </row>
    <row r="26" spans="1:14" x14ac:dyDescent="0.25">
      <c r="A26" s="77"/>
      <c r="C26" s="78"/>
      <c r="D26" s="33"/>
      <c r="E26" s="79"/>
      <c r="F26" s="34"/>
      <c r="G26" s="34"/>
      <c r="H26" s="34"/>
      <c r="I26" s="20"/>
      <c r="J26" s="20"/>
      <c r="K26" s="20"/>
      <c r="L26" s="20"/>
      <c r="M26" s="20"/>
    </row>
    <row r="27" spans="1:14" x14ac:dyDescent="0.25">
      <c r="A27" s="77"/>
      <c r="B27" s="100" t="s">
        <v>138</v>
      </c>
      <c r="C27" s="82"/>
      <c r="D27" s="82"/>
      <c r="E27" s="82"/>
      <c r="F27" s="82"/>
      <c r="G27" s="82"/>
      <c r="H27" s="82"/>
      <c r="I27" s="85"/>
      <c r="J27" s="85"/>
      <c r="K27" s="85"/>
      <c r="L27" s="85"/>
      <c r="M27" s="85"/>
      <c r="N27" s="86"/>
    </row>
    <row r="28" spans="1:14" x14ac:dyDescent="0.25">
      <c r="A28" s="77"/>
      <c r="B28" s="82"/>
      <c r="C28" s="82"/>
      <c r="D28" s="82"/>
      <c r="E28" s="82"/>
      <c r="F28" s="82"/>
      <c r="G28" s="82"/>
      <c r="H28" s="82"/>
      <c r="I28" s="85"/>
      <c r="J28" s="85"/>
      <c r="K28" s="85"/>
      <c r="L28" s="85"/>
      <c r="M28" s="85"/>
      <c r="N28" s="86"/>
    </row>
    <row r="29" spans="1:14" x14ac:dyDescent="0.25">
      <c r="A29" s="77"/>
      <c r="B29" s="102" t="s">
        <v>33</v>
      </c>
      <c r="C29" s="102" t="s">
        <v>139</v>
      </c>
      <c r="D29" s="102" t="s">
        <v>140</v>
      </c>
      <c r="E29" s="82"/>
      <c r="F29" s="82"/>
      <c r="G29" s="82"/>
      <c r="H29" s="82"/>
      <c r="I29" s="85"/>
      <c r="J29" s="85"/>
      <c r="K29" s="85"/>
      <c r="L29" s="85"/>
      <c r="M29" s="85"/>
      <c r="N29" s="86"/>
    </row>
    <row r="30" spans="1:14" x14ac:dyDescent="0.25">
      <c r="A30" s="77"/>
      <c r="B30" s="99" t="s">
        <v>141</v>
      </c>
      <c r="C30" s="42" t="s">
        <v>194</v>
      </c>
      <c r="D30" s="167"/>
      <c r="E30" s="82"/>
      <c r="F30" s="82"/>
      <c r="G30" s="82"/>
      <c r="H30" s="82"/>
      <c r="I30" s="85"/>
      <c r="J30" s="85"/>
      <c r="K30" s="85"/>
      <c r="L30" s="85"/>
      <c r="M30" s="85"/>
      <c r="N30" s="86"/>
    </row>
    <row r="31" spans="1:14" x14ac:dyDescent="0.25">
      <c r="A31" s="77"/>
      <c r="B31" s="99" t="s">
        <v>142</v>
      </c>
      <c r="C31" s="42" t="s">
        <v>194</v>
      </c>
      <c r="D31" s="167"/>
      <c r="E31" s="82"/>
      <c r="F31" s="82"/>
      <c r="G31" s="82"/>
      <c r="H31" s="82"/>
      <c r="I31" s="85"/>
      <c r="J31" s="85"/>
      <c r="K31" s="85"/>
      <c r="L31" s="85"/>
      <c r="M31" s="85"/>
      <c r="N31" s="86"/>
    </row>
    <row r="32" spans="1:14" x14ac:dyDescent="0.25">
      <c r="A32" s="77"/>
      <c r="B32" s="99" t="s">
        <v>143</v>
      </c>
      <c r="C32" s="167" t="s">
        <v>194</v>
      </c>
      <c r="D32" s="167"/>
      <c r="E32" s="82"/>
      <c r="F32" s="82"/>
      <c r="G32" s="82"/>
      <c r="H32" s="82"/>
      <c r="I32" s="85"/>
      <c r="J32" s="85"/>
      <c r="K32" s="85"/>
      <c r="L32" s="85"/>
      <c r="M32" s="85"/>
      <c r="N32" s="86"/>
    </row>
    <row r="33" spans="1:19" x14ac:dyDescent="0.25">
      <c r="A33" s="77"/>
      <c r="B33" s="99" t="s">
        <v>144</v>
      </c>
      <c r="C33" s="167"/>
      <c r="D33" s="167" t="s">
        <v>194</v>
      </c>
      <c r="E33" s="82"/>
      <c r="F33" s="82"/>
      <c r="G33" s="82"/>
      <c r="H33" s="82"/>
      <c r="I33" s="85"/>
      <c r="J33" s="85"/>
      <c r="K33" s="85"/>
      <c r="L33" s="85"/>
      <c r="M33" s="85"/>
      <c r="N33" s="86"/>
    </row>
    <row r="34" spans="1:19" x14ac:dyDescent="0.25">
      <c r="A34" s="77"/>
      <c r="B34" s="82"/>
      <c r="C34" s="82"/>
      <c r="D34" s="82"/>
      <c r="E34" s="82"/>
      <c r="F34" s="82"/>
      <c r="G34" s="82"/>
      <c r="H34" s="82"/>
      <c r="I34" s="85"/>
      <c r="J34" s="85"/>
      <c r="K34" s="85"/>
      <c r="L34" s="85"/>
      <c r="M34" s="85"/>
      <c r="N34" s="86"/>
    </row>
    <row r="35" spans="1:19" x14ac:dyDescent="0.25">
      <c r="A35" s="77"/>
      <c r="B35" s="82"/>
      <c r="C35" s="82"/>
      <c r="D35" s="82"/>
      <c r="E35" s="82"/>
      <c r="F35" s="82"/>
      <c r="G35" s="82"/>
      <c r="H35" s="82"/>
      <c r="I35" s="85"/>
      <c r="J35" s="85"/>
      <c r="K35" s="85"/>
      <c r="L35" s="85"/>
      <c r="M35" s="85"/>
      <c r="N35" s="86"/>
    </row>
    <row r="36" spans="1:19" x14ac:dyDescent="0.25">
      <c r="A36" s="77"/>
      <c r="B36" s="100" t="s">
        <v>145</v>
      </c>
      <c r="C36" s="82"/>
      <c r="D36" s="82"/>
      <c r="E36" s="82"/>
      <c r="F36" s="82"/>
      <c r="G36" s="82"/>
      <c r="H36" s="82"/>
      <c r="I36" s="85"/>
      <c r="J36" s="85"/>
      <c r="K36" s="85"/>
      <c r="L36" s="85"/>
      <c r="M36" s="85"/>
      <c r="N36" s="86"/>
    </row>
    <row r="37" spans="1:19" x14ac:dyDescent="0.25">
      <c r="A37" s="77"/>
      <c r="B37" s="82"/>
      <c r="C37" s="82"/>
      <c r="D37" s="82"/>
      <c r="E37" s="82"/>
      <c r="F37" s="82"/>
      <c r="G37" s="82"/>
      <c r="H37" s="82"/>
      <c r="I37" s="85"/>
      <c r="J37" s="85"/>
      <c r="K37" s="85"/>
      <c r="L37" s="85"/>
      <c r="M37" s="85"/>
      <c r="N37" s="86"/>
    </row>
    <row r="38" spans="1:19" x14ac:dyDescent="0.25">
      <c r="A38" s="77"/>
      <c r="B38" s="82"/>
      <c r="C38" s="82"/>
      <c r="D38" s="82"/>
      <c r="E38" s="82"/>
      <c r="F38" s="82"/>
      <c r="G38" s="82"/>
      <c r="H38" s="82"/>
      <c r="I38" s="85"/>
      <c r="J38" s="85"/>
      <c r="K38" s="85"/>
      <c r="L38" s="85"/>
      <c r="M38" s="85"/>
      <c r="N38" s="86"/>
    </row>
    <row r="39" spans="1:19" x14ac:dyDescent="0.25">
      <c r="A39" s="77"/>
      <c r="B39" s="102" t="s">
        <v>33</v>
      </c>
      <c r="C39" s="102" t="s">
        <v>58</v>
      </c>
      <c r="D39" s="101" t="s">
        <v>51</v>
      </c>
      <c r="E39" s="101" t="s">
        <v>16</v>
      </c>
      <c r="F39" s="82"/>
      <c r="G39" s="82"/>
      <c r="H39" s="82"/>
      <c r="I39" s="85"/>
      <c r="J39" s="85"/>
      <c r="K39" s="85"/>
      <c r="L39" s="85"/>
      <c r="M39" s="85"/>
      <c r="N39" s="86"/>
    </row>
    <row r="40" spans="1:19" ht="28.5" x14ac:dyDescent="0.25">
      <c r="A40" s="77"/>
      <c r="B40" s="83" t="s">
        <v>146</v>
      </c>
      <c r="C40" s="84">
        <v>40</v>
      </c>
      <c r="D40" s="141">
        <v>0</v>
      </c>
      <c r="E40" s="255">
        <f>+D40+D41</f>
        <v>0</v>
      </c>
      <c r="F40" s="82"/>
      <c r="G40" s="82"/>
      <c r="H40" s="82"/>
      <c r="I40" s="85"/>
      <c r="J40" s="85"/>
      <c r="K40" s="85"/>
      <c r="L40" s="85"/>
      <c r="M40" s="85"/>
      <c r="N40" s="86"/>
    </row>
    <row r="41" spans="1:19" ht="57" x14ac:dyDescent="0.25">
      <c r="A41" s="77"/>
      <c r="B41" s="83" t="s">
        <v>147</v>
      </c>
      <c r="C41" s="84">
        <v>60</v>
      </c>
      <c r="D41" s="141">
        <f>+F160</f>
        <v>0</v>
      </c>
      <c r="E41" s="256"/>
      <c r="F41" s="82"/>
      <c r="G41" s="82"/>
      <c r="H41" s="82"/>
      <c r="I41" s="85"/>
      <c r="J41" s="85"/>
      <c r="K41" s="85"/>
      <c r="L41" s="85"/>
      <c r="M41" s="85"/>
      <c r="N41" s="86"/>
    </row>
    <row r="42" spans="1:19" x14ac:dyDescent="0.25">
      <c r="A42" s="77"/>
      <c r="C42" s="78"/>
      <c r="D42" s="33"/>
      <c r="E42" s="79"/>
      <c r="F42" s="34"/>
      <c r="G42" s="34"/>
      <c r="H42" s="34"/>
      <c r="I42" s="20"/>
      <c r="J42" s="20"/>
      <c r="K42" s="20"/>
      <c r="L42" s="20"/>
      <c r="M42" s="20"/>
    </row>
    <row r="43" spans="1:19" x14ac:dyDescent="0.25">
      <c r="A43" s="77"/>
      <c r="C43" s="78"/>
      <c r="D43" s="33"/>
      <c r="E43" s="79"/>
      <c r="F43" s="34"/>
      <c r="G43" s="34"/>
      <c r="H43" s="34"/>
      <c r="I43" s="20"/>
      <c r="J43" s="20"/>
      <c r="K43" s="20"/>
      <c r="L43" s="20"/>
      <c r="M43" s="20"/>
    </row>
    <row r="44" spans="1:19" x14ac:dyDescent="0.25">
      <c r="A44" s="77"/>
      <c r="C44" s="78"/>
      <c r="D44" s="33"/>
      <c r="E44" s="79"/>
      <c r="F44" s="34"/>
      <c r="G44" s="34"/>
      <c r="H44" s="34"/>
      <c r="I44" s="20"/>
      <c r="J44" s="20"/>
      <c r="K44" s="20"/>
      <c r="L44" s="20"/>
      <c r="M44" s="20"/>
    </row>
    <row r="45" spans="1:19" ht="15.75" thickBot="1" x14ac:dyDescent="0.3">
      <c r="M45" s="240" t="s">
        <v>35</v>
      </c>
      <c r="N45" s="240"/>
    </row>
    <row r="46" spans="1:19" x14ac:dyDescent="0.25">
      <c r="B46" s="100" t="s">
        <v>30</v>
      </c>
      <c r="M46" s="48"/>
      <c r="N46" s="48"/>
    </row>
    <row r="47" spans="1:19" ht="15.75" thickBot="1" x14ac:dyDescent="0.3">
      <c r="M47" s="48"/>
      <c r="N47" s="48"/>
    </row>
    <row r="48" spans="1:19" s="85" customFormat="1" ht="60" x14ac:dyDescent="0.25">
      <c r="B48" s="96" t="s">
        <v>148</v>
      </c>
      <c r="C48" s="96" t="s">
        <v>149</v>
      </c>
      <c r="D48" s="96" t="s">
        <v>150</v>
      </c>
      <c r="E48" s="96" t="s">
        <v>45</v>
      </c>
      <c r="F48" s="96" t="s">
        <v>22</v>
      </c>
      <c r="G48" s="96" t="s">
        <v>102</v>
      </c>
      <c r="H48" s="96" t="s">
        <v>17</v>
      </c>
      <c r="I48" s="96" t="s">
        <v>10</v>
      </c>
      <c r="J48" s="96" t="s">
        <v>31</v>
      </c>
      <c r="K48" s="96" t="s">
        <v>61</v>
      </c>
      <c r="L48" s="96" t="s">
        <v>20</v>
      </c>
      <c r="M48" s="81" t="s">
        <v>26</v>
      </c>
      <c r="N48" s="96" t="s">
        <v>151</v>
      </c>
      <c r="O48" s="96" t="s">
        <v>36</v>
      </c>
      <c r="P48" s="97" t="s">
        <v>11</v>
      </c>
      <c r="Q48" s="97" t="s">
        <v>19</v>
      </c>
      <c r="R48" s="177"/>
      <c r="S48" s="177"/>
    </row>
    <row r="49" spans="1:26" s="91" customFormat="1" ht="30" x14ac:dyDescent="0.25">
      <c r="A49" s="39">
        <v>1</v>
      </c>
      <c r="B49" s="92" t="s">
        <v>161</v>
      </c>
      <c r="C49" s="93" t="s">
        <v>161</v>
      </c>
      <c r="D49" s="92" t="s">
        <v>213</v>
      </c>
      <c r="E49" s="87" t="s">
        <v>214</v>
      </c>
      <c r="F49" s="88" t="s">
        <v>139</v>
      </c>
      <c r="G49" s="129"/>
      <c r="H49" s="95">
        <v>40940</v>
      </c>
      <c r="I49" s="89">
        <v>41090</v>
      </c>
      <c r="J49" s="89"/>
      <c r="K49" s="89" t="s">
        <v>215</v>
      </c>
      <c r="L49" s="89" t="s">
        <v>216</v>
      </c>
      <c r="M49" s="80">
        <v>420</v>
      </c>
      <c r="N49" s="80">
        <v>420</v>
      </c>
      <c r="O49" s="21"/>
      <c r="P49" s="21">
        <v>55</v>
      </c>
      <c r="Q49" s="130"/>
      <c r="R49" s="178"/>
      <c r="S49" s="178"/>
      <c r="T49" s="90"/>
      <c r="U49" s="90"/>
      <c r="V49" s="90"/>
      <c r="W49" s="90"/>
      <c r="X49" s="90"/>
      <c r="Y49" s="90"/>
      <c r="Z49" s="90"/>
    </row>
    <row r="50" spans="1:26" s="91" customFormat="1" ht="30" x14ac:dyDescent="0.25">
      <c r="A50" s="39">
        <f>+A49+1</f>
        <v>2</v>
      </c>
      <c r="B50" s="92" t="s">
        <v>161</v>
      </c>
      <c r="C50" s="93" t="s">
        <v>161</v>
      </c>
      <c r="D50" s="92" t="s">
        <v>213</v>
      </c>
      <c r="E50" s="87" t="s">
        <v>217</v>
      </c>
      <c r="F50" s="88" t="s">
        <v>139</v>
      </c>
      <c r="G50" s="88"/>
      <c r="H50" s="95">
        <v>41306</v>
      </c>
      <c r="I50" s="89">
        <v>41639</v>
      </c>
      <c r="J50" s="89"/>
      <c r="K50" s="89" t="s">
        <v>218</v>
      </c>
      <c r="L50" s="89" t="s">
        <v>216</v>
      </c>
      <c r="M50" s="80">
        <v>3144</v>
      </c>
      <c r="N50" s="80">
        <v>3144</v>
      </c>
      <c r="O50" s="21"/>
      <c r="P50" s="21">
        <v>55</v>
      </c>
      <c r="Q50" s="130"/>
      <c r="R50" s="178"/>
      <c r="S50" s="178"/>
      <c r="T50" s="90"/>
      <c r="U50" s="90"/>
      <c r="V50" s="90"/>
      <c r="W50" s="90"/>
      <c r="X50" s="90"/>
      <c r="Y50" s="90"/>
      <c r="Z50" s="90"/>
    </row>
    <row r="51" spans="1:26" s="91" customFormat="1" ht="30" x14ac:dyDescent="0.25">
      <c r="A51" s="39">
        <f t="shared" ref="A51:A56" si="0">+A50+1</f>
        <v>3</v>
      </c>
      <c r="B51" s="92" t="s">
        <v>161</v>
      </c>
      <c r="C51" s="93" t="s">
        <v>161</v>
      </c>
      <c r="D51" s="92" t="s">
        <v>213</v>
      </c>
      <c r="E51" s="87" t="s">
        <v>219</v>
      </c>
      <c r="F51" s="88" t="s">
        <v>139</v>
      </c>
      <c r="G51" s="88"/>
      <c r="H51" s="95">
        <v>41091</v>
      </c>
      <c r="I51" s="89">
        <v>41274</v>
      </c>
      <c r="J51" s="89"/>
      <c r="K51" s="89" t="s">
        <v>225</v>
      </c>
      <c r="L51" s="89" t="s">
        <v>216</v>
      </c>
      <c r="M51" s="80">
        <v>620</v>
      </c>
      <c r="N51" s="80">
        <v>620</v>
      </c>
      <c r="O51" s="21"/>
      <c r="P51" s="21">
        <v>55</v>
      </c>
      <c r="Q51" s="130"/>
      <c r="R51" s="178"/>
      <c r="S51" s="178"/>
      <c r="T51" s="90"/>
      <c r="U51" s="90"/>
      <c r="V51" s="90"/>
      <c r="W51" s="90"/>
      <c r="X51" s="90"/>
      <c r="Y51" s="90"/>
      <c r="Z51" s="90"/>
    </row>
    <row r="52" spans="1:26" s="91" customFormat="1" ht="30" x14ac:dyDescent="0.25">
      <c r="A52" s="39">
        <f t="shared" si="0"/>
        <v>4</v>
      </c>
      <c r="B52" s="92" t="s">
        <v>161</v>
      </c>
      <c r="C52" s="93" t="s">
        <v>161</v>
      </c>
      <c r="D52" s="92" t="s">
        <v>213</v>
      </c>
      <c r="E52" s="87" t="s">
        <v>220</v>
      </c>
      <c r="F52" s="95" t="s">
        <v>139</v>
      </c>
      <c r="G52" s="88"/>
      <c r="H52" s="95">
        <v>40940</v>
      </c>
      <c r="I52" s="89">
        <v>41273</v>
      </c>
      <c r="J52" s="89"/>
      <c r="K52" s="89" t="s">
        <v>216</v>
      </c>
      <c r="L52" s="89" t="s">
        <v>218</v>
      </c>
      <c r="M52" s="80">
        <v>3336</v>
      </c>
      <c r="N52" s="80">
        <v>3336</v>
      </c>
      <c r="O52" s="21"/>
      <c r="P52" s="21">
        <v>55</v>
      </c>
      <c r="Q52" s="130"/>
      <c r="R52" s="178"/>
      <c r="S52" s="178"/>
      <c r="T52" s="90"/>
      <c r="U52" s="90"/>
      <c r="V52" s="90"/>
      <c r="W52" s="90"/>
      <c r="X52" s="90"/>
      <c r="Y52" s="90"/>
      <c r="Z52" s="90"/>
    </row>
    <row r="53" spans="1:26" s="91" customFormat="1" ht="60" x14ac:dyDescent="0.25">
      <c r="A53" s="39">
        <f t="shared" si="0"/>
        <v>5</v>
      </c>
      <c r="B53" s="92" t="s">
        <v>161</v>
      </c>
      <c r="C53" s="93" t="s">
        <v>161</v>
      </c>
      <c r="D53" s="92" t="s">
        <v>213</v>
      </c>
      <c r="E53" s="87" t="s">
        <v>221</v>
      </c>
      <c r="F53" s="95" t="s">
        <v>139</v>
      </c>
      <c r="G53" s="88"/>
      <c r="H53" s="95">
        <v>41289</v>
      </c>
      <c r="I53" s="89">
        <v>41912</v>
      </c>
      <c r="J53" s="89"/>
      <c r="K53" s="89" t="s">
        <v>226</v>
      </c>
      <c r="L53" s="89" t="s">
        <v>218</v>
      </c>
      <c r="M53" s="80">
        <v>1292</v>
      </c>
      <c r="N53" s="80">
        <v>1292</v>
      </c>
      <c r="O53" s="21"/>
      <c r="P53" s="21">
        <v>55</v>
      </c>
      <c r="Q53" s="156" t="s">
        <v>406</v>
      </c>
      <c r="R53" s="178"/>
      <c r="S53" s="178"/>
      <c r="T53" s="90"/>
      <c r="U53" s="90"/>
      <c r="V53" s="90"/>
      <c r="W53" s="90"/>
      <c r="X53" s="90"/>
      <c r="Y53" s="90"/>
      <c r="Z53" s="90"/>
    </row>
    <row r="54" spans="1:26" s="91" customFormat="1" ht="90" x14ac:dyDescent="0.25">
      <c r="A54" s="39">
        <f t="shared" si="0"/>
        <v>6</v>
      </c>
      <c r="B54" s="92" t="s">
        <v>161</v>
      </c>
      <c r="C54" s="93" t="s">
        <v>161</v>
      </c>
      <c r="D54" s="92" t="s">
        <v>213</v>
      </c>
      <c r="E54" s="87" t="s">
        <v>222</v>
      </c>
      <c r="F54" s="95" t="s">
        <v>139</v>
      </c>
      <c r="G54" s="88"/>
      <c r="H54" s="95">
        <v>41530</v>
      </c>
      <c r="I54" s="89">
        <v>41912</v>
      </c>
      <c r="J54" s="89"/>
      <c r="K54" s="89" t="s">
        <v>216</v>
      </c>
      <c r="L54" s="89" t="s">
        <v>227</v>
      </c>
      <c r="M54" s="80">
        <v>494</v>
      </c>
      <c r="N54" s="80">
        <v>494</v>
      </c>
      <c r="O54" s="21"/>
      <c r="P54" s="21">
        <v>55</v>
      </c>
      <c r="Q54" s="156" t="s">
        <v>408</v>
      </c>
      <c r="R54" s="178"/>
      <c r="S54" s="178"/>
      <c r="T54" s="90"/>
      <c r="U54" s="90"/>
      <c r="V54" s="90"/>
      <c r="W54" s="90"/>
      <c r="X54" s="90"/>
      <c r="Y54" s="90"/>
      <c r="Z54" s="90"/>
    </row>
    <row r="55" spans="1:26" s="91" customFormat="1" ht="90" x14ac:dyDescent="0.25">
      <c r="A55" s="39">
        <f t="shared" si="0"/>
        <v>7</v>
      </c>
      <c r="B55" s="92" t="s">
        <v>161</v>
      </c>
      <c r="C55" s="93" t="s">
        <v>161</v>
      </c>
      <c r="D55" s="92" t="s">
        <v>213</v>
      </c>
      <c r="E55" s="87" t="s">
        <v>223</v>
      </c>
      <c r="F55" s="95" t="s">
        <v>139</v>
      </c>
      <c r="G55" s="88"/>
      <c r="H55" s="95">
        <v>41530</v>
      </c>
      <c r="I55" s="89">
        <v>41912</v>
      </c>
      <c r="J55" s="89"/>
      <c r="K55" s="89" t="s">
        <v>216</v>
      </c>
      <c r="L55" s="89" t="s">
        <v>227</v>
      </c>
      <c r="M55" s="80">
        <v>700</v>
      </c>
      <c r="N55" s="80">
        <v>700</v>
      </c>
      <c r="O55" s="21"/>
      <c r="P55" s="21">
        <v>55</v>
      </c>
      <c r="Q55" s="156" t="s">
        <v>408</v>
      </c>
      <c r="R55" s="178"/>
      <c r="S55" s="178"/>
      <c r="T55" s="90"/>
      <c r="U55" s="90"/>
      <c r="V55" s="90"/>
      <c r="W55" s="90"/>
      <c r="X55" s="90"/>
      <c r="Y55" s="90"/>
      <c r="Z55" s="90"/>
    </row>
    <row r="56" spans="1:26" s="91" customFormat="1" ht="30" x14ac:dyDescent="0.25">
      <c r="A56" s="39">
        <f t="shared" si="0"/>
        <v>8</v>
      </c>
      <c r="B56" s="92" t="s">
        <v>161</v>
      </c>
      <c r="C56" s="93" t="s">
        <v>161</v>
      </c>
      <c r="D56" s="92" t="s">
        <v>213</v>
      </c>
      <c r="E56" s="87" t="s">
        <v>224</v>
      </c>
      <c r="F56" s="88" t="s">
        <v>139</v>
      </c>
      <c r="G56" s="88"/>
      <c r="H56" s="95">
        <v>40939</v>
      </c>
      <c r="I56" s="89">
        <v>41274</v>
      </c>
      <c r="J56" s="89"/>
      <c r="K56" s="89" t="s">
        <v>216</v>
      </c>
      <c r="L56" s="89" t="s">
        <v>218</v>
      </c>
      <c r="M56" s="80">
        <v>110</v>
      </c>
      <c r="N56" s="80">
        <v>110</v>
      </c>
      <c r="O56" s="21"/>
      <c r="P56" s="21">
        <v>55</v>
      </c>
      <c r="Q56" s="130"/>
      <c r="R56" s="178"/>
      <c r="S56" s="178"/>
      <c r="T56" s="90"/>
      <c r="U56" s="90"/>
      <c r="V56" s="90"/>
      <c r="W56" s="90"/>
      <c r="X56" s="90"/>
      <c r="Y56" s="90"/>
      <c r="Z56" s="90"/>
    </row>
    <row r="57" spans="1:26" s="91" customFormat="1" ht="27" customHeight="1" x14ac:dyDescent="0.25">
      <c r="A57" s="39"/>
      <c r="B57" s="40" t="s">
        <v>16</v>
      </c>
      <c r="C57" s="93"/>
      <c r="D57" s="92"/>
      <c r="E57" s="87"/>
      <c r="F57" s="88"/>
      <c r="G57" s="88"/>
      <c r="H57" s="88"/>
      <c r="I57" s="89"/>
      <c r="J57" s="89"/>
      <c r="K57" s="94" t="s">
        <v>407</v>
      </c>
      <c r="L57" s="94">
        <f t="shared" ref="L57" si="1">SUM(L49:L56)</f>
        <v>0</v>
      </c>
      <c r="M57" s="128">
        <v>4066</v>
      </c>
      <c r="N57" s="94" t="s">
        <v>228</v>
      </c>
      <c r="O57" s="21"/>
      <c r="P57" s="21"/>
      <c r="Q57" s="131"/>
      <c r="R57" s="179"/>
      <c r="S57" s="179"/>
    </row>
    <row r="58" spans="1:26" s="24" customFormat="1" x14ac:dyDescent="0.25">
      <c r="E58" s="25"/>
    </row>
    <row r="59" spans="1:26" s="24" customFormat="1" x14ac:dyDescent="0.25">
      <c r="B59" s="210" t="s">
        <v>28</v>
      </c>
      <c r="C59" s="210" t="s">
        <v>27</v>
      </c>
      <c r="D59" s="257" t="s">
        <v>34</v>
      </c>
      <c r="E59" s="257"/>
    </row>
    <row r="60" spans="1:26" s="24" customFormat="1" x14ac:dyDescent="0.25">
      <c r="B60" s="212"/>
      <c r="C60" s="212"/>
      <c r="D60" s="145" t="s">
        <v>23</v>
      </c>
      <c r="E60" s="46" t="s">
        <v>24</v>
      </c>
    </row>
    <row r="61" spans="1:26" s="24" customFormat="1" ht="18.75" x14ac:dyDescent="0.25">
      <c r="B61" s="44" t="s">
        <v>21</v>
      </c>
      <c r="C61" s="45" t="str">
        <f>+K57</f>
        <v>31 meses y 16 días</v>
      </c>
      <c r="D61" s="42" t="s">
        <v>194</v>
      </c>
      <c r="E61" s="43"/>
      <c r="F61" s="26"/>
      <c r="G61" s="26"/>
      <c r="H61" s="26"/>
      <c r="I61" s="26"/>
      <c r="J61" s="26"/>
      <c r="K61" s="26"/>
      <c r="L61" s="26"/>
      <c r="M61" s="26"/>
    </row>
    <row r="62" spans="1:26" s="24" customFormat="1" x14ac:dyDescent="0.25">
      <c r="B62" s="44" t="s">
        <v>25</v>
      </c>
      <c r="C62" s="45">
        <f>+M57</f>
        <v>4066</v>
      </c>
      <c r="D62" s="42" t="s">
        <v>194</v>
      </c>
      <c r="E62" s="43"/>
    </row>
    <row r="63" spans="1:26" s="24" customFormat="1" x14ac:dyDescent="0.25">
      <c r="B63" s="27"/>
      <c r="C63" s="237"/>
      <c r="D63" s="237"/>
      <c r="E63" s="237"/>
      <c r="F63" s="237"/>
      <c r="G63" s="237"/>
      <c r="H63" s="237"/>
      <c r="I63" s="237"/>
      <c r="J63" s="237"/>
      <c r="K63" s="237"/>
      <c r="L63" s="237"/>
      <c r="M63" s="237"/>
      <c r="N63" s="237"/>
    </row>
    <row r="64" spans="1:26" ht="15.75" thickBot="1" x14ac:dyDescent="0.3"/>
    <row r="65" spans="2:17" ht="27" thickBot="1" x14ac:dyDescent="0.3">
      <c r="B65" s="258" t="s">
        <v>103</v>
      </c>
      <c r="C65" s="258"/>
      <c r="D65" s="258"/>
      <c r="E65" s="258"/>
      <c r="F65" s="258"/>
      <c r="G65" s="258"/>
      <c r="H65" s="258"/>
      <c r="I65" s="258"/>
      <c r="J65" s="258"/>
      <c r="K65" s="258"/>
      <c r="L65" s="258"/>
      <c r="M65" s="258"/>
      <c r="N65" s="258"/>
    </row>
    <row r="68" spans="2:17" ht="105" x14ac:dyDescent="0.25">
      <c r="B68" s="98" t="s">
        <v>152</v>
      </c>
      <c r="C68" s="50" t="s">
        <v>2</v>
      </c>
      <c r="D68" s="50" t="s">
        <v>105</v>
      </c>
      <c r="E68" s="50" t="s">
        <v>104</v>
      </c>
      <c r="F68" s="50" t="s">
        <v>106</v>
      </c>
      <c r="G68" s="50" t="s">
        <v>107</v>
      </c>
      <c r="H68" s="50" t="s">
        <v>108</v>
      </c>
      <c r="I68" s="50" t="s">
        <v>109</v>
      </c>
      <c r="J68" s="50" t="s">
        <v>110</v>
      </c>
      <c r="K68" s="50" t="s">
        <v>111</v>
      </c>
      <c r="L68" s="50" t="s">
        <v>112</v>
      </c>
      <c r="M68" s="74" t="s">
        <v>113</v>
      </c>
      <c r="N68" s="74" t="s">
        <v>114</v>
      </c>
      <c r="O68" s="217" t="s">
        <v>3</v>
      </c>
      <c r="P68" s="219"/>
      <c r="Q68" s="50" t="s">
        <v>18</v>
      </c>
    </row>
    <row r="69" spans="2:17" x14ac:dyDescent="0.25">
      <c r="B69" s="146" t="s">
        <v>171</v>
      </c>
      <c r="C69" s="146" t="s">
        <v>172</v>
      </c>
      <c r="D69" s="146" t="s">
        <v>176</v>
      </c>
      <c r="E69" s="147">
        <v>72</v>
      </c>
      <c r="F69" s="3"/>
      <c r="G69" s="3" t="s">
        <v>139</v>
      </c>
      <c r="H69" s="3"/>
      <c r="I69" s="75"/>
      <c r="J69" s="75" t="s">
        <v>139</v>
      </c>
      <c r="K69" s="75" t="s">
        <v>139</v>
      </c>
      <c r="L69" s="75" t="s">
        <v>139</v>
      </c>
      <c r="M69" s="75" t="s">
        <v>139</v>
      </c>
      <c r="N69" s="75" t="s">
        <v>139</v>
      </c>
      <c r="O69" s="215"/>
      <c r="P69" s="216"/>
      <c r="Q69" s="99" t="s">
        <v>139</v>
      </c>
    </row>
    <row r="70" spans="2:17" x14ac:dyDescent="0.25">
      <c r="B70" s="146" t="s">
        <v>171</v>
      </c>
      <c r="C70" s="146" t="s">
        <v>173</v>
      </c>
      <c r="D70" s="146" t="s">
        <v>177</v>
      </c>
      <c r="E70" s="147">
        <v>84</v>
      </c>
      <c r="F70" s="3"/>
      <c r="G70" s="3" t="s">
        <v>139</v>
      </c>
      <c r="H70" s="3"/>
      <c r="I70" s="75"/>
      <c r="J70" s="75" t="s">
        <v>139</v>
      </c>
      <c r="K70" s="75" t="s">
        <v>139</v>
      </c>
      <c r="L70" s="75" t="s">
        <v>139</v>
      </c>
      <c r="M70" s="75" t="s">
        <v>139</v>
      </c>
      <c r="N70" s="75" t="s">
        <v>139</v>
      </c>
      <c r="O70" s="215"/>
      <c r="P70" s="216"/>
      <c r="Q70" s="99" t="s">
        <v>139</v>
      </c>
    </row>
    <row r="71" spans="2:17" x14ac:dyDescent="0.25">
      <c r="B71" s="146" t="s">
        <v>171</v>
      </c>
      <c r="C71" s="146" t="s">
        <v>174</v>
      </c>
      <c r="D71" s="146" t="s">
        <v>178</v>
      </c>
      <c r="E71" s="147">
        <v>48</v>
      </c>
      <c r="F71" s="3"/>
      <c r="G71" s="3" t="s">
        <v>139</v>
      </c>
      <c r="H71" s="3"/>
      <c r="I71" s="75"/>
      <c r="J71" s="75" t="s">
        <v>139</v>
      </c>
      <c r="K71" s="75" t="s">
        <v>139</v>
      </c>
      <c r="L71" s="75" t="s">
        <v>139</v>
      </c>
      <c r="M71" s="75" t="s">
        <v>139</v>
      </c>
      <c r="N71" s="75" t="s">
        <v>139</v>
      </c>
      <c r="O71" s="215"/>
      <c r="P71" s="216"/>
      <c r="Q71" s="99" t="s">
        <v>139</v>
      </c>
    </row>
    <row r="72" spans="2:17" x14ac:dyDescent="0.25">
      <c r="B72" s="146" t="s">
        <v>171</v>
      </c>
      <c r="C72" s="146" t="s">
        <v>175</v>
      </c>
      <c r="D72" s="146" t="s">
        <v>179</v>
      </c>
      <c r="E72" s="147">
        <v>48</v>
      </c>
      <c r="F72" s="3"/>
      <c r="G72" s="3" t="s">
        <v>139</v>
      </c>
      <c r="H72" s="3"/>
      <c r="I72" s="75"/>
      <c r="J72" s="75" t="s">
        <v>139</v>
      </c>
      <c r="K72" s="75" t="s">
        <v>139</v>
      </c>
      <c r="L72" s="75" t="s">
        <v>139</v>
      </c>
      <c r="M72" s="75" t="s">
        <v>139</v>
      </c>
      <c r="N72" s="75" t="s">
        <v>139</v>
      </c>
      <c r="O72" s="215"/>
      <c r="P72" s="216"/>
      <c r="Q72" s="99" t="s">
        <v>139</v>
      </c>
    </row>
    <row r="73" spans="2:17" x14ac:dyDescent="0.25">
      <c r="B73" s="146" t="s">
        <v>180</v>
      </c>
      <c r="C73" s="146" t="s">
        <v>182</v>
      </c>
      <c r="D73" s="146" t="s">
        <v>186</v>
      </c>
      <c r="E73" s="147">
        <v>60</v>
      </c>
      <c r="F73" s="3"/>
      <c r="G73" s="3"/>
      <c r="H73" s="3" t="s">
        <v>139</v>
      </c>
      <c r="I73" s="75"/>
      <c r="J73" s="75" t="s">
        <v>139</v>
      </c>
      <c r="K73" s="75" t="s">
        <v>139</v>
      </c>
      <c r="L73" s="75" t="s">
        <v>139</v>
      </c>
      <c r="M73" s="75" t="s">
        <v>139</v>
      </c>
      <c r="N73" s="75" t="s">
        <v>139</v>
      </c>
      <c r="O73" s="142"/>
      <c r="P73" s="143"/>
      <c r="Q73" s="99" t="s">
        <v>139</v>
      </c>
    </row>
    <row r="74" spans="2:17" x14ac:dyDescent="0.25">
      <c r="B74" s="146" t="s">
        <v>180</v>
      </c>
      <c r="C74" s="146" t="s">
        <v>183</v>
      </c>
      <c r="D74" s="146" t="s">
        <v>187</v>
      </c>
      <c r="E74" s="147">
        <v>60</v>
      </c>
      <c r="F74" s="3"/>
      <c r="G74" s="3"/>
      <c r="H74" s="3" t="s">
        <v>139</v>
      </c>
      <c r="I74" s="75"/>
      <c r="J74" s="75" t="s">
        <v>139</v>
      </c>
      <c r="K74" s="75" t="s">
        <v>139</v>
      </c>
      <c r="L74" s="75" t="s">
        <v>139</v>
      </c>
      <c r="M74" s="75" t="s">
        <v>139</v>
      </c>
      <c r="N74" s="75" t="s">
        <v>139</v>
      </c>
      <c r="O74" s="142"/>
      <c r="P74" s="143"/>
      <c r="Q74" s="99" t="s">
        <v>139</v>
      </c>
    </row>
    <row r="75" spans="2:17" ht="15.75" x14ac:dyDescent="0.25">
      <c r="B75" s="146" t="s">
        <v>180</v>
      </c>
      <c r="C75" s="146" t="s">
        <v>184</v>
      </c>
      <c r="D75" s="146" t="s">
        <v>188</v>
      </c>
      <c r="E75" s="147">
        <v>60</v>
      </c>
      <c r="F75" s="3"/>
      <c r="G75" s="3"/>
      <c r="H75" s="3" t="s">
        <v>140</v>
      </c>
      <c r="I75" s="75"/>
      <c r="J75" s="75" t="s">
        <v>139</v>
      </c>
      <c r="K75" s="75" t="s">
        <v>139</v>
      </c>
      <c r="L75" s="75" t="s">
        <v>139</v>
      </c>
      <c r="M75" s="75" t="s">
        <v>139</v>
      </c>
      <c r="N75" s="75" t="s">
        <v>139</v>
      </c>
      <c r="O75" s="142" t="s">
        <v>381</v>
      </c>
      <c r="P75" s="172" t="s">
        <v>382</v>
      </c>
      <c r="Q75" s="99" t="s">
        <v>139</v>
      </c>
    </row>
    <row r="76" spans="2:17" x14ac:dyDescent="0.25">
      <c r="B76" s="146" t="s">
        <v>180</v>
      </c>
      <c r="C76" s="146" t="s">
        <v>185</v>
      </c>
      <c r="D76" s="146" t="s">
        <v>189</v>
      </c>
      <c r="E76" s="147">
        <v>48</v>
      </c>
      <c r="F76" s="3"/>
      <c r="G76" s="3"/>
      <c r="H76" s="3" t="s">
        <v>139</v>
      </c>
      <c r="I76" s="75"/>
      <c r="J76" s="75" t="s">
        <v>139</v>
      </c>
      <c r="K76" s="75" t="s">
        <v>139</v>
      </c>
      <c r="L76" s="75" t="s">
        <v>139</v>
      </c>
      <c r="M76" s="75" t="s">
        <v>139</v>
      </c>
      <c r="N76" s="75" t="s">
        <v>139</v>
      </c>
      <c r="O76" s="142"/>
      <c r="P76" s="143"/>
      <c r="Q76" s="99" t="s">
        <v>139</v>
      </c>
    </row>
    <row r="77" spans="2:17" x14ac:dyDescent="0.25">
      <c r="B77" s="146"/>
      <c r="C77" s="146"/>
      <c r="D77" s="146"/>
      <c r="E77" s="147"/>
      <c r="F77" s="3"/>
      <c r="G77" s="3"/>
      <c r="H77" s="3"/>
      <c r="I77" s="75"/>
      <c r="J77" s="75"/>
      <c r="K77" s="75"/>
      <c r="L77" s="75"/>
      <c r="M77" s="75"/>
      <c r="N77" s="75"/>
      <c r="O77" s="142"/>
      <c r="P77" s="143"/>
      <c r="Q77" s="99"/>
    </row>
    <row r="78" spans="2:17" x14ac:dyDescent="0.25">
      <c r="B78" s="146"/>
      <c r="C78" s="146"/>
      <c r="D78" s="146"/>
      <c r="E78" s="147"/>
      <c r="F78" s="3"/>
      <c r="G78" s="3"/>
      <c r="H78" s="3"/>
      <c r="I78" s="75"/>
      <c r="J78" s="75"/>
      <c r="K78" s="75"/>
      <c r="L78" s="75"/>
      <c r="M78" s="75"/>
      <c r="N78" s="75"/>
      <c r="O78" s="142"/>
      <c r="P78" s="143"/>
      <c r="Q78" s="99"/>
    </row>
    <row r="79" spans="2:17" x14ac:dyDescent="0.25">
      <c r="B79" s="146"/>
      <c r="C79" s="146"/>
      <c r="D79" s="146"/>
      <c r="E79" s="147"/>
      <c r="F79" s="3"/>
      <c r="G79" s="3"/>
      <c r="H79" s="3"/>
      <c r="I79" s="75"/>
      <c r="J79" s="75"/>
      <c r="K79" s="75"/>
      <c r="L79" s="75"/>
      <c r="M79" s="75"/>
      <c r="N79" s="75"/>
      <c r="O79" s="142"/>
      <c r="P79" s="143"/>
      <c r="Q79" s="99"/>
    </row>
    <row r="80" spans="2:17" x14ac:dyDescent="0.25">
      <c r="B80" s="2"/>
      <c r="C80" s="2"/>
      <c r="D80" s="4"/>
      <c r="E80" s="4"/>
      <c r="F80" s="3"/>
      <c r="G80" s="3"/>
      <c r="H80" s="3"/>
      <c r="I80" s="75"/>
      <c r="J80" s="75"/>
      <c r="K80" s="99"/>
      <c r="L80" s="99"/>
      <c r="M80" s="99"/>
      <c r="N80" s="99"/>
      <c r="O80" s="215"/>
      <c r="P80" s="216"/>
      <c r="Q80" s="99"/>
    </row>
    <row r="81" spans="2:17" x14ac:dyDescent="0.25">
      <c r="B81" s="2"/>
      <c r="C81" s="2"/>
      <c r="D81" s="4"/>
      <c r="E81" s="4"/>
      <c r="F81" s="3"/>
      <c r="G81" s="3"/>
      <c r="H81" s="3"/>
      <c r="I81" s="75"/>
      <c r="J81" s="75"/>
      <c r="K81" s="99"/>
      <c r="L81" s="99"/>
      <c r="M81" s="99"/>
      <c r="N81" s="99"/>
      <c r="O81" s="215"/>
      <c r="P81" s="216"/>
      <c r="Q81" s="99"/>
    </row>
    <row r="82" spans="2:17" x14ac:dyDescent="0.25">
      <c r="B82" s="99"/>
      <c r="C82" s="99"/>
      <c r="D82" s="99"/>
      <c r="E82" s="99"/>
      <c r="F82" s="99"/>
      <c r="G82" s="99"/>
      <c r="H82" s="99"/>
      <c r="I82" s="99"/>
      <c r="J82" s="99"/>
      <c r="K82" s="99"/>
      <c r="L82" s="99"/>
      <c r="M82" s="99"/>
      <c r="N82" s="99"/>
      <c r="O82" s="215"/>
      <c r="P82" s="216"/>
      <c r="Q82" s="99"/>
    </row>
    <row r="83" spans="2:17" x14ac:dyDescent="0.25">
      <c r="B83" s="7" t="s">
        <v>1</v>
      </c>
    </row>
    <row r="84" spans="2:17" x14ac:dyDescent="0.25">
      <c r="B84" s="7" t="s">
        <v>37</v>
      </c>
    </row>
    <row r="85" spans="2:17" x14ac:dyDescent="0.25">
      <c r="B85" s="7" t="s">
        <v>62</v>
      </c>
    </row>
    <row r="87" spans="2:17" ht="15.75" thickBot="1" x14ac:dyDescent="0.3"/>
    <row r="88" spans="2:17" ht="27" thickBot="1" x14ac:dyDescent="0.3">
      <c r="B88" s="224" t="s">
        <v>38</v>
      </c>
      <c r="C88" s="225"/>
      <c r="D88" s="225"/>
      <c r="E88" s="225"/>
      <c r="F88" s="225"/>
      <c r="G88" s="225"/>
      <c r="H88" s="225"/>
      <c r="I88" s="225"/>
      <c r="J88" s="225"/>
      <c r="K88" s="225"/>
      <c r="L88" s="225"/>
      <c r="M88" s="225"/>
      <c r="N88" s="226"/>
    </row>
    <row r="91" spans="2:17" ht="75" x14ac:dyDescent="0.25">
      <c r="B91" s="98" t="s">
        <v>0</v>
      </c>
      <c r="C91" s="98" t="s">
        <v>39</v>
      </c>
      <c r="D91" s="98" t="s">
        <v>40</v>
      </c>
      <c r="E91" s="98" t="s">
        <v>115</v>
      </c>
      <c r="F91" s="98" t="s">
        <v>117</v>
      </c>
      <c r="G91" s="98" t="s">
        <v>118</v>
      </c>
      <c r="H91" s="98" t="s">
        <v>119</v>
      </c>
      <c r="I91" s="98" t="s">
        <v>116</v>
      </c>
      <c r="J91" s="217" t="s">
        <v>120</v>
      </c>
      <c r="K91" s="218"/>
      <c r="L91" s="219"/>
      <c r="M91" s="98" t="s">
        <v>124</v>
      </c>
      <c r="N91" s="98" t="s">
        <v>41</v>
      </c>
      <c r="O91" s="98" t="s">
        <v>42</v>
      </c>
      <c r="P91" s="217" t="s">
        <v>3</v>
      </c>
      <c r="Q91" s="219"/>
    </row>
    <row r="92" spans="2:17" ht="30" x14ac:dyDescent="0.25">
      <c r="B92" s="170" t="s">
        <v>43</v>
      </c>
      <c r="C92" s="170">
        <f>(252+228)/200+(1080/300*1)</f>
        <v>6</v>
      </c>
      <c r="D92" s="2" t="s">
        <v>257</v>
      </c>
      <c r="E92" s="2">
        <v>13105653</v>
      </c>
      <c r="F92" s="2" t="s">
        <v>258</v>
      </c>
      <c r="G92" s="2"/>
      <c r="H92" s="2"/>
      <c r="I92" s="4"/>
      <c r="J92" s="1" t="s">
        <v>259</v>
      </c>
      <c r="K92" s="76" t="s">
        <v>261</v>
      </c>
      <c r="L92" s="75" t="s">
        <v>260</v>
      </c>
      <c r="M92" s="99" t="s">
        <v>139</v>
      </c>
      <c r="N92" s="99" t="s">
        <v>139</v>
      </c>
      <c r="O92" s="99" t="s">
        <v>276</v>
      </c>
      <c r="P92" s="259"/>
      <c r="Q92" s="259"/>
    </row>
    <row r="93" spans="2:17" ht="30" x14ac:dyDescent="0.25">
      <c r="B93" s="170" t="s">
        <v>43</v>
      </c>
      <c r="C93" s="170">
        <f t="shared" ref="C93:C96" si="2">(252+228)/200+(1080/300*1)</f>
        <v>6</v>
      </c>
      <c r="D93" s="2" t="s">
        <v>262</v>
      </c>
      <c r="E93" s="2">
        <v>1089794574</v>
      </c>
      <c r="F93" s="2" t="s">
        <v>263</v>
      </c>
      <c r="G93" s="2" t="s">
        <v>264</v>
      </c>
      <c r="H93" s="2"/>
      <c r="I93" s="4" t="s">
        <v>140</v>
      </c>
      <c r="J93" s="1" t="s">
        <v>259</v>
      </c>
      <c r="K93" s="76" t="s">
        <v>265</v>
      </c>
      <c r="L93" s="75" t="s">
        <v>260</v>
      </c>
      <c r="M93" s="99" t="s">
        <v>139</v>
      </c>
      <c r="N93" s="99" t="s">
        <v>139</v>
      </c>
      <c r="O93" s="99" t="s">
        <v>276</v>
      </c>
      <c r="P93" s="259"/>
      <c r="Q93" s="259"/>
    </row>
    <row r="94" spans="2:17" ht="30" x14ac:dyDescent="0.25">
      <c r="B94" s="170" t="s">
        <v>43</v>
      </c>
      <c r="C94" s="170">
        <f t="shared" si="2"/>
        <v>6</v>
      </c>
      <c r="D94" s="2" t="s">
        <v>266</v>
      </c>
      <c r="E94" s="2">
        <v>31964243</v>
      </c>
      <c r="F94" s="2" t="s">
        <v>231</v>
      </c>
      <c r="G94" s="2" t="s">
        <v>267</v>
      </c>
      <c r="H94" s="159">
        <v>41026</v>
      </c>
      <c r="I94" s="4" t="s">
        <v>140</v>
      </c>
      <c r="J94" s="1" t="s">
        <v>259</v>
      </c>
      <c r="K94" s="76" t="s">
        <v>268</v>
      </c>
      <c r="L94" s="75" t="s">
        <v>260</v>
      </c>
      <c r="M94" s="99" t="s">
        <v>139</v>
      </c>
      <c r="N94" s="99" t="s">
        <v>139</v>
      </c>
      <c r="O94" s="99" t="s">
        <v>276</v>
      </c>
      <c r="P94" s="269" t="s">
        <v>391</v>
      </c>
      <c r="Q94" s="270"/>
    </row>
    <row r="95" spans="2:17" ht="45" customHeight="1" x14ac:dyDescent="0.25">
      <c r="B95" s="170" t="s">
        <v>43</v>
      </c>
      <c r="C95" s="170">
        <f t="shared" si="2"/>
        <v>6</v>
      </c>
      <c r="D95" s="2" t="s">
        <v>269</v>
      </c>
      <c r="E95" s="2">
        <v>1130624889</v>
      </c>
      <c r="F95" s="2" t="s">
        <v>231</v>
      </c>
      <c r="G95" s="2" t="s">
        <v>271</v>
      </c>
      <c r="H95" s="159">
        <v>41144</v>
      </c>
      <c r="I95" s="4" t="s">
        <v>139</v>
      </c>
      <c r="J95" s="1" t="s">
        <v>259</v>
      </c>
      <c r="K95" s="76" t="s">
        <v>270</v>
      </c>
      <c r="L95" s="75" t="s">
        <v>255</v>
      </c>
      <c r="M95" s="99" t="s">
        <v>139</v>
      </c>
      <c r="N95" s="99" t="s">
        <v>140</v>
      </c>
      <c r="O95" s="99" t="s">
        <v>276</v>
      </c>
      <c r="P95" s="262" t="s">
        <v>392</v>
      </c>
      <c r="Q95" s="263"/>
    </row>
    <row r="96" spans="2:17" ht="30" x14ac:dyDescent="0.25">
      <c r="B96" s="170" t="s">
        <v>43</v>
      </c>
      <c r="C96" s="170">
        <f t="shared" si="2"/>
        <v>6</v>
      </c>
      <c r="D96" s="2" t="s">
        <v>272</v>
      </c>
      <c r="E96" s="2">
        <v>38472618</v>
      </c>
      <c r="F96" s="2" t="s">
        <v>273</v>
      </c>
      <c r="G96" s="2" t="s">
        <v>274</v>
      </c>
      <c r="H96" s="159">
        <v>40344</v>
      </c>
      <c r="I96" s="4" t="s">
        <v>140</v>
      </c>
      <c r="J96" s="1" t="s">
        <v>259</v>
      </c>
      <c r="K96" s="76" t="s">
        <v>275</v>
      </c>
      <c r="L96" s="75" t="s">
        <v>260</v>
      </c>
      <c r="M96" s="99" t="s">
        <v>139</v>
      </c>
      <c r="N96" s="99" t="s">
        <v>140</v>
      </c>
      <c r="O96" s="99" t="s">
        <v>276</v>
      </c>
      <c r="P96" s="262" t="s">
        <v>393</v>
      </c>
      <c r="Q96" s="263"/>
    </row>
    <row r="97" spans="2:17" x14ac:dyDescent="0.25">
      <c r="B97" s="170" t="s">
        <v>44</v>
      </c>
      <c r="C97" s="170">
        <f>(252+228)/200+(1080/300*2)</f>
        <v>9.6</v>
      </c>
      <c r="D97" s="2" t="s">
        <v>230</v>
      </c>
      <c r="E97" s="2">
        <v>1130639207</v>
      </c>
      <c r="F97" s="2" t="s">
        <v>231</v>
      </c>
      <c r="G97" s="2" t="s">
        <v>271</v>
      </c>
      <c r="H97" s="159">
        <v>40966</v>
      </c>
      <c r="I97" s="4" t="s">
        <v>140</v>
      </c>
      <c r="J97" s="1" t="s">
        <v>140</v>
      </c>
      <c r="K97" s="76" t="s">
        <v>140</v>
      </c>
      <c r="L97" s="75" t="s">
        <v>140</v>
      </c>
      <c r="M97" s="99" t="s">
        <v>139</v>
      </c>
      <c r="N97" s="99" t="s">
        <v>140</v>
      </c>
      <c r="O97" s="99" t="s">
        <v>276</v>
      </c>
      <c r="P97" s="262" t="s">
        <v>390</v>
      </c>
      <c r="Q97" s="263"/>
    </row>
    <row r="98" spans="2:17" x14ac:dyDescent="0.25">
      <c r="B98" s="170" t="s">
        <v>44</v>
      </c>
      <c r="C98" s="170">
        <f t="shared" ref="C98:C105" si="3">(252+228)/200+(1080/300*2)</f>
        <v>9.6</v>
      </c>
      <c r="D98" s="2" t="s">
        <v>232</v>
      </c>
      <c r="E98" s="2">
        <v>1087120058</v>
      </c>
      <c r="F98" s="2" t="s">
        <v>140</v>
      </c>
      <c r="G98" s="2" t="s">
        <v>140</v>
      </c>
      <c r="H98" s="2"/>
      <c r="I98" s="4" t="s">
        <v>140</v>
      </c>
      <c r="J98" s="1" t="s">
        <v>140</v>
      </c>
      <c r="K98" s="76" t="s">
        <v>140</v>
      </c>
      <c r="L98" s="75" t="s">
        <v>140</v>
      </c>
      <c r="M98" s="99" t="s">
        <v>139</v>
      </c>
      <c r="N98" s="99" t="s">
        <v>140</v>
      </c>
      <c r="O98" s="99" t="s">
        <v>276</v>
      </c>
      <c r="P98" s="262" t="s">
        <v>394</v>
      </c>
      <c r="Q98" s="263"/>
    </row>
    <row r="99" spans="2:17" ht="30" x14ac:dyDescent="0.25">
      <c r="B99" s="170" t="s">
        <v>44</v>
      </c>
      <c r="C99" s="170">
        <f t="shared" si="3"/>
        <v>9.6</v>
      </c>
      <c r="D99" s="2" t="s">
        <v>233</v>
      </c>
      <c r="E99" s="2">
        <v>59679001</v>
      </c>
      <c r="F99" s="2" t="s">
        <v>231</v>
      </c>
      <c r="G99" s="2" t="s">
        <v>234</v>
      </c>
      <c r="H99" s="159">
        <v>38940</v>
      </c>
      <c r="I99" s="4" t="s">
        <v>140</v>
      </c>
      <c r="J99" s="1" t="s">
        <v>235</v>
      </c>
      <c r="K99" s="76" t="s">
        <v>236</v>
      </c>
      <c r="L99" s="75" t="s">
        <v>237</v>
      </c>
      <c r="M99" s="99" t="s">
        <v>139</v>
      </c>
      <c r="N99" s="99" t="s">
        <v>139</v>
      </c>
      <c r="O99" s="99" t="s">
        <v>276</v>
      </c>
      <c r="P99" s="260" t="s">
        <v>388</v>
      </c>
      <c r="Q99" s="261"/>
    </row>
    <row r="100" spans="2:17" ht="30" x14ac:dyDescent="0.25">
      <c r="B100" s="170" t="s">
        <v>44</v>
      </c>
      <c r="C100" s="170">
        <f t="shared" si="3"/>
        <v>9.6</v>
      </c>
      <c r="D100" s="2" t="s">
        <v>238</v>
      </c>
      <c r="E100" s="2">
        <v>67022228</v>
      </c>
      <c r="F100" s="2" t="s">
        <v>240</v>
      </c>
      <c r="G100" s="2" t="s">
        <v>239</v>
      </c>
      <c r="H100" s="159"/>
      <c r="I100" s="4" t="s">
        <v>140</v>
      </c>
      <c r="J100" s="1" t="s">
        <v>241</v>
      </c>
      <c r="K100" s="76" t="s">
        <v>243</v>
      </c>
      <c r="L100" s="75" t="s">
        <v>242</v>
      </c>
      <c r="M100" s="99" t="s">
        <v>139</v>
      </c>
      <c r="N100" s="99" t="s">
        <v>140</v>
      </c>
      <c r="O100" s="99" t="s">
        <v>276</v>
      </c>
      <c r="P100" s="271" t="s">
        <v>391</v>
      </c>
      <c r="Q100" s="272"/>
    </row>
    <row r="101" spans="2:17" ht="30" x14ac:dyDescent="0.25">
      <c r="B101" s="170" t="s">
        <v>44</v>
      </c>
      <c r="C101" s="170">
        <f t="shared" si="3"/>
        <v>9.6</v>
      </c>
      <c r="D101" s="2" t="s">
        <v>238</v>
      </c>
      <c r="E101" s="2">
        <v>67022229</v>
      </c>
      <c r="F101" s="2" t="s">
        <v>240</v>
      </c>
      <c r="G101" s="2" t="s">
        <v>239</v>
      </c>
      <c r="H101" s="159"/>
      <c r="I101" s="4" t="s">
        <v>140</v>
      </c>
      <c r="J101" s="1" t="s">
        <v>241</v>
      </c>
      <c r="K101" s="76" t="s">
        <v>244</v>
      </c>
      <c r="L101" s="75" t="s">
        <v>242</v>
      </c>
      <c r="M101" s="99" t="s">
        <v>139</v>
      </c>
      <c r="N101" s="99" t="s">
        <v>140</v>
      </c>
      <c r="O101" s="99" t="s">
        <v>276</v>
      </c>
      <c r="P101" s="271" t="s">
        <v>391</v>
      </c>
      <c r="Q101" s="272"/>
    </row>
    <row r="102" spans="2:17" ht="30" customHeight="1" x14ac:dyDescent="0.25">
      <c r="B102" s="170" t="s">
        <v>44</v>
      </c>
      <c r="C102" s="170">
        <f t="shared" si="3"/>
        <v>9.6</v>
      </c>
      <c r="D102" s="2" t="s">
        <v>245</v>
      </c>
      <c r="E102" s="2">
        <v>1053799688</v>
      </c>
      <c r="F102" s="2" t="s">
        <v>246</v>
      </c>
      <c r="G102" s="2" t="s">
        <v>247</v>
      </c>
      <c r="H102" s="159"/>
      <c r="I102" s="4" t="s">
        <v>140</v>
      </c>
      <c r="J102" s="1"/>
      <c r="K102" s="76"/>
      <c r="L102" s="75"/>
      <c r="M102" s="99" t="s">
        <v>139</v>
      </c>
      <c r="N102" s="99" t="s">
        <v>140</v>
      </c>
      <c r="O102" s="99" t="s">
        <v>276</v>
      </c>
      <c r="P102" s="269" t="s">
        <v>396</v>
      </c>
      <c r="Q102" s="270"/>
    </row>
    <row r="103" spans="2:17" x14ac:dyDescent="0.25">
      <c r="B103" s="170" t="s">
        <v>44</v>
      </c>
      <c r="C103" s="170">
        <f t="shared" si="3"/>
        <v>9.6</v>
      </c>
      <c r="D103" s="2" t="s">
        <v>248</v>
      </c>
      <c r="E103" s="2">
        <v>1130678358</v>
      </c>
      <c r="F103" s="2" t="s">
        <v>231</v>
      </c>
      <c r="G103" s="2" t="s">
        <v>249</v>
      </c>
      <c r="H103" s="159">
        <v>41247</v>
      </c>
      <c r="I103" s="4" t="s">
        <v>140</v>
      </c>
      <c r="J103" s="1"/>
      <c r="K103" s="75"/>
      <c r="L103" s="75"/>
      <c r="M103" s="99" t="s">
        <v>139</v>
      </c>
      <c r="N103" s="99" t="s">
        <v>140</v>
      </c>
      <c r="O103" s="99" t="s">
        <v>276</v>
      </c>
      <c r="P103" s="260" t="s">
        <v>395</v>
      </c>
      <c r="Q103" s="261"/>
    </row>
    <row r="104" spans="2:17" x14ac:dyDescent="0.25">
      <c r="B104" s="170" t="s">
        <v>44</v>
      </c>
      <c r="C104" s="170">
        <f t="shared" si="3"/>
        <v>9.6</v>
      </c>
      <c r="D104" s="2" t="s">
        <v>250</v>
      </c>
      <c r="E104" s="2">
        <v>1024474255</v>
      </c>
      <c r="F104" s="2" t="s">
        <v>231</v>
      </c>
      <c r="G104" s="2" t="s">
        <v>251</v>
      </c>
      <c r="H104" s="159">
        <v>40829</v>
      </c>
      <c r="I104" s="4" t="s">
        <v>140</v>
      </c>
      <c r="J104" s="1"/>
      <c r="K104" s="76"/>
      <c r="L104" s="75"/>
      <c r="M104" s="99" t="s">
        <v>139</v>
      </c>
      <c r="N104" s="99" t="s">
        <v>140</v>
      </c>
      <c r="O104" s="99" t="s">
        <v>276</v>
      </c>
      <c r="P104" s="260" t="s">
        <v>395</v>
      </c>
      <c r="Q104" s="261"/>
    </row>
    <row r="105" spans="2:17" x14ac:dyDescent="0.25">
      <c r="B105" s="170" t="s">
        <v>44</v>
      </c>
      <c r="C105" s="170">
        <f t="shared" si="3"/>
        <v>9.6</v>
      </c>
      <c r="D105" s="2" t="s">
        <v>252</v>
      </c>
      <c r="E105" s="2">
        <v>1087113662</v>
      </c>
      <c r="F105" s="2" t="s">
        <v>246</v>
      </c>
      <c r="G105" s="2" t="s">
        <v>253</v>
      </c>
      <c r="H105" s="2"/>
      <c r="I105" s="4" t="s">
        <v>140</v>
      </c>
      <c r="J105" s="1" t="s">
        <v>254</v>
      </c>
      <c r="K105" s="75" t="s">
        <v>256</v>
      </c>
      <c r="L105" s="75" t="s">
        <v>255</v>
      </c>
      <c r="M105" s="99" t="s">
        <v>139</v>
      </c>
      <c r="N105" s="99" t="s">
        <v>139</v>
      </c>
      <c r="O105" s="99" t="s">
        <v>276</v>
      </c>
      <c r="P105" s="260" t="s">
        <v>395</v>
      </c>
      <c r="Q105" s="261"/>
    </row>
    <row r="106" spans="2:17" ht="15.75" thickBot="1" x14ac:dyDescent="0.3"/>
    <row r="107" spans="2:17" ht="27" thickBot="1" x14ac:dyDescent="0.3">
      <c r="B107" s="224" t="s">
        <v>46</v>
      </c>
      <c r="C107" s="225"/>
      <c r="D107" s="225"/>
      <c r="E107" s="225"/>
      <c r="F107" s="225"/>
      <c r="G107" s="225"/>
      <c r="H107" s="225"/>
      <c r="I107" s="225"/>
      <c r="J107" s="225"/>
      <c r="K107" s="225"/>
      <c r="L107" s="225"/>
      <c r="M107" s="225"/>
      <c r="N107" s="226"/>
    </row>
    <row r="110" spans="2:17" ht="30" x14ac:dyDescent="0.25">
      <c r="B110" s="50" t="s">
        <v>33</v>
      </c>
      <c r="C110" s="50" t="s">
        <v>47</v>
      </c>
      <c r="D110" s="217" t="s">
        <v>3</v>
      </c>
      <c r="E110" s="219"/>
    </row>
    <row r="111" spans="2:17" ht="30" x14ac:dyDescent="0.25">
      <c r="B111" s="51" t="s">
        <v>125</v>
      </c>
      <c r="C111" s="171" t="s">
        <v>139</v>
      </c>
      <c r="D111" s="215"/>
      <c r="E111" s="216"/>
    </row>
    <row r="114" spans="1:26" ht="26.25" x14ac:dyDescent="0.25">
      <c r="B114" s="235" t="s">
        <v>64</v>
      </c>
      <c r="C114" s="236"/>
      <c r="D114" s="236"/>
      <c r="E114" s="236"/>
      <c r="F114" s="236"/>
      <c r="G114" s="236"/>
      <c r="H114" s="236"/>
      <c r="I114" s="236"/>
      <c r="J114" s="236"/>
      <c r="K114" s="236"/>
      <c r="L114" s="236"/>
      <c r="M114" s="236"/>
      <c r="N114" s="236"/>
      <c r="O114" s="236"/>
      <c r="P114" s="236"/>
    </row>
    <row r="116" spans="1:26" ht="15.75" thickBot="1" x14ac:dyDescent="0.3"/>
    <row r="117" spans="1:26" ht="27" thickBot="1" x14ac:dyDescent="0.3">
      <c r="B117" s="224" t="s">
        <v>54</v>
      </c>
      <c r="C117" s="225"/>
      <c r="D117" s="225"/>
      <c r="E117" s="225"/>
      <c r="F117" s="225"/>
      <c r="G117" s="225"/>
      <c r="H117" s="225"/>
      <c r="I117" s="225"/>
      <c r="J117" s="225"/>
      <c r="K117" s="225"/>
      <c r="L117" s="225"/>
      <c r="M117" s="225"/>
      <c r="N117" s="226"/>
    </row>
    <row r="119" spans="1:26" ht="15.75" thickBot="1" x14ac:dyDescent="0.3">
      <c r="M119" s="48"/>
      <c r="N119" s="48"/>
    </row>
    <row r="120" spans="1:26" s="85" customFormat="1" ht="60" x14ac:dyDescent="0.25">
      <c r="B120" s="96" t="s">
        <v>148</v>
      </c>
      <c r="C120" s="96" t="s">
        <v>149</v>
      </c>
      <c r="D120" s="96" t="s">
        <v>150</v>
      </c>
      <c r="E120" s="96" t="s">
        <v>45</v>
      </c>
      <c r="F120" s="96" t="s">
        <v>22</v>
      </c>
      <c r="G120" s="96" t="s">
        <v>102</v>
      </c>
      <c r="H120" s="96" t="s">
        <v>17</v>
      </c>
      <c r="I120" s="96" t="s">
        <v>10</v>
      </c>
      <c r="J120" s="96" t="s">
        <v>31</v>
      </c>
      <c r="K120" s="96" t="s">
        <v>61</v>
      </c>
      <c r="L120" s="96" t="s">
        <v>20</v>
      </c>
      <c r="M120" s="81" t="s">
        <v>26</v>
      </c>
      <c r="N120" s="96" t="s">
        <v>151</v>
      </c>
      <c r="O120" s="96" t="s">
        <v>36</v>
      </c>
      <c r="P120" s="97" t="s">
        <v>11</v>
      </c>
      <c r="Q120" s="97" t="s">
        <v>19</v>
      </c>
    </row>
    <row r="121" spans="1:26" s="91" customFormat="1" x14ac:dyDescent="0.25">
      <c r="A121" s="39">
        <v>1</v>
      </c>
      <c r="B121" s="146"/>
      <c r="C121" s="93"/>
      <c r="D121" s="92"/>
      <c r="E121" s="87"/>
      <c r="F121" s="88"/>
      <c r="G121" s="129"/>
      <c r="H121" s="95"/>
      <c r="I121" s="89"/>
      <c r="J121" s="89"/>
      <c r="K121" s="89"/>
      <c r="L121" s="89"/>
      <c r="M121" s="80"/>
      <c r="N121" s="80">
        <f>+M121*G121</f>
        <v>0</v>
      </c>
      <c r="O121" s="21"/>
      <c r="P121" s="21"/>
      <c r="Q121" s="130"/>
      <c r="R121" s="90"/>
      <c r="S121" s="90"/>
      <c r="T121" s="90"/>
      <c r="U121" s="90"/>
      <c r="V121" s="90"/>
      <c r="W121" s="90"/>
      <c r="X121" s="90"/>
      <c r="Y121" s="90"/>
      <c r="Z121" s="90"/>
    </row>
    <row r="122" spans="1:26" s="91" customFormat="1" x14ac:dyDescent="0.25">
      <c r="A122" s="39">
        <f>+A121+1</f>
        <v>2</v>
      </c>
      <c r="B122" s="146"/>
      <c r="C122" s="93"/>
      <c r="D122" s="92"/>
      <c r="E122" s="87"/>
      <c r="F122" s="88"/>
      <c r="G122" s="88"/>
      <c r="H122" s="88"/>
      <c r="I122" s="89"/>
      <c r="J122" s="89"/>
      <c r="K122" s="89"/>
      <c r="L122" s="89"/>
      <c r="M122" s="80"/>
      <c r="N122" s="80"/>
      <c r="O122" s="21"/>
      <c r="P122" s="21"/>
      <c r="Q122" s="130"/>
      <c r="R122" s="90"/>
      <c r="S122" s="90"/>
      <c r="T122" s="90"/>
      <c r="U122" s="90"/>
      <c r="V122" s="90"/>
      <c r="W122" s="90"/>
      <c r="X122" s="90"/>
      <c r="Y122" s="90"/>
      <c r="Z122" s="90"/>
    </row>
    <row r="123" spans="1:26" s="91" customFormat="1" x14ac:dyDescent="0.25">
      <c r="A123" s="39">
        <f t="shared" ref="A123:A128" si="4">+A122+1</f>
        <v>3</v>
      </c>
      <c r="B123" s="146"/>
      <c r="C123" s="93"/>
      <c r="D123" s="92"/>
      <c r="E123" s="87"/>
      <c r="F123" s="88"/>
      <c r="G123" s="88"/>
      <c r="H123" s="88"/>
      <c r="I123" s="89"/>
      <c r="J123" s="89"/>
      <c r="K123" s="89"/>
      <c r="L123" s="89"/>
      <c r="M123" s="80"/>
      <c r="N123" s="80"/>
      <c r="O123" s="21"/>
      <c r="P123" s="21"/>
      <c r="Q123" s="130"/>
      <c r="R123" s="90"/>
      <c r="S123" s="90"/>
      <c r="T123" s="90"/>
      <c r="U123" s="90"/>
      <c r="V123" s="90"/>
      <c r="W123" s="90"/>
      <c r="X123" s="90"/>
      <c r="Y123" s="90"/>
      <c r="Z123" s="90"/>
    </row>
    <row r="124" spans="1:26" s="91" customFormat="1" x14ac:dyDescent="0.25">
      <c r="A124" s="39">
        <f t="shared" si="4"/>
        <v>4</v>
      </c>
      <c r="B124" s="146"/>
      <c r="C124" s="93"/>
      <c r="D124" s="92"/>
      <c r="E124" s="87"/>
      <c r="F124" s="88"/>
      <c r="G124" s="88"/>
      <c r="H124" s="88"/>
      <c r="I124" s="89"/>
      <c r="J124" s="89"/>
      <c r="K124" s="89"/>
      <c r="L124" s="89"/>
      <c r="M124" s="80"/>
      <c r="N124" s="80"/>
      <c r="O124" s="21"/>
      <c r="P124" s="21"/>
      <c r="Q124" s="130"/>
      <c r="R124" s="90"/>
      <c r="S124" s="90"/>
      <c r="T124" s="90"/>
      <c r="U124" s="90"/>
      <c r="V124" s="90"/>
      <c r="W124" s="90"/>
      <c r="X124" s="90"/>
      <c r="Y124" s="90"/>
      <c r="Z124" s="90"/>
    </row>
    <row r="125" spans="1:26" s="91" customFormat="1" x14ac:dyDescent="0.25">
      <c r="A125" s="39">
        <f t="shared" si="4"/>
        <v>5</v>
      </c>
      <c r="B125" s="92"/>
      <c r="C125" s="93"/>
      <c r="D125" s="92"/>
      <c r="E125" s="87"/>
      <c r="F125" s="88"/>
      <c r="G125" s="88"/>
      <c r="H125" s="88"/>
      <c r="I125" s="89"/>
      <c r="J125" s="89"/>
      <c r="K125" s="89"/>
      <c r="L125" s="89"/>
      <c r="M125" s="80"/>
      <c r="N125" s="80"/>
      <c r="O125" s="21"/>
      <c r="P125" s="21"/>
      <c r="Q125" s="130"/>
      <c r="R125" s="90"/>
      <c r="S125" s="90"/>
      <c r="T125" s="90"/>
      <c r="U125" s="90"/>
      <c r="V125" s="90"/>
      <c r="W125" s="90"/>
      <c r="X125" s="90"/>
      <c r="Y125" s="90"/>
      <c r="Z125" s="90"/>
    </row>
    <row r="126" spans="1:26" s="91" customFormat="1" x14ac:dyDescent="0.25">
      <c r="A126" s="39">
        <f t="shared" si="4"/>
        <v>6</v>
      </c>
      <c r="B126" s="92"/>
      <c r="C126" s="93"/>
      <c r="D126" s="92"/>
      <c r="E126" s="87"/>
      <c r="F126" s="88"/>
      <c r="G126" s="88"/>
      <c r="H126" s="88"/>
      <c r="I126" s="89"/>
      <c r="J126" s="89"/>
      <c r="K126" s="89"/>
      <c r="L126" s="89"/>
      <c r="M126" s="80"/>
      <c r="N126" s="80"/>
      <c r="O126" s="21"/>
      <c r="P126" s="21"/>
      <c r="Q126" s="130"/>
      <c r="R126" s="90"/>
      <c r="S126" s="90"/>
      <c r="T126" s="90"/>
      <c r="U126" s="90"/>
      <c r="V126" s="90"/>
      <c r="W126" s="90"/>
      <c r="X126" s="90"/>
      <c r="Y126" s="90"/>
      <c r="Z126" s="90"/>
    </row>
    <row r="127" spans="1:26" s="91" customFormat="1" x14ac:dyDescent="0.25">
      <c r="A127" s="39">
        <f t="shared" si="4"/>
        <v>7</v>
      </c>
      <c r="B127" s="92"/>
      <c r="C127" s="93"/>
      <c r="D127" s="92"/>
      <c r="E127" s="87"/>
      <c r="F127" s="88"/>
      <c r="G127" s="88"/>
      <c r="H127" s="88"/>
      <c r="I127" s="89"/>
      <c r="J127" s="89"/>
      <c r="K127" s="89"/>
      <c r="L127" s="89"/>
      <c r="M127" s="80"/>
      <c r="N127" s="80"/>
      <c r="O127" s="21"/>
      <c r="P127" s="21"/>
      <c r="Q127" s="130"/>
      <c r="R127" s="90"/>
      <c r="S127" s="90"/>
      <c r="T127" s="90"/>
      <c r="U127" s="90"/>
      <c r="V127" s="90"/>
      <c r="W127" s="90"/>
      <c r="X127" s="90"/>
      <c r="Y127" s="90"/>
      <c r="Z127" s="90"/>
    </row>
    <row r="128" spans="1:26" s="91" customFormat="1" x14ac:dyDescent="0.25">
      <c r="A128" s="39">
        <f t="shared" si="4"/>
        <v>8</v>
      </c>
      <c r="B128" s="92"/>
      <c r="C128" s="93"/>
      <c r="D128" s="92"/>
      <c r="E128" s="87"/>
      <c r="F128" s="88"/>
      <c r="G128" s="88"/>
      <c r="H128" s="88"/>
      <c r="I128" s="89"/>
      <c r="J128" s="89"/>
      <c r="K128" s="89"/>
      <c r="L128" s="89"/>
      <c r="M128" s="80"/>
      <c r="N128" s="80"/>
      <c r="O128" s="21"/>
      <c r="P128" s="21"/>
      <c r="Q128" s="130"/>
      <c r="R128" s="90"/>
      <c r="S128" s="90"/>
      <c r="T128" s="90"/>
      <c r="U128" s="90"/>
      <c r="V128" s="90"/>
      <c r="W128" s="90"/>
      <c r="X128" s="90"/>
      <c r="Y128" s="90"/>
      <c r="Z128" s="90"/>
    </row>
    <row r="129" spans="1:17" s="91" customFormat="1" x14ac:dyDescent="0.25">
      <c r="A129" s="39"/>
      <c r="B129" s="40" t="s">
        <v>16</v>
      </c>
      <c r="C129" s="93"/>
      <c r="D129" s="92"/>
      <c r="E129" s="87"/>
      <c r="F129" s="88"/>
      <c r="G129" s="88"/>
      <c r="H129" s="88"/>
      <c r="I129" s="89"/>
      <c r="J129" s="89"/>
      <c r="K129" s="94">
        <f t="shared" ref="K129:N129" si="5">SUM(K121:K128)</f>
        <v>0</v>
      </c>
      <c r="L129" s="94">
        <f t="shared" si="5"/>
        <v>0</v>
      </c>
      <c r="M129" s="128">
        <f t="shared" si="5"/>
        <v>0</v>
      </c>
      <c r="N129" s="94">
        <f t="shared" si="5"/>
        <v>0</v>
      </c>
      <c r="O129" s="21"/>
      <c r="P129" s="21"/>
      <c r="Q129" s="131"/>
    </row>
    <row r="130" spans="1:17" x14ac:dyDescent="0.25">
      <c r="B130" s="24"/>
      <c r="C130" s="24"/>
      <c r="D130" s="24"/>
      <c r="E130" s="25"/>
      <c r="F130" s="24"/>
      <c r="G130" s="24"/>
      <c r="H130" s="24"/>
      <c r="I130" s="24"/>
      <c r="J130" s="24"/>
      <c r="K130" s="24"/>
      <c r="L130" s="24"/>
      <c r="M130" s="24"/>
      <c r="N130" s="24"/>
      <c r="O130" s="24"/>
      <c r="P130" s="24"/>
    </row>
    <row r="131" spans="1:17" ht="18.75" x14ac:dyDescent="0.25">
      <c r="B131" s="44" t="s">
        <v>32</v>
      </c>
      <c r="C131" s="54">
        <f>+K129</f>
        <v>0</v>
      </c>
      <c r="H131" s="26"/>
      <c r="I131" s="26"/>
      <c r="J131" s="26"/>
      <c r="K131" s="26"/>
      <c r="L131" s="26"/>
      <c r="M131" s="26"/>
      <c r="N131" s="24"/>
      <c r="O131" s="24"/>
      <c r="P131" s="24"/>
    </row>
    <row r="133" spans="1:17" ht="15.75" thickBot="1" x14ac:dyDescent="0.3"/>
    <row r="134" spans="1:17" ht="30.75" thickBot="1" x14ac:dyDescent="0.3">
      <c r="B134" s="56" t="s">
        <v>49</v>
      </c>
      <c r="C134" s="57" t="s">
        <v>50</v>
      </c>
      <c r="D134" s="56" t="s">
        <v>51</v>
      </c>
      <c r="E134" s="57" t="s">
        <v>55</v>
      </c>
    </row>
    <row r="135" spans="1:17" x14ac:dyDescent="0.25">
      <c r="B135" s="49" t="s">
        <v>126</v>
      </c>
      <c r="C135" s="52">
        <v>20</v>
      </c>
      <c r="D135" s="52"/>
      <c r="E135" s="227">
        <f>+D135+D136+D137</f>
        <v>0</v>
      </c>
    </row>
    <row r="136" spans="1:17" x14ac:dyDescent="0.25">
      <c r="B136" s="49" t="s">
        <v>127</v>
      </c>
      <c r="C136" s="42">
        <v>30</v>
      </c>
      <c r="D136" s="141">
        <v>0</v>
      </c>
      <c r="E136" s="228"/>
    </row>
    <row r="137" spans="1:17" ht="15.75" thickBot="1" x14ac:dyDescent="0.3">
      <c r="B137" s="49" t="s">
        <v>128</v>
      </c>
      <c r="C137" s="53">
        <v>40</v>
      </c>
      <c r="D137" s="53">
        <v>0</v>
      </c>
      <c r="E137" s="229"/>
    </row>
    <row r="139" spans="1:17" ht="15.75" thickBot="1" x14ac:dyDescent="0.3"/>
    <row r="140" spans="1:17" ht="27" thickBot="1" x14ac:dyDescent="0.3">
      <c r="B140" s="224" t="s">
        <v>52</v>
      </c>
      <c r="C140" s="225"/>
      <c r="D140" s="225"/>
      <c r="E140" s="225"/>
      <c r="F140" s="225"/>
      <c r="G140" s="225"/>
      <c r="H140" s="225"/>
      <c r="I140" s="225"/>
      <c r="J140" s="225"/>
      <c r="K140" s="225"/>
      <c r="L140" s="225"/>
      <c r="M140" s="225"/>
      <c r="N140" s="226"/>
    </row>
    <row r="142" spans="1:17" ht="75" x14ac:dyDescent="0.25">
      <c r="B142" s="98" t="s">
        <v>0</v>
      </c>
      <c r="C142" s="98" t="s">
        <v>39</v>
      </c>
      <c r="D142" s="98" t="s">
        <v>40</v>
      </c>
      <c r="E142" s="98" t="s">
        <v>115</v>
      </c>
      <c r="F142" s="98" t="s">
        <v>117</v>
      </c>
      <c r="G142" s="98" t="s">
        <v>118</v>
      </c>
      <c r="H142" s="98" t="s">
        <v>119</v>
      </c>
      <c r="I142" s="98" t="s">
        <v>116</v>
      </c>
      <c r="J142" s="217" t="s">
        <v>120</v>
      </c>
      <c r="K142" s="218"/>
      <c r="L142" s="219"/>
      <c r="M142" s="98" t="s">
        <v>124</v>
      </c>
      <c r="N142" s="98" t="s">
        <v>41</v>
      </c>
      <c r="O142" s="98" t="s">
        <v>42</v>
      </c>
      <c r="P142" s="217" t="s">
        <v>3</v>
      </c>
      <c r="Q142" s="219"/>
    </row>
    <row r="143" spans="1:17" ht="45" x14ac:dyDescent="0.25">
      <c r="B143" s="140" t="s">
        <v>132</v>
      </c>
      <c r="C143" s="140"/>
      <c r="D143" s="2"/>
      <c r="E143" s="2"/>
      <c r="F143" s="2"/>
      <c r="G143" s="2"/>
      <c r="H143" s="2"/>
      <c r="I143" s="4"/>
      <c r="J143" s="1" t="s">
        <v>121</v>
      </c>
      <c r="K143" s="76" t="s">
        <v>122</v>
      </c>
      <c r="L143" s="75" t="s">
        <v>123</v>
      </c>
      <c r="M143" s="99"/>
      <c r="N143" s="99"/>
      <c r="O143" s="99"/>
      <c r="P143" s="264"/>
      <c r="Q143" s="264"/>
    </row>
    <row r="144" spans="1:17" ht="30" x14ac:dyDescent="0.25">
      <c r="B144" s="140" t="s">
        <v>133</v>
      </c>
      <c r="C144" s="140"/>
      <c r="D144" s="2"/>
      <c r="E144" s="2"/>
      <c r="F144" s="2"/>
      <c r="G144" s="2"/>
      <c r="H144" s="2"/>
      <c r="I144" s="4"/>
      <c r="J144" s="1"/>
      <c r="K144" s="76"/>
      <c r="L144" s="75"/>
      <c r="M144" s="99"/>
      <c r="N144" s="99"/>
      <c r="O144" s="99"/>
      <c r="P144" s="141"/>
      <c r="Q144" s="141"/>
    </row>
    <row r="145" spans="2:17" ht="30" x14ac:dyDescent="0.25">
      <c r="B145" s="140" t="s">
        <v>134</v>
      </c>
      <c r="C145" s="140"/>
      <c r="D145" s="2"/>
      <c r="E145" s="2"/>
      <c r="F145" s="2"/>
      <c r="G145" s="2"/>
      <c r="H145" s="2"/>
      <c r="I145" s="4"/>
      <c r="J145" s="1"/>
      <c r="K145" s="75"/>
      <c r="L145" s="75"/>
      <c r="M145" s="99"/>
      <c r="N145" s="99"/>
      <c r="O145" s="99"/>
      <c r="P145" s="264"/>
      <c r="Q145" s="264"/>
    </row>
    <row r="148" spans="2:17" ht="15.75" thickBot="1" x14ac:dyDescent="0.3"/>
    <row r="149" spans="2:17" ht="30" x14ac:dyDescent="0.25">
      <c r="B149" s="101" t="s">
        <v>33</v>
      </c>
      <c r="C149" s="101" t="s">
        <v>49</v>
      </c>
      <c r="D149" s="98" t="s">
        <v>50</v>
      </c>
      <c r="E149" s="101" t="s">
        <v>51</v>
      </c>
      <c r="F149" s="57" t="s">
        <v>56</v>
      </c>
      <c r="G149" s="72"/>
    </row>
    <row r="150" spans="2:17" ht="108" x14ac:dyDescent="0.2">
      <c r="B150" s="265" t="s">
        <v>53</v>
      </c>
      <c r="C150" s="5" t="s">
        <v>129</v>
      </c>
      <c r="D150" s="141">
        <v>25</v>
      </c>
      <c r="E150" s="141">
        <v>0</v>
      </c>
      <c r="F150" s="266">
        <f>+E150+E151+E152</f>
        <v>0</v>
      </c>
      <c r="G150" s="73"/>
    </row>
    <row r="151" spans="2:17" ht="96" x14ac:dyDescent="0.2">
      <c r="B151" s="265"/>
      <c r="C151" s="5" t="s">
        <v>130</v>
      </c>
      <c r="D151" s="55">
        <v>25</v>
      </c>
      <c r="E151" s="141">
        <v>0</v>
      </c>
      <c r="F151" s="267"/>
      <c r="G151" s="73"/>
    </row>
    <row r="152" spans="2:17" ht="60" x14ac:dyDescent="0.2">
      <c r="B152" s="265"/>
      <c r="C152" s="5" t="s">
        <v>131</v>
      </c>
      <c r="D152" s="141">
        <v>10</v>
      </c>
      <c r="E152" s="141">
        <v>0</v>
      </c>
      <c r="F152" s="268"/>
      <c r="G152" s="73"/>
    </row>
    <row r="153" spans="2:17" x14ac:dyDescent="0.25">
      <c r="C153" s="82"/>
    </row>
    <row r="156" spans="2:17" x14ac:dyDescent="0.25">
      <c r="B156" s="100" t="s">
        <v>57</v>
      </c>
    </row>
    <row r="159" spans="2:17" x14ac:dyDescent="0.25">
      <c r="B159" s="102" t="s">
        <v>33</v>
      </c>
      <c r="C159" s="102" t="s">
        <v>58</v>
      </c>
      <c r="D159" s="101" t="s">
        <v>51</v>
      </c>
      <c r="E159" s="101" t="s">
        <v>16</v>
      </c>
    </row>
    <row r="160" spans="2:17" ht="28.5" x14ac:dyDescent="0.25">
      <c r="B160" s="83" t="s">
        <v>59</v>
      </c>
      <c r="C160" s="84">
        <v>40</v>
      </c>
      <c r="D160" s="141">
        <f>+E135</f>
        <v>0</v>
      </c>
      <c r="E160" s="255">
        <f>+D160+D161</f>
        <v>0</v>
      </c>
    </row>
    <row r="161" spans="2:5" ht="57" x14ac:dyDescent="0.25">
      <c r="B161" s="83" t="s">
        <v>60</v>
      </c>
      <c r="C161" s="84">
        <v>60</v>
      </c>
      <c r="D161" s="141">
        <f>+F150</f>
        <v>0</v>
      </c>
      <c r="E161" s="256"/>
    </row>
  </sheetData>
  <mergeCells count="55">
    <mergeCell ref="P97:Q97"/>
    <mergeCell ref="P98:Q98"/>
    <mergeCell ref="P94:Q94"/>
    <mergeCell ref="P104:Q104"/>
    <mergeCell ref="P99:Q99"/>
    <mergeCell ref="P100:Q100"/>
    <mergeCell ref="P101:Q101"/>
    <mergeCell ref="P102:Q102"/>
    <mergeCell ref="P103:Q103"/>
    <mergeCell ref="P145:Q145"/>
    <mergeCell ref="B150:B152"/>
    <mergeCell ref="F150:F152"/>
    <mergeCell ref="E160:E161"/>
    <mergeCell ref="B117:N117"/>
    <mergeCell ref="E135:E137"/>
    <mergeCell ref="B140:N140"/>
    <mergeCell ref="J142:L142"/>
    <mergeCell ref="P142:Q142"/>
    <mergeCell ref="P143:Q143"/>
    <mergeCell ref="B114:P114"/>
    <mergeCell ref="O72:P72"/>
    <mergeCell ref="O80:P80"/>
    <mergeCell ref="O81:P81"/>
    <mergeCell ref="O82:P82"/>
    <mergeCell ref="B88:N88"/>
    <mergeCell ref="J91:L91"/>
    <mergeCell ref="P91:Q91"/>
    <mergeCell ref="P92:Q92"/>
    <mergeCell ref="P105:Q105"/>
    <mergeCell ref="B107:N107"/>
    <mergeCell ref="D110:E110"/>
    <mergeCell ref="D111:E111"/>
    <mergeCell ref="P93:Q93"/>
    <mergeCell ref="P95:Q95"/>
    <mergeCell ref="P96:Q9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46" zoomScale="70" zoomScaleNormal="70" workbookViewId="0">
      <selection activeCell="D30" sqref="D30"/>
    </sheetView>
  </sheetViews>
  <sheetFormatPr baseColWidth="10" defaultRowHeight="15" x14ac:dyDescent="0.25"/>
  <cols>
    <col min="1" max="1" width="3.140625" style="7" bestFit="1" customWidth="1"/>
    <col min="2" max="2" width="102.7109375" style="7" bestFit="1" customWidth="1"/>
    <col min="3" max="3" width="31.140625" style="7" customWidth="1"/>
    <col min="4" max="4" width="26.7109375"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14.5703125" style="7" customWidth="1"/>
    <col min="16" max="16" width="59.7109375" style="7" customWidth="1"/>
    <col min="17" max="17" width="64" style="7" customWidth="1"/>
    <col min="18" max="18" width="40.570312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9" t="s">
        <v>4</v>
      </c>
      <c r="C6" s="243" t="s">
        <v>161</v>
      </c>
      <c r="D6" s="244"/>
      <c r="E6" s="244"/>
      <c r="F6" s="244"/>
      <c r="G6" s="244"/>
      <c r="H6" s="244"/>
      <c r="I6" s="244"/>
      <c r="J6" s="244"/>
      <c r="K6" s="244"/>
      <c r="L6" s="244"/>
      <c r="M6" s="244"/>
      <c r="N6" s="245"/>
    </row>
    <row r="7" spans="2:16" ht="16.5" thickBot="1" x14ac:dyDescent="0.3">
      <c r="B7" s="10" t="s">
        <v>5</v>
      </c>
      <c r="C7" s="243"/>
      <c r="D7" s="244"/>
      <c r="E7" s="244"/>
      <c r="F7" s="244"/>
      <c r="G7" s="244"/>
      <c r="H7" s="244"/>
      <c r="I7" s="244"/>
      <c r="J7" s="244"/>
      <c r="K7" s="244"/>
      <c r="L7" s="244"/>
      <c r="M7" s="244"/>
      <c r="N7" s="245"/>
    </row>
    <row r="8" spans="2:16" ht="16.5" thickBot="1" x14ac:dyDescent="0.3">
      <c r="B8" s="10" t="s">
        <v>6</v>
      </c>
      <c r="C8" s="243"/>
      <c r="D8" s="244"/>
      <c r="E8" s="244"/>
      <c r="F8" s="244"/>
      <c r="G8" s="244"/>
      <c r="H8" s="244"/>
      <c r="I8" s="244"/>
      <c r="J8" s="244"/>
      <c r="K8" s="244"/>
      <c r="L8" s="244"/>
      <c r="M8" s="244"/>
      <c r="N8" s="245"/>
    </row>
    <row r="9" spans="2:16" ht="16.5" thickBot="1" x14ac:dyDescent="0.3">
      <c r="B9" s="10" t="s">
        <v>7</v>
      </c>
      <c r="C9" s="243"/>
      <c r="D9" s="244"/>
      <c r="E9" s="244"/>
      <c r="F9" s="244"/>
      <c r="G9" s="244"/>
      <c r="H9" s="244"/>
      <c r="I9" s="244"/>
      <c r="J9" s="244"/>
      <c r="K9" s="244"/>
      <c r="L9" s="244"/>
      <c r="M9" s="244"/>
      <c r="N9" s="245"/>
    </row>
    <row r="10" spans="2:16" ht="16.5" thickBot="1" x14ac:dyDescent="0.3">
      <c r="B10" s="10" t="s">
        <v>8</v>
      </c>
      <c r="C10" s="246"/>
      <c r="D10" s="247"/>
      <c r="E10" s="247"/>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5"/>
      <c r="J12" s="85"/>
      <c r="K12" s="85"/>
      <c r="L12" s="85"/>
      <c r="M12" s="85"/>
      <c r="N12" s="17"/>
    </row>
    <row r="13" spans="2:16" x14ac:dyDescent="0.25">
      <c r="I13" s="85"/>
      <c r="J13" s="85"/>
      <c r="K13" s="85"/>
      <c r="L13" s="85"/>
      <c r="M13" s="85"/>
      <c r="N13" s="86"/>
    </row>
    <row r="14" spans="2:16" ht="45.75" customHeight="1" x14ac:dyDescent="0.25">
      <c r="B14" s="254" t="s">
        <v>100</v>
      </c>
      <c r="C14" s="254"/>
      <c r="D14" s="144" t="s">
        <v>12</v>
      </c>
      <c r="E14" s="144" t="s">
        <v>13</v>
      </c>
      <c r="F14" s="144" t="s">
        <v>29</v>
      </c>
      <c r="G14" s="70"/>
      <c r="I14" s="32"/>
      <c r="J14" s="32"/>
      <c r="K14" s="32"/>
      <c r="L14" s="32"/>
      <c r="M14" s="32"/>
      <c r="N14" s="86"/>
    </row>
    <row r="15" spans="2:16" x14ac:dyDescent="0.25">
      <c r="B15" s="254"/>
      <c r="C15" s="254"/>
      <c r="D15" s="144">
        <v>15</v>
      </c>
      <c r="E15" s="30">
        <v>1164043416</v>
      </c>
      <c r="F15" s="154">
        <f>108+312</f>
        <v>420</v>
      </c>
      <c r="G15" s="71"/>
      <c r="I15" s="33"/>
      <c r="J15" s="33"/>
      <c r="K15" s="33"/>
      <c r="L15" s="33"/>
      <c r="M15" s="33"/>
      <c r="N15" s="86"/>
    </row>
    <row r="16" spans="2:16" x14ac:dyDescent="0.25">
      <c r="B16" s="254"/>
      <c r="C16" s="254"/>
      <c r="D16" s="144"/>
      <c r="E16" s="30"/>
      <c r="F16" s="30"/>
      <c r="G16" s="71"/>
      <c r="I16" s="33"/>
      <c r="J16" s="33"/>
      <c r="K16" s="33"/>
      <c r="L16" s="33"/>
      <c r="M16" s="33"/>
      <c r="N16" s="86"/>
    </row>
    <row r="17" spans="1:14" x14ac:dyDescent="0.25">
      <c r="B17" s="254"/>
      <c r="C17" s="254"/>
      <c r="D17" s="144"/>
      <c r="E17" s="30"/>
      <c r="F17" s="30"/>
      <c r="G17" s="71"/>
      <c r="I17" s="33"/>
      <c r="J17" s="33"/>
      <c r="K17" s="33"/>
      <c r="L17" s="33"/>
      <c r="M17" s="33"/>
      <c r="N17" s="86"/>
    </row>
    <row r="18" spans="1:14" x14ac:dyDescent="0.25">
      <c r="B18" s="254"/>
      <c r="C18" s="254"/>
      <c r="D18" s="144"/>
      <c r="E18" s="31"/>
      <c r="F18" s="30"/>
      <c r="G18" s="71"/>
      <c r="H18" s="19"/>
      <c r="I18" s="33"/>
      <c r="J18" s="33"/>
      <c r="K18" s="33"/>
      <c r="L18" s="33"/>
      <c r="M18" s="33"/>
      <c r="N18" s="18"/>
    </row>
    <row r="19" spans="1:14" x14ac:dyDescent="0.25">
      <c r="B19" s="254"/>
      <c r="C19" s="254"/>
      <c r="D19" s="144"/>
      <c r="E19" s="31"/>
      <c r="F19" s="30"/>
      <c r="G19" s="71"/>
      <c r="H19" s="19"/>
      <c r="I19" s="35"/>
      <c r="J19" s="35"/>
      <c r="K19" s="35"/>
      <c r="L19" s="35"/>
      <c r="M19" s="35"/>
      <c r="N19" s="18"/>
    </row>
    <row r="20" spans="1:14" x14ac:dyDescent="0.25">
      <c r="B20" s="254"/>
      <c r="C20" s="254"/>
      <c r="D20" s="144"/>
      <c r="E20" s="31"/>
      <c r="F20" s="30"/>
      <c r="G20" s="71"/>
      <c r="H20" s="19"/>
      <c r="I20" s="85"/>
      <c r="J20" s="85"/>
      <c r="K20" s="85"/>
      <c r="L20" s="85"/>
      <c r="M20" s="85"/>
      <c r="N20" s="18"/>
    </row>
    <row r="21" spans="1:14" x14ac:dyDescent="0.25">
      <c r="B21" s="254"/>
      <c r="C21" s="254"/>
      <c r="D21" s="144"/>
      <c r="E21" s="31"/>
      <c r="F21" s="30"/>
      <c r="G21" s="71"/>
      <c r="H21" s="19"/>
      <c r="I21" s="85"/>
      <c r="J21" s="85"/>
      <c r="K21" s="85"/>
      <c r="L21" s="85"/>
      <c r="M21" s="85"/>
      <c r="N21" s="18"/>
    </row>
    <row r="22" spans="1:14" ht="15.75" thickBot="1" x14ac:dyDescent="0.3">
      <c r="B22" s="241" t="s">
        <v>14</v>
      </c>
      <c r="C22" s="242"/>
      <c r="D22" s="144"/>
      <c r="E22" s="47"/>
      <c r="F22" s="30"/>
      <c r="G22" s="71"/>
      <c r="H22" s="19"/>
      <c r="I22" s="85"/>
      <c r="J22" s="85"/>
      <c r="K22" s="85"/>
      <c r="L22" s="85"/>
      <c r="M22" s="85"/>
      <c r="N22" s="18"/>
    </row>
    <row r="23" spans="1:14" ht="45.75" thickBot="1" x14ac:dyDescent="0.3">
      <c r="A23" s="37"/>
      <c r="B23" s="41" t="s">
        <v>15</v>
      </c>
      <c r="C23" s="41" t="s">
        <v>101</v>
      </c>
      <c r="E23" s="32"/>
      <c r="F23" s="32"/>
      <c r="G23" s="32"/>
      <c r="H23" s="32"/>
      <c r="I23" s="8"/>
      <c r="J23" s="8"/>
      <c r="K23" s="8"/>
      <c r="L23" s="8"/>
      <c r="M23" s="8"/>
    </row>
    <row r="24" spans="1:14" ht="15.75" thickBot="1" x14ac:dyDescent="0.3">
      <c r="A24" s="38">
        <v>1</v>
      </c>
      <c r="C24" s="168">
        <f>F15*80%</f>
        <v>336</v>
      </c>
      <c r="D24" s="36"/>
      <c r="E24" s="169">
        <f>E15</f>
        <v>1164043416</v>
      </c>
      <c r="F24" s="34"/>
      <c r="G24" s="34"/>
      <c r="H24" s="34"/>
      <c r="I24" s="20"/>
      <c r="J24" s="20"/>
      <c r="K24" s="20"/>
      <c r="L24" s="20"/>
      <c r="M24" s="20"/>
    </row>
    <row r="25" spans="1:14" x14ac:dyDescent="0.25">
      <c r="A25" s="77"/>
      <c r="C25" s="78"/>
      <c r="D25" s="33"/>
      <c r="E25" s="79"/>
      <c r="F25" s="34"/>
      <c r="G25" s="34"/>
      <c r="H25" s="34"/>
      <c r="I25" s="20"/>
      <c r="J25" s="20"/>
      <c r="K25" s="20"/>
      <c r="L25" s="20"/>
      <c r="M25" s="20"/>
    </row>
    <row r="26" spans="1:14" x14ac:dyDescent="0.25">
      <c r="A26" s="77"/>
      <c r="C26" s="78"/>
      <c r="D26" s="33"/>
      <c r="E26" s="79"/>
      <c r="F26" s="34"/>
      <c r="G26" s="34"/>
      <c r="H26" s="34"/>
      <c r="I26" s="20"/>
      <c r="J26" s="20"/>
      <c r="K26" s="20"/>
      <c r="L26" s="20"/>
      <c r="M26" s="20"/>
    </row>
    <row r="27" spans="1:14" x14ac:dyDescent="0.25">
      <c r="A27" s="77"/>
      <c r="B27" s="100" t="s">
        <v>138</v>
      </c>
      <c r="C27" s="82"/>
      <c r="D27" s="82"/>
      <c r="E27" s="82"/>
      <c r="F27" s="82"/>
      <c r="G27" s="82"/>
      <c r="H27" s="82"/>
      <c r="I27" s="85"/>
      <c r="J27" s="85"/>
      <c r="K27" s="85"/>
      <c r="L27" s="85"/>
      <c r="M27" s="85"/>
      <c r="N27" s="86"/>
    </row>
    <row r="28" spans="1:14" x14ac:dyDescent="0.25">
      <c r="A28" s="77"/>
      <c r="B28" s="82"/>
      <c r="C28" s="82"/>
      <c r="D28" s="82"/>
      <c r="E28" s="82"/>
      <c r="F28" s="82"/>
      <c r="G28" s="82"/>
      <c r="H28" s="82"/>
      <c r="I28" s="85"/>
      <c r="J28" s="85"/>
      <c r="K28" s="85"/>
      <c r="L28" s="85"/>
      <c r="M28" s="85"/>
      <c r="N28" s="86"/>
    </row>
    <row r="29" spans="1:14" x14ac:dyDescent="0.25">
      <c r="A29" s="77"/>
      <c r="B29" s="102" t="s">
        <v>33</v>
      </c>
      <c r="C29" s="102" t="s">
        <v>139</v>
      </c>
      <c r="D29" s="102" t="s">
        <v>140</v>
      </c>
      <c r="E29" s="82"/>
      <c r="F29" s="82"/>
      <c r="G29" s="82"/>
      <c r="H29" s="82"/>
      <c r="I29" s="85"/>
      <c r="J29" s="85"/>
      <c r="K29" s="85"/>
      <c r="L29" s="85"/>
      <c r="M29" s="85"/>
      <c r="N29" s="86"/>
    </row>
    <row r="30" spans="1:14" x14ac:dyDescent="0.25">
      <c r="A30" s="77"/>
      <c r="B30" s="99" t="s">
        <v>141</v>
      </c>
      <c r="C30" s="42" t="s">
        <v>194</v>
      </c>
      <c r="D30" s="167"/>
      <c r="E30" s="82"/>
      <c r="F30" s="82"/>
      <c r="G30" s="82"/>
      <c r="H30" s="82"/>
      <c r="I30" s="85"/>
      <c r="J30" s="85"/>
      <c r="K30" s="85"/>
      <c r="L30" s="85"/>
      <c r="M30" s="85"/>
      <c r="N30" s="86"/>
    </row>
    <row r="31" spans="1:14" x14ac:dyDescent="0.25">
      <c r="A31" s="77"/>
      <c r="B31" s="43" t="s">
        <v>142</v>
      </c>
      <c r="C31" s="42" t="s">
        <v>194</v>
      </c>
      <c r="D31" s="42"/>
      <c r="E31" s="82"/>
      <c r="F31" s="82"/>
      <c r="G31" s="82"/>
      <c r="H31" s="82"/>
      <c r="I31" s="85"/>
      <c r="J31" s="85"/>
      <c r="K31" s="85"/>
      <c r="L31" s="85"/>
      <c r="M31" s="85"/>
      <c r="N31" s="86"/>
    </row>
    <row r="32" spans="1:14" x14ac:dyDescent="0.25">
      <c r="A32" s="77"/>
      <c r="B32" s="43" t="s">
        <v>143</v>
      </c>
      <c r="C32" s="42" t="s">
        <v>194</v>
      </c>
      <c r="D32" s="42"/>
      <c r="E32" s="82"/>
      <c r="F32" s="82"/>
      <c r="G32" s="82"/>
      <c r="H32" s="82"/>
      <c r="I32" s="85"/>
      <c r="J32" s="85"/>
      <c r="K32" s="85"/>
      <c r="L32" s="85"/>
      <c r="M32" s="85"/>
      <c r="N32" s="86"/>
    </row>
    <row r="33" spans="1:18" x14ac:dyDescent="0.25">
      <c r="A33" s="77"/>
      <c r="B33" s="43" t="s">
        <v>144</v>
      </c>
      <c r="C33" s="42"/>
      <c r="D33" s="42" t="s">
        <v>194</v>
      </c>
      <c r="E33" s="82"/>
      <c r="F33" s="82"/>
      <c r="G33" s="82"/>
      <c r="H33" s="82"/>
      <c r="I33" s="85"/>
      <c r="J33" s="85"/>
      <c r="K33" s="85"/>
      <c r="L33" s="85"/>
      <c r="M33" s="85"/>
      <c r="N33" s="86"/>
    </row>
    <row r="34" spans="1:18" x14ac:dyDescent="0.25">
      <c r="A34" s="77"/>
      <c r="B34" s="82"/>
      <c r="C34" s="82"/>
      <c r="D34" s="82"/>
      <c r="E34" s="82"/>
      <c r="F34" s="82"/>
      <c r="G34" s="82"/>
      <c r="H34" s="82"/>
      <c r="I34" s="85"/>
      <c r="J34" s="85"/>
      <c r="K34" s="85"/>
      <c r="L34" s="85"/>
      <c r="M34" s="85"/>
      <c r="N34" s="86"/>
    </row>
    <row r="35" spans="1:18" x14ac:dyDescent="0.25">
      <c r="A35" s="77"/>
      <c r="B35" s="82"/>
      <c r="C35" s="82"/>
      <c r="D35" s="82"/>
      <c r="E35" s="82"/>
      <c r="F35" s="82"/>
      <c r="G35" s="82"/>
      <c r="H35" s="82"/>
      <c r="I35" s="85"/>
      <c r="J35" s="85"/>
      <c r="K35" s="85"/>
      <c r="L35" s="85"/>
      <c r="M35" s="85"/>
      <c r="N35" s="86"/>
    </row>
    <row r="36" spans="1:18" x14ac:dyDescent="0.25">
      <c r="A36" s="77"/>
      <c r="B36" s="100" t="s">
        <v>145</v>
      </c>
      <c r="C36" s="82"/>
      <c r="D36" s="82"/>
      <c r="E36" s="82"/>
      <c r="F36" s="82"/>
      <c r="G36" s="82"/>
      <c r="H36" s="82"/>
      <c r="I36" s="85"/>
      <c r="J36" s="85"/>
      <c r="K36" s="85"/>
      <c r="L36" s="85"/>
      <c r="M36" s="85"/>
      <c r="N36" s="86"/>
    </row>
    <row r="37" spans="1:18" x14ac:dyDescent="0.25">
      <c r="A37" s="77"/>
      <c r="B37" s="82"/>
      <c r="C37" s="82"/>
      <c r="D37" s="82"/>
      <c r="E37" s="82"/>
      <c r="F37" s="82"/>
      <c r="G37" s="82"/>
      <c r="H37" s="82"/>
      <c r="I37" s="85"/>
      <c r="J37" s="85"/>
      <c r="K37" s="85"/>
      <c r="L37" s="85"/>
      <c r="M37" s="85"/>
      <c r="N37" s="86"/>
    </row>
    <row r="38" spans="1:18" x14ac:dyDescent="0.25">
      <c r="A38" s="77"/>
      <c r="B38" s="82"/>
      <c r="C38" s="82"/>
      <c r="D38" s="82"/>
      <c r="E38" s="82"/>
      <c r="F38" s="82"/>
      <c r="G38" s="82"/>
      <c r="H38" s="82"/>
      <c r="I38" s="85"/>
      <c r="J38" s="85"/>
      <c r="K38" s="85"/>
      <c r="L38" s="85"/>
      <c r="M38" s="85"/>
      <c r="N38" s="86"/>
    </row>
    <row r="39" spans="1:18" x14ac:dyDescent="0.25">
      <c r="A39" s="77"/>
      <c r="B39" s="102" t="s">
        <v>33</v>
      </c>
      <c r="C39" s="102" t="s">
        <v>58</v>
      </c>
      <c r="D39" s="101" t="s">
        <v>51</v>
      </c>
      <c r="E39" s="101" t="s">
        <v>16</v>
      </c>
      <c r="F39" s="82"/>
      <c r="G39" s="82"/>
      <c r="H39" s="82"/>
      <c r="I39" s="85"/>
      <c r="J39" s="85"/>
      <c r="K39" s="85"/>
      <c r="L39" s="85"/>
      <c r="M39" s="85"/>
      <c r="N39" s="86"/>
    </row>
    <row r="40" spans="1:18" ht="28.5" x14ac:dyDescent="0.25">
      <c r="A40" s="77"/>
      <c r="B40" s="83" t="s">
        <v>146</v>
      </c>
      <c r="C40" s="84">
        <v>40</v>
      </c>
      <c r="D40" s="141">
        <v>0</v>
      </c>
      <c r="E40" s="255">
        <f>+D40+D41</f>
        <v>0</v>
      </c>
      <c r="F40" s="82"/>
      <c r="G40" s="82"/>
      <c r="H40" s="82"/>
      <c r="I40" s="85"/>
      <c r="J40" s="85"/>
      <c r="K40" s="85"/>
      <c r="L40" s="85"/>
      <c r="M40" s="85"/>
      <c r="N40" s="86"/>
    </row>
    <row r="41" spans="1:18" ht="42.75" x14ac:dyDescent="0.25">
      <c r="A41" s="77"/>
      <c r="B41" s="83" t="s">
        <v>147</v>
      </c>
      <c r="C41" s="84">
        <v>60</v>
      </c>
      <c r="D41" s="141">
        <f>+F148</f>
        <v>0</v>
      </c>
      <c r="E41" s="256"/>
      <c r="F41" s="82"/>
      <c r="G41" s="82"/>
      <c r="H41" s="82"/>
      <c r="I41" s="85"/>
      <c r="J41" s="85"/>
      <c r="K41" s="85"/>
      <c r="L41" s="85"/>
      <c r="M41" s="85"/>
      <c r="N41" s="86"/>
    </row>
    <row r="42" spans="1:18" x14ac:dyDescent="0.25">
      <c r="A42" s="77"/>
      <c r="C42" s="78"/>
      <c r="D42" s="33"/>
      <c r="E42" s="79"/>
      <c r="F42" s="34"/>
      <c r="G42" s="34"/>
      <c r="H42" s="34"/>
      <c r="I42" s="20"/>
      <c r="J42" s="20"/>
      <c r="K42" s="20"/>
      <c r="L42" s="20"/>
      <c r="M42" s="20"/>
    </row>
    <row r="43" spans="1:18" x14ac:dyDescent="0.25">
      <c r="A43" s="77"/>
      <c r="C43" s="78"/>
      <c r="D43" s="33"/>
      <c r="E43" s="79"/>
      <c r="F43" s="34"/>
      <c r="G43" s="34"/>
      <c r="H43" s="34"/>
      <c r="I43" s="20"/>
      <c r="J43" s="20"/>
      <c r="K43" s="20"/>
      <c r="L43" s="20"/>
      <c r="M43" s="20"/>
    </row>
    <row r="44" spans="1:18" x14ac:dyDescent="0.25">
      <c r="A44" s="77"/>
      <c r="C44" s="78"/>
      <c r="D44" s="33"/>
      <c r="E44" s="79"/>
      <c r="F44" s="34"/>
      <c r="G44" s="34"/>
      <c r="H44" s="34"/>
      <c r="I44" s="20"/>
      <c r="J44" s="20"/>
      <c r="K44" s="20"/>
      <c r="L44" s="20"/>
      <c r="M44" s="20"/>
    </row>
    <row r="45" spans="1:18" ht="15.75" thickBot="1" x14ac:dyDescent="0.3">
      <c r="M45" s="240" t="s">
        <v>35</v>
      </c>
      <c r="N45" s="240"/>
    </row>
    <row r="46" spans="1:18" x14ac:dyDescent="0.25">
      <c r="B46" s="100" t="s">
        <v>30</v>
      </c>
      <c r="M46" s="48"/>
      <c r="N46" s="48"/>
    </row>
    <row r="47" spans="1:18" ht="15.75" thickBot="1" x14ac:dyDescent="0.3">
      <c r="M47" s="48"/>
      <c r="N47" s="48"/>
    </row>
    <row r="48" spans="1:18" s="85" customFormat="1" ht="109.5" customHeight="1" x14ac:dyDescent="0.25">
      <c r="B48" s="96" t="s">
        <v>148</v>
      </c>
      <c r="C48" s="96" t="s">
        <v>149</v>
      </c>
      <c r="D48" s="96" t="s">
        <v>150</v>
      </c>
      <c r="E48" s="96" t="s">
        <v>45</v>
      </c>
      <c r="F48" s="96" t="s">
        <v>22</v>
      </c>
      <c r="G48" s="96" t="s">
        <v>102</v>
      </c>
      <c r="H48" s="96" t="s">
        <v>17</v>
      </c>
      <c r="I48" s="96" t="s">
        <v>10</v>
      </c>
      <c r="J48" s="96" t="s">
        <v>31</v>
      </c>
      <c r="K48" s="96" t="s">
        <v>61</v>
      </c>
      <c r="L48" s="96" t="s">
        <v>20</v>
      </c>
      <c r="M48" s="81" t="s">
        <v>26</v>
      </c>
      <c r="N48" s="96" t="s">
        <v>151</v>
      </c>
      <c r="O48" s="96" t="s">
        <v>36</v>
      </c>
      <c r="P48" s="97" t="s">
        <v>11</v>
      </c>
      <c r="Q48" s="97" t="s">
        <v>19</v>
      </c>
      <c r="R48" s="177"/>
    </row>
    <row r="49" spans="1:26" s="91" customFormat="1" ht="30" x14ac:dyDescent="0.25">
      <c r="A49" s="39">
        <v>1</v>
      </c>
      <c r="B49" s="92" t="s">
        <v>161</v>
      </c>
      <c r="C49" s="93" t="s">
        <v>161</v>
      </c>
      <c r="D49" s="92" t="s">
        <v>213</v>
      </c>
      <c r="E49" s="87" t="s">
        <v>214</v>
      </c>
      <c r="F49" s="88" t="s">
        <v>139</v>
      </c>
      <c r="G49" s="129"/>
      <c r="H49" s="95">
        <v>40940</v>
      </c>
      <c r="I49" s="89">
        <v>41090</v>
      </c>
      <c r="J49" s="89"/>
      <c r="K49" s="89" t="s">
        <v>215</v>
      </c>
      <c r="L49" s="89" t="s">
        <v>216</v>
      </c>
      <c r="M49" s="80">
        <v>420</v>
      </c>
      <c r="N49" s="80">
        <v>420</v>
      </c>
      <c r="O49" s="21"/>
      <c r="P49" s="21">
        <v>55</v>
      </c>
      <c r="Q49" s="130"/>
      <c r="R49" s="178"/>
      <c r="S49" s="90"/>
      <c r="T49" s="90"/>
      <c r="U49" s="90"/>
      <c r="V49" s="90"/>
      <c r="W49" s="90"/>
      <c r="X49" s="90"/>
      <c r="Y49" s="90"/>
      <c r="Z49" s="90"/>
    </row>
    <row r="50" spans="1:26" s="91" customFormat="1" ht="30" x14ac:dyDescent="0.25">
      <c r="A50" s="39">
        <f>+A49+1</f>
        <v>2</v>
      </c>
      <c r="B50" s="92" t="s">
        <v>161</v>
      </c>
      <c r="C50" s="93" t="s">
        <v>161</v>
      </c>
      <c r="D50" s="92" t="s">
        <v>213</v>
      </c>
      <c r="E50" s="87" t="s">
        <v>217</v>
      </c>
      <c r="F50" s="88" t="s">
        <v>139</v>
      </c>
      <c r="G50" s="88"/>
      <c r="H50" s="95">
        <v>41306</v>
      </c>
      <c r="I50" s="89">
        <v>41639</v>
      </c>
      <c r="J50" s="89"/>
      <c r="K50" s="89" t="s">
        <v>218</v>
      </c>
      <c r="L50" s="89" t="s">
        <v>216</v>
      </c>
      <c r="M50" s="80">
        <v>3144</v>
      </c>
      <c r="N50" s="80">
        <v>3144</v>
      </c>
      <c r="O50" s="21"/>
      <c r="P50" s="21">
        <v>55</v>
      </c>
      <c r="Q50" s="130"/>
      <c r="R50" s="178"/>
      <c r="S50" s="90"/>
      <c r="T50" s="90"/>
      <c r="U50" s="90"/>
      <c r="V50" s="90"/>
      <c r="W50" s="90"/>
      <c r="X50" s="90"/>
      <c r="Y50" s="90"/>
      <c r="Z50" s="90"/>
    </row>
    <row r="51" spans="1:26" s="91" customFormat="1" ht="30" x14ac:dyDescent="0.25">
      <c r="A51" s="39">
        <f t="shared" ref="A51:A56" si="0">+A50+1</f>
        <v>3</v>
      </c>
      <c r="B51" s="92" t="s">
        <v>161</v>
      </c>
      <c r="C51" s="93" t="s">
        <v>161</v>
      </c>
      <c r="D51" s="92" t="s">
        <v>213</v>
      </c>
      <c r="E51" s="87" t="s">
        <v>219</v>
      </c>
      <c r="F51" s="88" t="s">
        <v>139</v>
      </c>
      <c r="G51" s="88"/>
      <c r="H51" s="95">
        <v>41091</v>
      </c>
      <c r="I51" s="89">
        <v>41274</v>
      </c>
      <c r="J51" s="89"/>
      <c r="K51" s="89" t="s">
        <v>225</v>
      </c>
      <c r="L51" s="89" t="s">
        <v>216</v>
      </c>
      <c r="M51" s="80">
        <v>620</v>
      </c>
      <c r="N51" s="80">
        <v>620</v>
      </c>
      <c r="O51" s="21"/>
      <c r="P51" s="21">
        <v>55</v>
      </c>
      <c r="Q51" s="130"/>
      <c r="R51" s="178"/>
      <c r="S51" s="90"/>
      <c r="T51" s="90"/>
      <c r="U51" s="90"/>
      <c r="V51" s="90"/>
      <c r="W51" s="90"/>
      <c r="X51" s="90"/>
      <c r="Y51" s="90"/>
      <c r="Z51" s="90"/>
    </row>
    <row r="52" spans="1:26" s="91" customFormat="1" ht="30" x14ac:dyDescent="0.25">
      <c r="A52" s="39">
        <f t="shared" si="0"/>
        <v>4</v>
      </c>
      <c r="B52" s="92" t="s">
        <v>161</v>
      </c>
      <c r="C52" s="93" t="s">
        <v>161</v>
      </c>
      <c r="D52" s="92" t="s">
        <v>213</v>
      </c>
      <c r="E52" s="87" t="s">
        <v>220</v>
      </c>
      <c r="F52" s="95" t="s">
        <v>139</v>
      </c>
      <c r="G52" s="88"/>
      <c r="H52" s="95">
        <v>40940</v>
      </c>
      <c r="I52" s="89">
        <v>41273</v>
      </c>
      <c r="J52" s="89"/>
      <c r="K52" s="89" t="s">
        <v>216</v>
      </c>
      <c r="L52" s="89" t="s">
        <v>218</v>
      </c>
      <c r="M52" s="80">
        <v>3336</v>
      </c>
      <c r="N52" s="80">
        <v>3336</v>
      </c>
      <c r="O52" s="21"/>
      <c r="P52" s="21">
        <v>55</v>
      </c>
      <c r="Q52" s="130"/>
      <c r="R52" s="178"/>
      <c r="S52" s="90"/>
      <c r="T52" s="90"/>
      <c r="U52" s="90"/>
      <c r="V52" s="90"/>
      <c r="W52" s="90"/>
      <c r="X52" s="90"/>
      <c r="Y52" s="90"/>
      <c r="Z52" s="90"/>
    </row>
    <row r="53" spans="1:26" s="91" customFormat="1" ht="45" x14ac:dyDescent="0.25">
      <c r="A53" s="39">
        <f t="shared" si="0"/>
        <v>5</v>
      </c>
      <c r="B53" s="92" t="s">
        <v>161</v>
      </c>
      <c r="C53" s="93" t="s">
        <v>161</v>
      </c>
      <c r="D53" s="92" t="s">
        <v>213</v>
      </c>
      <c r="E53" s="87" t="s">
        <v>221</v>
      </c>
      <c r="F53" s="95" t="s">
        <v>139</v>
      </c>
      <c r="G53" s="88"/>
      <c r="H53" s="95">
        <v>41289</v>
      </c>
      <c r="I53" s="89">
        <v>41912</v>
      </c>
      <c r="J53" s="89"/>
      <c r="K53" s="89" t="s">
        <v>226</v>
      </c>
      <c r="L53" s="89" t="s">
        <v>218</v>
      </c>
      <c r="M53" s="80">
        <v>1292</v>
      </c>
      <c r="N53" s="80">
        <v>1292</v>
      </c>
      <c r="O53" s="21"/>
      <c r="P53" s="21">
        <v>55</v>
      </c>
      <c r="Q53" s="156" t="s">
        <v>406</v>
      </c>
      <c r="R53" s="178"/>
      <c r="S53" s="90"/>
      <c r="T53" s="90"/>
      <c r="U53" s="90"/>
      <c r="V53" s="90"/>
      <c r="W53" s="90"/>
      <c r="X53" s="90"/>
      <c r="Y53" s="90"/>
      <c r="Z53" s="90"/>
    </row>
    <row r="54" spans="1:26" s="91" customFormat="1" ht="75" x14ac:dyDescent="0.25">
      <c r="A54" s="39">
        <f t="shared" si="0"/>
        <v>6</v>
      </c>
      <c r="B54" s="92" t="s">
        <v>161</v>
      </c>
      <c r="C54" s="93" t="s">
        <v>161</v>
      </c>
      <c r="D54" s="92" t="s">
        <v>213</v>
      </c>
      <c r="E54" s="87" t="s">
        <v>222</v>
      </c>
      <c r="F54" s="95" t="s">
        <v>139</v>
      </c>
      <c r="G54" s="88"/>
      <c r="H54" s="95">
        <v>41530</v>
      </c>
      <c r="I54" s="89">
        <v>41912</v>
      </c>
      <c r="J54" s="89"/>
      <c r="K54" s="89" t="s">
        <v>216</v>
      </c>
      <c r="L54" s="89" t="s">
        <v>227</v>
      </c>
      <c r="M54" s="80">
        <v>494</v>
      </c>
      <c r="N54" s="80">
        <v>494</v>
      </c>
      <c r="O54" s="21"/>
      <c r="P54" s="21">
        <v>55</v>
      </c>
      <c r="Q54" s="156" t="s">
        <v>408</v>
      </c>
      <c r="R54" s="178"/>
      <c r="S54" s="90"/>
      <c r="T54" s="90"/>
      <c r="U54" s="90"/>
      <c r="V54" s="90"/>
      <c r="W54" s="90"/>
      <c r="X54" s="90"/>
      <c r="Y54" s="90"/>
      <c r="Z54" s="90"/>
    </row>
    <row r="55" spans="1:26" s="91" customFormat="1" ht="75" x14ac:dyDescent="0.25">
      <c r="A55" s="39">
        <f t="shared" si="0"/>
        <v>7</v>
      </c>
      <c r="B55" s="92" t="s">
        <v>161</v>
      </c>
      <c r="C55" s="93" t="s">
        <v>161</v>
      </c>
      <c r="D55" s="92" t="s">
        <v>213</v>
      </c>
      <c r="E55" s="87" t="s">
        <v>223</v>
      </c>
      <c r="F55" s="95" t="s">
        <v>139</v>
      </c>
      <c r="G55" s="88"/>
      <c r="H55" s="95">
        <v>41530</v>
      </c>
      <c r="I55" s="89">
        <v>41912</v>
      </c>
      <c r="J55" s="89"/>
      <c r="K55" s="89" t="s">
        <v>216</v>
      </c>
      <c r="L55" s="89" t="s">
        <v>227</v>
      </c>
      <c r="M55" s="80">
        <v>700</v>
      </c>
      <c r="N55" s="80">
        <v>700</v>
      </c>
      <c r="O55" s="21"/>
      <c r="P55" s="21">
        <v>55</v>
      </c>
      <c r="Q55" s="156" t="s">
        <v>408</v>
      </c>
      <c r="R55" s="178"/>
      <c r="S55" s="90"/>
      <c r="T55" s="90"/>
      <c r="U55" s="90"/>
      <c r="V55" s="90"/>
      <c r="W55" s="90"/>
      <c r="X55" s="90"/>
      <c r="Y55" s="90"/>
      <c r="Z55" s="90"/>
    </row>
    <row r="56" spans="1:26" s="91" customFormat="1" ht="30" x14ac:dyDescent="0.25">
      <c r="A56" s="39">
        <f t="shared" si="0"/>
        <v>8</v>
      </c>
      <c r="B56" s="92" t="s">
        <v>161</v>
      </c>
      <c r="C56" s="93" t="s">
        <v>161</v>
      </c>
      <c r="D56" s="92" t="s">
        <v>213</v>
      </c>
      <c r="E56" s="87" t="s">
        <v>224</v>
      </c>
      <c r="F56" s="88" t="s">
        <v>139</v>
      </c>
      <c r="G56" s="88"/>
      <c r="H56" s="95">
        <v>40939</v>
      </c>
      <c r="I56" s="89">
        <v>41274</v>
      </c>
      <c r="J56" s="89"/>
      <c r="K56" s="89" t="s">
        <v>216</v>
      </c>
      <c r="L56" s="89" t="s">
        <v>218</v>
      </c>
      <c r="M56" s="80">
        <v>110</v>
      </c>
      <c r="N56" s="80">
        <v>110</v>
      </c>
      <c r="O56" s="21"/>
      <c r="P56" s="21">
        <v>55</v>
      </c>
      <c r="Q56" s="130"/>
      <c r="R56" s="178"/>
      <c r="S56" s="90"/>
      <c r="T56" s="90"/>
      <c r="U56" s="90"/>
      <c r="V56" s="90"/>
      <c r="W56" s="90"/>
      <c r="X56" s="90"/>
      <c r="Y56" s="90"/>
      <c r="Z56" s="90"/>
    </row>
    <row r="57" spans="1:26" s="91" customFormat="1" ht="33" customHeight="1" x14ac:dyDescent="0.25">
      <c r="A57" s="39"/>
      <c r="B57" s="40" t="s">
        <v>16</v>
      </c>
      <c r="C57" s="93"/>
      <c r="D57" s="92"/>
      <c r="E57" s="87"/>
      <c r="F57" s="88"/>
      <c r="G57" s="88"/>
      <c r="H57" s="88"/>
      <c r="I57" s="89"/>
      <c r="J57" s="89"/>
      <c r="K57" s="94" t="s">
        <v>407</v>
      </c>
      <c r="L57" s="94">
        <f t="shared" ref="L57" si="1">SUM(L49:L56)</f>
        <v>0</v>
      </c>
      <c r="M57" s="128">
        <v>4066</v>
      </c>
      <c r="N57" s="94" t="s">
        <v>228</v>
      </c>
      <c r="O57" s="21"/>
      <c r="P57" s="21"/>
      <c r="Q57" s="131"/>
      <c r="R57" s="179"/>
    </row>
    <row r="58" spans="1:26" s="24" customFormat="1" x14ac:dyDescent="0.25">
      <c r="E58" s="25"/>
      <c r="R58" s="180"/>
    </row>
    <row r="59" spans="1:26" s="24" customFormat="1" x14ac:dyDescent="0.25">
      <c r="B59" s="210" t="s">
        <v>28</v>
      </c>
      <c r="C59" s="210" t="s">
        <v>27</v>
      </c>
      <c r="D59" s="257" t="s">
        <v>34</v>
      </c>
      <c r="E59" s="257"/>
      <c r="R59" s="180"/>
    </row>
    <row r="60" spans="1:26" s="24" customFormat="1" x14ac:dyDescent="0.25">
      <c r="B60" s="212"/>
      <c r="C60" s="212"/>
      <c r="D60" s="145" t="s">
        <v>23</v>
      </c>
      <c r="E60" s="46" t="s">
        <v>24</v>
      </c>
      <c r="R60" s="180"/>
    </row>
    <row r="61" spans="1:26" s="24" customFormat="1" ht="30.6" customHeight="1" x14ac:dyDescent="0.25">
      <c r="B61" s="44" t="s">
        <v>21</v>
      </c>
      <c r="C61" s="45" t="str">
        <f>+K57</f>
        <v>31 meses y 16 días</v>
      </c>
      <c r="D61" s="42" t="s">
        <v>194</v>
      </c>
      <c r="E61" s="43"/>
      <c r="F61" s="26"/>
      <c r="G61" s="26"/>
      <c r="H61" s="26"/>
      <c r="I61" s="26"/>
      <c r="J61" s="26"/>
      <c r="K61" s="26"/>
      <c r="L61" s="26"/>
      <c r="M61" s="26"/>
      <c r="R61" s="180"/>
    </row>
    <row r="62" spans="1:26" s="24" customFormat="1" ht="30" customHeight="1" x14ac:dyDescent="0.25">
      <c r="B62" s="44" t="s">
        <v>25</v>
      </c>
      <c r="C62" s="45">
        <f>+M57</f>
        <v>4066</v>
      </c>
      <c r="D62" s="42" t="s">
        <v>194</v>
      </c>
      <c r="E62" s="43"/>
      <c r="R62" s="180"/>
    </row>
    <row r="63" spans="1:26" s="24" customFormat="1" x14ac:dyDescent="0.25">
      <c r="B63" s="27"/>
      <c r="C63" s="237"/>
      <c r="D63" s="237"/>
      <c r="E63" s="237"/>
      <c r="F63" s="237"/>
      <c r="G63" s="237"/>
      <c r="H63" s="237"/>
      <c r="I63" s="237"/>
      <c r="J63" s="237"/>
      <c r="K63" s="237"/>
      <c r="L63" s="237"/>
      <c r="M63" s="237"/>
      <c r="N63" s="237"/>
      <c r="R63" s="180"/>
    </row>
    <row r="64" spans="1:26" ht="28.15" customHeight="1" thickBot="1" x14ac:dyDescent="0.3"/>
    <row r="65" spans="2:17" ht="27" thickBot="1" x14ac:dyDescent="0.3">
      <c r="B65" s="258" t="s">
        <v>103</v>
      </c>
      <c r="C65" s="258"/>
      <c r="D65" s="258"/>
      <c r="E65" s="258"/>
      <c r="F65" s="258"/>
      <c r="G65" s="258"/>
      <c r="H65" s="258"/>
      <c r="I65" s="258"/>
      <c r="J65" s="258"/>
      <c r="K65" s="258"/>
      <c r="L65" s="258"/>
      <c r="M65" s="258"/>
      <c r="N65" s="258"/>
    </row>
    <row r="68" spans="2:17" ht="109.5" customHeight="1" x14ac:dyDescent="0.25">
      <c r="B68" s="98" t="s">
        <v>152</v>
      </c>
      <c r="C68" s="50" t="s">
        <v>2</v>
      </c>
      <c r="D68" s="50" t="s">
        <v>105</v>
      </c>
      <c r="E68" s="50" t="s">
        <v>104</v>
      </c>
      <c r="F68" s="50" t="s">
        <v>106</v>
      </c>
      <c r="G68" s="50" t="s">
        <v>107</v>
      </c>
      <c r="H68" s="50" t="s">
        <v>108</v>
      </c>
      <c r="I68" s="50" t="s">
        <v>109</v>
      </c>
      <c r="J68" s="50" t="s">
        <v>110</v>
      </c>
      <c r="K68" s="50" t="s">
        <v>111</v>
      </c>
      <c r="L68" s="50" t="s">
        <v>112</v>
      </c>
      <c r="M68" s="74" t="s">
        <v>113</v>
      </c>
      <c r="N68" s="74" t="s">
        <v>114</v>
      </c>
      <c r="O68" s="217" t="s">
        <v>3</v>
      </c>
      <c r="P68" s="219"/>
      <c r="Q68" s="50" t="s">
        <v>18</v>
      </c>
    </row>
    <row r="69" spans="2:17" x14ac:dyDescent="0.25">
      <c r="B69" s="146" t="s">
        <v>171</v>
      </c>
      <c r="C69" s="146" t="s">
        <v>195</v>
      </c>
      <c r="D69" s="146" t="s">
        <v>197</v>
      </c>
      <c r="E69" s="147">
        <v>72</v>
      </c>
      <c r="F69" s="3"/>
      <c r="G69" s="3" t="s">
        <v>139</v>
      </c>
      <c r="H69" s="3"/>
      <c r="I69" s="75"/>
      <c r="J69" s="75" t="s">
        <v>139</v>
      </c>
      <c r="K69" s="75" t="s">
        <v>139</v>
      </c>
      <c r="L69" s="75" t="s">
        <v>139</v>
      </c>
      <c r="M69" s="75" t="s">
        <v>139</v>
      </c>
      <c r="N69" s="75" t="s">
        <v>139</v>
      </c>
      <c r="O69" s="215"/>
      <c r="P69" s="216"/>
      <c r="Q69" s="99" t="s">
        <v>139</v>
      </c>
    </row>
    <row r="70" spans="2:17" ht="30" x14ac:dyDescent="0.25">
      <c r="B70" s="146" t="s">
        <v>180</v>
      </c>
      <c r="C70" s="146" t="s">
        <v>196</v>
      </c>
      <c r="D70" s="146" t="s">
        <v>198</v>
      </c>
      <c r="E70" s="147">
        <v>36</v>
      </c>
      <c r="F70" s="3"/>
      <c r="G70" s="3" t="s">
        <v>140</v>
      </c>
      <c r="H70" s="3"/>
      <c r="I70" s="75"/>
      <c r="J70" s="75" t="s">
        <v>139</v>
      </c>
      <c r="K70" s="75" t="s">
        <v>139</v>
      </c>
      <c r="L70" s="75" t="s">
        <v>139</v>
      </c>
      <c r="M70" s="75" t="s">
        <v>139</v>
      </c>
      <c r="N70" s="75" t="s">
        <v>139</v>
      </c>
      <c r="O70" s="215" t="s">
        <v>383</v>
      </c>
      <c r="P70" s="216"/>
      <c r="Q70" s="99" t="s">
        <v>139</v>
      </c>
    </row>
    <row r="71" spans="2:17" x14ac:dyDescent="0.25">
      <c r="B71" s="146" t="s">
        <v>180</v>
      </c>
      <c r="C71" s="146" t="s">
        <v>199</v>
      </c>
      <c r="D71" s="146" t="s">
        <v>204</v>
      </c>
      <c r="E71" s="147">
        <v>24</v>
      </c>
      <c r="F71" s="3"/>
      <c r="G71" s="3"/>
      <c r="H71" s="3" t="s">
        <v>139</v>
      </c>
      <c r="I71" s="75"/>
      <c r="J71" s="75" t="s">
        <v>139</v>
      </c>
      <c r="K71" s="75" t="s">
        <v>139</v>
      </c>
      <c r="L71" s="75" t="s">
        <v>139</v>
      </c>
      <c r="M71" s="75" t="s">
        <v>139</v>
      </c>
      <c r="N71" s="75" t="s">
        <v>139</v>
      </c>
      <c r="O71" s="142"/>
      <c r="P71" s="143"/>
      <c r="Q71" s="99" t="s">
        <v>139</v>
      </c>
    </row>
    <row r="72" spans="2:17" x14ac:dyDescent="0.25">
      <c r="B72" s="146" t="s">
        <v>180</v>
      </c>
      <c r="C72" s="146" t="s">
        <v>200</v>
      </c>
      <c r="D72" s="146" t="s">
        <v>205</v>
      </c>
      <c r="E72" s="147">
        <v>36</v>
      </c>
      <c r="F72" s="3"/>
      <c r="G72" s="3"/>
      <c r="H72" s="3" t="s">
        <v>139</v>
      </c>
      <c r="I72" s="75"/>
      <c r="J72" s="75" t="s">
        <v>139</v>
      </c>
      <c r="K72" s="75" t="s">
        <v>139</v>
      </c>
      <c r="L72" s="75" t="s">
        <v>139</v>
      </c>
      <c r="M72" s="75" t="s">
        <v>139</v>
      </c>
      <c r="N72" s="75" t="s">
        <v>139</v>
      </c>
      <c r="O72" s="142"/>
      <c r="P72" s="143"/>
      <c r="Q72" s="99" t="s">
        <v>139</v>
      </c>
    </row>
    <row r="73" spans="2:17" x14ac:dyDescent="0.25">
      <c r="B73" s="146" t="s">
        <v>180</v>
      </c>
      <c r="C73" s="146" t="s">
        <v>181</v>
      </c>
      <c r="D73" s="146" t="s">
        <v>206</v>
      </c>
      <c r="E73" s="147">
        <v>60</v>
      </c>
      <c r="F73" s="3"/>
      <c r="G73" s="3"/>
      <c r="H73" s="3" t="s">
        <v>139</v>
      </c>
      <c r="I73" s="75"/>
      <c r="J73" s="75" t="s">
        <v>139</v>
      </c>
      <c r="K73" s="75" t="s">
        <v>139</v>
      </c>
      <c r="L73" s="75" t="s">
        <v>139</v>
      </c>
      <c r="M73" s="75" t="s">
        <v>139</v>
      </c>
      <c r="N73" s="75" t="s">
        <v>139</v>
      </c>
      <c r="O73" s="142"/>
      <c r="P73" s="143"/>
      <c r="Q73" s="99" t="s">
        <v>139</v>
      </c>
    </row>
    <row r="74" spans="2:17" x14ac:dyDescent="0.25">
      <c r="B74" s="146" t="s">
        <v>180</v>
      </c>
      <c r="C74" s="146" t="s">
        <v>201</v>
      </c>
      <c r="D74" s="146" t="s">
        <v>207</v>
      </c>
      <c r="E74" s="147">
        <v>60</v>
      </c>
      <c r="F74" s="3"/>
      <c r="G74" s="3"/>
      <c r="H74" s="3" t="s">
        <v>139</v>
      </c>
      <c r="I74" s="75"/>
      <c r="J74" s="75" t="s">
        <v>139</v>
      </c>
      <c r="K74" s="75" t="s">
        <v>139</v>
      </c>
      <c r="L74" s="75" t="s">
        <v>139</v>
      </c>
      <c r="M74" s="75" t="s">
        <v>139</v>
      </c>
      <c r="N74" s="75" t="s">
        <v>139</v>
      </c>
      <c r="O74" s="142"/>
      <c r="P74" s="143"/>
      <c r="Q74" s="99" t="s">
        <v>139</v>
      </c>
    </row>
    <row r="75" spans="2:17" x14ac:dyDescent="0.25">
      <c r="B75" s="146" t="s">
        <v>180</v>
      </c>
      <c r="C75" s="146" t="s">
        <v>202</v>
      </c>
      <c r="D75" s="146" t="s">
        <v>208</v>
      </c>
      <c r="E75" s="147">
        <v>36</v>
      </c>
      <c r="F75" s="3"/>
      <c r="G75" s="3"/>
      <c r="H75" s="3" t="s">
        <v>139</v>
      </c>
      <c r="I75" s="75"/>
      <c r="J75" s="75" t="s">
        <v>139</v>
      </c>
      <c r="K75" s="75" t="s">
        <v>139</v>
      </c>
      <c r="L75" s="75" t="s">
        <v>139</v>
      </c>
      <c r="M75" s="75" t="s">
        <v>139</v>
      </c>
      <c r="N75" s="75" t="s">
        <v>139</v>
      </c>
      <c r="O75" s="215"/>
      <c r="P75" s="216"/>
      <c r="Q75" s="99" t="s">
        <v>139</v>
      </c>
    </row>
    <row r="76" spans="2:17" x14ac:dyDescent="0.25">
      <c r="B76" s="146" t="s">
        <v>180</v>
      </c>
      <c r="C76" s="146" t="s">
        <v>203</v>
      </c>
      <c r="D76" s="146" t="s">
        <v>209</v>
      </c>
      <c r="E76" s="147">
        <v>48</v>
      </c>
      <c r="F76" s="3"/>
      <c r="G76" s="3"/>
      <c r="H76" s="3" t="s">
        <v>139</v>
      </c>
      <c r="I76" s="75"/>
      <c r="J76" s="75" t="s">
        <v>139</v>
      </c>
      <c r="K76" s="75" t="s">
        <v>139</v>
      </c>
      <c r="L76" s="75" t="s">
        <v>139</v>
      </c>
      <c r="M76" s="75" t="s">
        <v>139</v>
      </c>
      <c r="N76" s="75" t="s">
        <v>139</v>
      </c>
      <c r="O76" s="215"/>
      <c r="P76" s="216"/>
      <c r="Q76" s="99" t="s">
        <v>139</v>
      </c>
    </row>
    <row r="77" spans="2:17" x14ac:dyDescent="0.25">
      <c r="B77" s="2"/>
      <c r="C77" s="146" t="s">
        <v>210</v>
      </c>
      <c r="D77" s="146" t="s">
        <v>206</v>
      </c>
      <c r="E77" s="4">
        <v>48</v>
      </c>
      <c r="F77" s="3"/>
      <c r="G77" s="3"/>
      <c r="H77" s="3" t="s">
        <v>139</v>
      </c>
      <c r="I77" s="75"/>
      <c r="J77" s="75" t="s">
        <v>139</v>
      </c>
      <c r="K77" s="75" t="s">
        <v>139</v>
      </c>
      <c r="L77" s="75" t="s">
        <v>139</v>
      </c>
      <c r="M77" s="75" t="s">
        <v>139</v>
      </c>
      <c r="N77" s="75" t="s">
        <v>139</v>
      </c>
      <c r="O77" s="215"/>
      <c r="P77" s="216"/>
      <c r="Q77" s="99" t="s">
        <v>139</v>
      </c>
    </row>
    <row r="78" spans="2:17" x14ac:dyDescent="0.25">
      <c r="B78" s="2"/>
      <c r="C78" s="2"/>
      <c r="D78" s="4"/>
      <c r="E78" s="4"/>
      <c r="F78" s="3"/>
      <c r="G78" s="3"/>
      <c r="H78" s="3"/>
      <c r="I78" s="75"/>
      <c r="J78" s="75"/>
      <c r="K78" s="99"/>
      <c r="L78" s="99"/>
      <c r="M78" s="99"/>
      <c r="N78" s="99"/>
      <c r="O78" s="215"/>
      <c r="P78" s="216"/>
      <c r="Q78" s="99"/>
    </row>
    <row r="79" spans="2:17" x14ac:dyDescent="0.25">
      <c r="B79" s="99"/>
      <c r="C79" s="99"/>
      <c r="D79" s="99"/>
      <c r="E79" s="99"/>
      <c r="F79" s="99"/>
      <c r="G79" s="99"/>
      <c r="H79" s="99"/>
      <c r="I79" s="99"/>
      <c r="J79" s="99"/>
      <c r="K79" s="99"/>
      <c r="L79" s="99"/>
      <c r="M79" s="99"/>
      <c r="N79" s="99"/>
      <c r="O79" s="215"/>
      <c r="P79" s="216"/>
      <c r="Q79" s="99"/>
    </row>
    <row r="80" spans="2:17" x14ac:dyDescent="0.25">
      <c r="B80" s="7" t="s">
        <v>1</v>
      </c>
    </row>
    <row r="81" spans="2:17" x14ac:dyDescent="0.25">
      <c r="B81" s="7" t="s">
        <v>37</v>
      </c>
    </row>
    <row r="82" spans="2:17" x14ac:dyDescent="0.25">
      <c r="B82" s="7" t="s">
        <v>62</v>
      </c>
    </row>
    <row r="84" spans="2:17" ht="15.75" thickBot="1" x14ac:dyDescent="0.3"/>
    <row r="85" spans="2:17" ht="27" thickBot="1" x14ac:dyDescent="0.3">
      <c r="B85" s="224" t="s">
        <v>38</v>
      </c>
      <c r="C85" s="225"/>
      <c r="D85" s="225"/>
      <c r="E85" s="225"/>
      <c r="F85" s="225"/>
      <c r="G85" s="225"/>
      <c r="H85" s="225"/>
      <c r="I85" s="225"/>
      <c r="J85" s="225"/>
      <c r="K85" s="225"/>
      <c r="L85" s="225"/>
      <c r="M85" s="225"/>
      <c r="N85" s="226"/>
    </row>
    <row r="90" spans="2:17" ht="76.5" customHeight="1" x14ac:dyDescent="0.25">
      <c r="B90" s="98" t="s">
        <v>0</v>
      </c>
      <c r="C90" s="98" t="s">
        <v>39</v>
      </c>
      <c r="D90" s="98" t="s">
        <v>40</v>
      </c>
      <c r="E90" s="98" t="s">
        <v>115</v>
      </c>
      <c r="F90" s="98" t="s">
        <v>117</v>
      </c>
      <c r="G90" s="98" t="s">
        <v>118</v>
      </c>
      <c r="H90" s="98" t="s">
        <v>119</v>
      </c>
      <c r="I90" s="98" t="s">
        <v>116</v>
      </c>
      <c r="J90" s="217" t="s">
        <v>120</v>
      </c>
      <c r="K90" s="218"/>
      <c r="L90" s="219"/>
      <c r="M90" s="98" t="s">
        <v>124</v>
      </c>
      <c r="N90" s="98" t="s">
        <v>41</v>
      </c>
      <c r="O90" s="98" t="s">
        <v>42</v>
      </c>
      <c r="P90" s="217" t="s">
        <v>3</v>
      </c>
      <c r="Q90" s="219"/>
    </row>
    <row r="91" spans="2:17" ht="60.75" customHeight="1" x14ac:dyDescent="0.25">
      <c r="B91" s="170"/>
      <c r="C91" s="170"/>
      <c r="D91" s="170" t="s">
        <v>368</v>
      </c>
      <c r="E91" s="2">
        <v>66657064</v>
      </c>
      <c r="F91" s="2" t="s">
        <v>231</v>
      </c>
      <c r="G91" s="2" t="s">
        <v>267</v>
      </c>
      <c r="H91" s="159">
        <v>41026</v>
      </c>
      <c r="I91" s="4" t="s">
        <v>140</v>
      </c>
      <c r="J91" s="1" t="s">
        <v>161</v>
      </c>
      <c r="K91" s="76" t="s">
        <v>294</v>
      </c>
      <c r="L91" s="75" t="s">
        <v>319</v>
      </c>
      <c r="M91" s="99" t="s">
        <v>139</v>
      </c>
      <c r="N91" s="99" t="s">
        <v>139</v>
      </c>
      <c r="O91" s="99"/>
      <c r="P91" s="273" t="s">
        <v>397</v>
      </c>
      <c r="Q91" s="273"/>
    </row>
    <row r="92" spans="2:17" ht="60.75" customHeight="1" x14ac:dyDescent="0.25">
      <c r="B92" s="170"/>
      <c r="C92" s="170"/>
      <c r="D92" s="2" t="s">
        <v>369</v>
      </c>
      <c r="E92" s="2">
        <v>31584002</v>
      </c>
      <c r="F92" s="2" t="s">
        <v>231</v>
      </c>
      <c r="G92" s="2" t="s">
        <v>267</v>
      </c>
      <c r="H92" s="159">
        <v>41026</v>
      </c>
      <c r="I92" s="4" t="s">
        <v>139</v>
      </c>
      <c r="J92" s="1" t="s">
        <v>161</v>
      </c>
      <c r="K92" s="76" t="s">
        <v>333</v>
      </c>
      <c r="L92" s="75" t="s">
        <v>332</v>
      </c>
      <c r="M92" s="99" t="s">
        <v>139</v>
      </c>
      <c r="N92" s="99" t="s">
        <v>139</v>
      </c>
      <c r="O92" s="99"/>
      <c r="P92" s="274" t="s">
        <v>398</v>
      </c>
      <c r="Q92" s="275"/>
    </row>
    <row r="94" spans="2:17" ht="15.75" thickBot="1" x14ac:dyDescent="0.3"/>
    <row r="95" spans="2:17" ht="27" thickBot="1" x14ac:dyDescent="0.3">
      <c r="B95" s="224" t="s">
        <v>46</v>
      </c>
      <c r="C95" s="225"/>
      <c r="D95" s="225"/>
      <c r="E95" s="225"/>
      <c r="F95" s="225"/>
      <c r="G95" s="225"/>
      <c r="H95" s="225"/>
      <c r="I95" s="225"/>
      <c r="J95" s="225"/>
      <c r="K95" s="225"/>
      <c r="L95" s="225"/>
      <c r="M95" s="225"/>
      <c r="N95" s="226"/>
    </row>
    <row r="98" spans="1:26" ht="46.15" customHeight="1" x14ac:dyDescent="0.25">
      <c r="B98" s="50" t="s">
        <v>33</v>
      </c>
      <c r="C98" s="50" t="s">
        <v>47</v>
      </c>
      <c r="D98" s="217" t="s">
        <v>3</v>
      </c>
      <c r="E98" s="219"/>
    </row>
    <row r="99" spans="1:26" ht="46.9" customHeight="1" x14ac:dyDescent="0.25">
      <c r="B99" s="51" t="s">
        <v>125</v>
      </c>
      <c r="C99" s="141" t="s">
        <v>139</v>
      </c>
      <c r="D99" s="264"/>
      <c r="E99" s="264"/>
    </row>
    <row r="102" spans="1:26" ht="26.25" x14ac:dyDescent="0.25">
      <c r="B102" s="235" t="s">
        <v>64</v>
      </c>
      <c r="C102" s="236"/>
      <c r="D102" s="236"/>
      <c r="E102" s="236"/>
      <c r="F102" s="236"/>
      <c r="G102" s="236"/>
      <c r="H102" s="236"/>
      <c r="I102" s="236"/>
      <c r="J102" s="236"/>
      <c r="K102" s="236"/>
      <c r="L102" s="236"/>
      <c r="M102" s="236"/>
      <c r="N102" s="236"/>
      <c r="O102" s="236"/>
      <c r="P102" s="236"/>
    </row>
    <row r="104" spans="1:26" ht="15.75" thickBot="1" x14ac:dyDescent="0.3"/>
    <row r="105" spans="1:26" ht="27" thickBot="1" x14ac:dyDescent="0.3">
      <c r="B105" s="224" t="s">
        <v>54</v>
      </c>
      <c r="C105" s="225"/>
      <c r="D105" s="225"/>
      <c r="E105" s="225"/>
      <c r="F105" s="225"/>
      <c r="G105" s="225"/>
      <c r="H105" s="225"/>
      <c r="I105" s="225"/>
      <c r="J105" s="225"/>
      <c r="K105" s="225"/>
      <c r="L105" s="225"/>
      <c r="M105" s="225"/>
      <c r="N105" s="226"/>
    </row>
    <row r="107" spans="1:26" ht="15.75" thickBot="1" x14ac:dyDescent="0.3">
      <c r="M107" s="48"/>
      <c r="N107" s="48"/>
    </row>
    <row r="108" spans="1:26" s="85" customFormat="1" ht="109.5" customHeight="1" x14ac:dyDescent="0.25">
      <c r="B108" s="96" t="s">
        <v>148</v>
      </c>
      <c r="C108" s="96" t="s">
        <v>149</v>
      </c>
      <c r="D108" s="96" t="s">
        <v>150</v>
      </c>
      <c r="E108" s="96" t="s">
        <v>45</v>
      </c>
      <c r="F108" s="96" t="s">
        <v>22</v>
      </c>
      <c r="G108" s="96" t="s">
        <v>102</v>
      </c>
      <c r="H108" s="96" t="s">
        <v>17</v>
      </c>
      <c r="I108" s="96" t="s">
        <v>10</v>
      </c>
      <c r="J108" s="96" t="s">
        <v>31</v>
      </c>
      <c r="K108" s="96" t="s">
        <v>61</v>
      </c>
      <c r="L108" s="96" t="s">
        <v>20</v>
      </c>
      <c r="M108" s="81" t="s">
        <v>26</v>
      </c>
      <c r="N108" s="96" t="s">
        <v>151</v>
      </c>
      <c r="O108" s="96" t="s">
        <v>36</v>
      </c>
      <c r="P108" s="97" t="s">
        <v>11</v>
      </c>
      <c r="Q108" s="97" t="s">
        <v>19</v>
      </c>
    </row>
    <row r="109" spans="1:26" s="91" customFormat="1" x14ac:dyDescent="0.25">
      <c r="A109" s="39">
        <v>1</v>
      </c>
      <c r="B109" s="92"/>
      <c r="C109" s="93"/>
      <c r="D109" s="92"/>
      <c r="E109" s="87"/>
      <c r="F109" s="88"/>
      <c r="G109" s="129"/>
      <c r="H109" s="95"/>
      <c r="I109" s="89"/>
      <c r="J109" s="89"/>
      <c r="K109" s="89"/>
      <c r="L109" s="89"/>
      <c r="M109" s="80"/>
      <c r="N109" s="80">
        <f>+M109*G109</f>
        <v>0</v>
      </c>
      <c r="O109" s="21"/>
      <c r="P109" s="21"/>
      <c r="Q109" s="130"/>
      <c r="R109" s="90"/>
      <c r="S109" s="90"/>
      <c r="T109" s="90"/>
      <c r="U109" s="90"/>
      <c r="V109" s="90"/>
      <c r="W109" s="90"/>
      <c r="X109" s="90"/>
      <c r="Y109" s="90"/>
      <c r="Z109" s="90"/>
    </row>
    <row r="110" spans="1:26" s="91" customFormat="1" x14ac:dyDescent="0.25">
      <c r="A110" s="39">
        <f>+A109+1</f>
        <v>2</v>
      </c>
      <c r="B110" s="92"/>
      <c r="C110" s="93"/>
      <c r="D110" s="92"/>
      <c r="E110" s="87"/>
      <c r="F110" s="88"/>
      <c r="G110" s="88"/>
      <c r="H110" s="88"/>
      <c r="I110" s="89"/>
      <c r="J110" s="89"/>
      <c r="K110" s="89"/>
      <c r="L110" s="89"/>
      <c r="M110" s="80"/>
      <c r="N110" s="80"/>
      <c r="O110" s="21"/>
      <c r="P110" s="21"/>
      <c r="Q110" s="130"/>
      <c r="R110" s="90"/>
      <c r="S110" s="90"/>
      <c r="T110" s="90"/>
      <c r="U110" s="90"/>
      <c r="V110" s="90"/>
      <c r="W110" s="90"/>
      <c r="X110" s="90"/>
      <c r="Y110" s="90"/>
      <c r="Z110" s="90"/>
    </row>
    <row r="111" spans="1:26" s="91" customFormat="1" x14ac:dyDescent="0.25">
      <c r="A111" s="39">
        <f t="shared" ref="A111:A116" si="2">+A110+1</f>
        <v>3</v>
      </c>
      <c r="B111" s="92"/>
      <c r="C111" s="93"/>
      <c r="D111" s="92"/>
      <c r="E111" s="87"/>
      <c r="F111" s="88"/>
      <c r="G111" s="88"/>
      <c r="H111" s="88"/>
      <c r="I111" s="89"/>
      <c r="J111" s="89"/>
      <c r="K111" s="89"/>
      <c r="L111" s="89"/>
      <c r="M111" s="80"/>
      <c r="N111" s="80"/>
      <c r="O111" s="21"/>
      <c r="P111" s="21"/>
      <c r="Q111" s="130"/>
      <c r="R111" s="90"/>
      <c r="S111" s="90"/>
      <c r="T111" s="90"/>
      <c r="U111" s="90"/>
      <c r="V111" s="90"/>
      <c r="W111" s="90"/>
      <c r="X111" s="90"/>
      <c r="Y111" s="90"/>
      <c r="Z111" s="90"/>
    </row>
    <row r="112" spans="1:26" s="91" customFormat="1" x14ac:dyDescent="0.25">
      <c r="A112" s="39">
        <f t="shared" si="2"/>
        <v>4</v>
      </c>
      <c r="B112" s="92"/>
      <c r="C112" s="93"/>
      <c r="D112" s="92"/>
      <c r="E112" s="87"/>
      <c r="F112" s="88"/>
      <c r="G112" s="88"/>
      <c r="H112" s="88"/>
      <c r="I112" s="89"/>
      <c r="J112" s="89"/>
      <c r="K112" s="89"/>
      <c r="L112" s="89"/>
      <c r="M112" s="80"/>
      <c r="N112" s="80"/>
      <c r="O112" s="21"/>
      <c r="P112" s="21"/>
      <c r="Q112" s="130"/>
      <c r="R112" s="90"/>
      <c r="S112" s="90"/>
      <c r="T112" s="90"/>
      <c r="U112" s="90"/>
      <c r="V112" s="90"/>
      <c r="W112" s="90"/>
      <c r="X112" s="90"/>
      <c r="Y112" s="90"/>
      <c r="Z112" s="90"/>
    </row>
    <row r="113" spans="1:26" s="91" customFormat="1" x14ac:dyDescent="0.25">
      <c r="A113" s="39">
        <f t="shared" si="2"/>
        <v>5</v>
      </c>
      <c r="B113" s="92"/>
      <c r="C113" s="93"/>
      <c r="D113" s="92"/>
      <c r="E113" s="87"/>
      <c r="F113" s="88"/>
      <c r="G113" s="88"/>
      <c r="H113" s="88"/>
      <c r="I113" s="89"/>
      <c r="J113" s="89"/>
      <c r="K113" s="89"/>
      <c r="L113" s="89"/>
      <c r="M113" s="80"/>
      <c r="N113" s="80"/>
      <c r="O113" s="21"/>
      <c r="P113" s="21"/>
      <c r="Q113" s="130"/>
      <c r="R113" s="90"/>
      <c r="S113" s="90"/>
      <c r="T113" s="90"/>
      <c r="U113" s="90"/>
      <c r="V113" s="90"/>
      <c r="W113" s="90"/>
      <c r="X113" s="90"/>
      <c r="Y113" s="90"/>
      <c r="Z113" s="90"/>
    </row>
    <row r="114" spans="1:26" s="91" customFormat="1" x14ac:dyDescent="0.25">
      <c r="A114" s="39">
        <f t="shared" si="2"/>
        <v>6</v>
      </c>
      <c r="B114" s="92"/>
      <c r="C114" s="93"/>
      <c r="D114" s="92"/>
      <c r="E114" s="87"/>
      <c r="F114" s="88"/>
      <c r="G114" s="88"/>
      <c r="H114" s="88"/>
      <c r="I114" s="89"/>
      <c r="J114" s="89"/>
      <c r="K114" s="89"/>
      <c r="L114" s="89"/>
      <c r="M114" s="80"/>
      <c r="N114" s="80"/>
      <c r="O114" s="21"/>
      <c r="P114" s="21"/>
      <c r="Q114" s="130"/>
      <c r="R114" s="90"/>
      <c r="S114" s="90"/>
      <c r="T114" s="90"/>
      <c r="U114" s="90"/>
      <c r="V114" s="90"/>
      <c r="W114" s="90"/>
      <c r="X114" s="90"/>
      <c r="Y114" s="90"/>
      <c r="Z114" s="90"/>
    </row>
    <row r="115" spans="1:26" s="91" customFormat="1" x14ac:dyDescent="0.25">
      <c r="A115" s="39">
        <f t="shared" si="2"/>
        <v>7</v>
      </c>
      <c r="B115" s="92"/>
      <c r="C115" s="93"/>
      <c r="D115" s="92"/>
      <c r="E115" s="87"/>
      <c r="F115" s="88"/>
      <c r="G115" s="88"/>
      <c r="H115" s="88"/>
      <c r="I115" s="89"/>
      <c r="J115" s="89"/>
      <c r="K115" s="89"/>
      <c r="L115" s="89"/>
      <c r="M115" s="80"/>
      <c r="N115" s="80"/>
      <c r="O115" s="21"/>
      <c r="P115" s="21"/>
      <c r="Q115" s="130"/>
      <c r="R115" s="90"/>
      <c r="S115" s="90"/>
      <c r="T115" s="90"/>
      <c r="U115" s="90"/>
      <c r="V115" s="90"/>
      <c r="W115" s="90"/>
      <c r="X115" s="90"/>
      <c r="Y115" s="90"/>
      <c r="Z115" s="90"/>
    </row>
    <row r="116" spans="1:26" s="91" customFormat="1" x14ac:dyDescent="0.25">
      <c r="A116" s="39">
        <f t="shared" si="2"/>
        <v>8</v>
      </c>
      <c r="B116" s="92"/>
      <c r="C116" s="93"/>
      <c r="D116" s="92"/>
      <c r="E116" s="87"/>
      <c r="F116" s="88"/>
      <c r="G116" s="88"/>
      <c r="H116" s="88"/>
      <c r="I116" s="89"/>
      <c r="J116" s="89"/>
      <c r="K116" s="89"/>
      <c r="L116" s="89"/>
      <c r="M116" s="80"/>
      <c r="N116" s="80"/>
      <c r="O116" s="21"/>
      <c r="P116" s="21"/>
      <c r="Q116" s="130"/>
      <c r="R116" s="90"/>
      <c r="S116" s="90"/>
      <c r="T116" s="90"/>
      <c r="U116" s="90"/>
      <c r="V116" s="90"/>
      <c r="W116" s="90"/>
      <c r="X116" s="90"/>
      <c r="Y116" s="90"/>
      <c r="Z116" s="90"/>
    </row>
    <row r="117" spans="1:26" s="91" customFormat="1" x14ac:dyDescent="0.25">
      <c r="A117" s="39"/>
      <c r="B117" s="40" t="s">
        <v>16</v>
      </c>
      <c r="C117" s="93"/>
      <c r="D117" s="92"/>
      <c r="E117" s="87"/>
      <c r="F117" s="88"/>
      <c r="G117" s="88"/>
      <c r="H117" s="88"/>
      <c r="I117" s="89"/>
      <c r="J117" s="89"/>
      <c r="K117" s="94">
        <f t="shared" ref="K117:N117" si="3">SUM(K109:K116)</f>
        <v>0</v>
      </c>
      <c r="L117" s="94">
        <f t="shared" si="3"/>
        <v>0</v>
      </c>
      <c r="M117" s="128">
        <f t="shared" si="3"/>
        <v>0</v>
      </c>
      <c r="N117" s="94">
        <f t="shared" si="3"/>
        <v>0</v>
      </c>
      <c r="O117" s="21"/>
      <c r="P117" s="21"/>
      <c r="Q117" s="131"/>
    </row>
    <row r="118" spans="1:26" x14ac:dyDescent="0.25">
      <c r="B118" s="24"/>
      <c r="C118" s="24"/>
      <c r="D118" s="24"/>
      <c r="E118" s="25"/>
      <c r="F118" s="24"/>
      <c r="G118" s="24"/>
      <c r="H118" s="24"/>
      <c r="I118" s="24"/>
      <c r="J118" s="24"/>
      <c r="K118" s="24"/>
      <c r="L118" s="24"/>
      <c r="M118" s="24"/>
      <c r="N118" s="24"/>
      <c r="O118" s="24"/>
      <c r="P118" s="24"/>
    </row>
    <row r="119" spans="1:26" ht="18.75" x14ac:dyDescent="0.25">
      <c r="B119" s="44" t="s">
        <v>32</v>
      </c>
      <c r="C119" s="54">
        <f>+K117</f>
        <v>0</v>
      </c>
      <c r="H119" s="26"/>
      <c r="I119" s="26"/>
      <c r="J119" s="26"/>
      <c r="K119" s="26"/>
      <c r="L119" s="26"/>
      <c r="M119" s="26"/>
      <c r="N119" s="24"/>
      <c r="O119" s="24"/>
      <c r="P119" s="24"/>
    </row>
    <row r="121" spans="1:26" ht="15.75" thickBot="1" x14ac:dyDescent="0.3"/>
    <row r="122" spans="1:26" ht="37.15" customHeight="1" thickBot="1" x14ac:dyDescent="0.3">
      <c r="B122" s="56" t="s">
        <v>49</v>
      </c>
      <c r="C122" s="57" t="s">
        <v>50</v>
      </c>
      <c r="D122" s="56" t="s">
        <v>51</v>
      </c>
      <c r="E122" s="57" t="s">
        <v>55</v>
      </c>
    </row>
    <row r="123" spans="1:26" ht="41.45" customHeight="1" x14ac:dyDescent="0.25">
      <c r="B123" s="49" t="s">
        <v>126</v>
      </c>
      <c r="C123" s="52">
        <v>20</v>
      </c>
      <c r="D123" s="52"/>
      <c r="E123" s="227">
        <f>+D123+D124+D125</f>
        <v>0</v>
      </c>
    </row>
    <row r="124" spans="1:26" x14ac:dyDescent="0.25">
      <c r="B124" s="49" t="s">
        <v>127</v>
      </c>
      <c r="C124" s="42">
        <v>30</v>
      </c>
      <c r="D124" s="141">
        <v>0</v>
      </c>
      <c r="E124" s="228"/>
    </row>
    <row r="125" spans="1:26" ht="15.75" thickBot="1" x14ac:dyDescent="0.3">
      <c r="B125" s="49" t="s">
        <v>128</v>
      </c>
      <c r="C125" s="53">
        <v>40</v>
      </c>
      <c r="D125" s="53">
        <v>0</v>
      </c>
      <c r="E125" s="229"/>
    </row>
    <row r="127" spans="1:26" ht="15.75" thickBot="1" x14ac:dyDescent="0.3"/>
    <row r="128" spans="1:26" ht="27" thickBot="1" x14ac:dyDescent="0.3">
      <c r="B128" s="224" t="s">
        <v>52</v>
      </c>
      <c r="C128" s="225"/>
      <c r="D128" s="225"/>
      <c r="E128" s="225"/>
      <c r="F128" s="225"/>
      <c r="G128" s="225"/>
      <c r="H128" s="225"/>
      <c r="I128" s="225"/>
      <c r="J128" s="225"/>
      <c r="K128" s="225"/>
      <c r="L128" s="225"/>
      <c r="M128" s="225"/>
      <c r="N128" s="226"/>
    </row>
    <row r="130" spans="2:17" ht="76.5" customHeight="1" x14ac:dyDescent="0.25">
      <c r="B130" s="98" t="s">
        <v>0</v>
      </c>
      <c r="C130" s="98" t="s">
        <v>39</v>
      </c>
      <c r="D130" s="98" t="s">
        <v>40</v>
      </c>
      <c r="E130" s="98" t="s">
        <v>115</v>
      </c>
      <c r="F130" s="98" t="s">
        <v>117</v>
      </c>
      <c r="G130" s="98" t="s">
        <v>118</v>
      </c>
      <c r="H130" s="98" t="s">
        <v>119</v>
      </c>
      <c r="I130" s="98" t="s">
        <v>116</v>
      </c>
      <c r="J130" s="217" t="s">
        <v>120</v>
      </c>
      <c r="K130" s="218"/>
      <c r="L130" s="219"/>
      <c r="M130" s="98" t="s">
        <v>124</v>
      </c>
      <c r="N130" s="98" t="s">
        <v>41</v>
      </c>
      <c r="O130" s="98" t="s">
        <v>42</v>
      </c>
      <c r="P130" s="217" t="s">
        <v>3</v>
      </c>
      <c r="Q130" s="219"/>
    </row>
    <row r="131" spans="2:17" ht="60.75" customHeight="1" x14ac:dyDescent="0.25">
      <c r="B131" s="140" t="s">
        <v>132</v>
      </c>
      <c r="C131" s="140"/>
      <c r="D131" s="2"/>
      <c r="E131" s="2"/>
      <c r="F131" s="2"/>
      <c r="G131" s="2"/>
      <c r="H131" s="2"/>
      <c r="I131" s="4"/>
      <c r="J131" s="1" t="s">
        <v>121</v>
      </c>
      <c r="K131" s="76" t="s">
        <v>122</v>
      </c>
      <c r="L131" s="75" t="s">
        <v>123</v>
      </c>
      <c r="M131" s="99"/>
      <c r="N131" s="99"/>
      <c r="O131" s="99"/>
      <c r="P131" s="264"/>
      <c r="Q131" s="264"/>
    </row>
    <row r="132" spans="2:17" ht="60.75" customHeight="1" x14ac:dyDescent="0.25">
      <c r="B132" s="140" t="s">
        <v>133</v>
      </c>
      <c r="C132" s="140"/>
      <c r="D132" s="2"/>
      <c r="E132" s="2"/>
      <c r="F132" s="2"/>
      <c r="G132" s="2"/>
      <c r="H132" s="2"/>
      <c r="I132" s="4"/>
      <c r="J132" s="1"/>
      <c r="K132" s="76"/>
      <c r="L132" s="75"/>
      <c r="M132" s="99"/>
      <c r="N132" s="99"/>
      <c r="O132" s="99"/>
      <c r="P132" s="141"/>
      <c r="Q132" s="141"/>
    </row>
    <row r="133" spans="2:17" ht="33.6" customHeight="1" x14ac:dyDescent="0.25">
      <c r="B133" s="140" t="s">
        <v>134</v>
      </c>
      <c r="C133" s="140"/>
      <c r="D133" s="2"/>
      <c r="E133" s="2"/>
      <c r="F133" s="2"/>
      <c r="G133" s="2"/>
      <c r="H133" s="2"/>
      <c r="I133" s="4"/>
      <c r="J133" s="1"/>
      <c r="K133" s="75"/>
      <c r="L133" s="75"/>
      <c r="M133" s="99"/>
      <c r="N133" s="99"/>
      <c r="O133" s="99"/>
      <c r="P133" s="264"/>
      <c r="Q133" s="264"/>
    </row>
    <row r="136" spans="2:17" ht="15.75" thickBot="1" x14ac:dyDescent="0.3"/>
    <row r="137" spans="2:17" ht="54" customHeight="1" x14ac:dyDescent="0.25">
      <c r="B137" s="101" t="s">
        <v>33</v>
      </c>
      <c r="C137" s="101" t="s">
        <v>49</v>
      </c>
      <c r="D137" s="98" t="s">
        <v>50</v>
      </c>
      <c r="E137" s="101" t="s">
        <v>51</v>
      </c>
      <c r="F137" s="57" t="s">
        <v>56</v>
      </c>
      <c r="G137" s="72"/>
    </row>
    <row r="138" spans="2:17" ht="120.75" customHeight="1" x14ac:dyDescent="0.2">
      <c r="B138" s="265" t="s">
        <v>53</v>
      </c>
      <c r="C138" s="5" t="s">
        <v>129</v>
      </c>
      <c r="D138" s="141">
        <v>25</v>
      </c>
      <c r="E138" s="141">
        <v>0</v>
      </c>
      <c r="F138" s="266">
        <f>+E138+E139+E140</f>
        <v>0</v>
      </c>
      <c r="G138" s="73"/>
    </row>
    <row r="139" spans="2:17" ht="76.150000000000006" customHeight="1" x14ac:dyDescent="0.2">
      <c r="B139" s="265"/>
      <c r="C139" s="5" t="s">
        <v>130</v>
      </c>
      <c r="D139" s="55">
        <v>25</v>
      </c>
      <c r="E139" s="141">
        <v>0</v>
      </c>
      <c r="F139" s="267"/>
      <c r="G139" s="73"/>
    </row>
    <row r="140" spans="2:17" ht="69" customHeight="1" x14ac:dyDescent="0.2">
      <c r="B140" s="265"/>
      <c r="C140" s="5" t="s">
        <v>131</v>
      </c>
      <c r="D140" s="141">
        <v>10</v>
      </c>
      <c r="E140" s="141">
        <v>0</v>
      </c>
      <c r="F140" s="268"/>
      <c r="G140" s="73"/>
    </row>
    <row r="141" spans="2:17" x14ac:dyDescent="0.25">
      <c r="C141" s="82"/>
    </row>
    <row r="144" spans="2:17" x14ac:dyDescent="0.25">
      <c r="B144" s="100" t="s">
        <v>57</v>
      </c>
    </row>
    <row r="147" spans="2:5" x14ac:dyDescent="0.25">
      <c r="B147" s="102" t="s">
        <v>33</v>
      </c>
      <c r="C147" s="102" t="s">
        <v>58</v>
      </c>
      <c r="D147" s="101" t="s">
        <v>51</v>
      </c>
      <c r="E147" s="101" t="s">
        <v>16</v>
      </c>
    </row>
    <row r="148" spans="2:5" ht="28.5" x14ac:dyDescent="0.25">
      <c r="B148" s="83" t="s">
        <v>59</v>
      </c>
      <c r="C148" s="84">
        <v>40</v>
      </c>
      <c r="D148" s="141">
        <f>+E123</f>
        <v>0</v>
      </c>
      <c r="E148" s="255">
        <f>+D148+D149</f>
        <v>0</v>
      </c>
    </row>
    <row r="149" spans="2:5" ht="42.75" x14ac:dyDescent="0.25">
      <c r="B149" s="83" t="s">
        <v>60</v>
      </c>
      <c r="C149" s="84">
        <v>60</v>
      </c>
      <c r="D149" s="141">
        <f>+F138</f>
        <v>0</v>
      </c>
      <c r="E149" s="256"/>
    </row>
  </sheetData>
  <mergeCells count="43">
    <mergeCell ref="P133:Q133"/>
    <mergeCell ref="B138:B140"/>
    <mergeCell ref="F138:F140"/>
    <mergeCell ref="E148:E149"/>
    <mergeCell ref="B105:N105"/>
    <mergeCell ref="E123:E125"/>
    <mergeCell ref="B128:N128"/>
    <mergeCell ref="J130:L130"/>
    <mergeCell ref="P130:Q130"/>
    <mergeCell ref="P131:Q131"/>
    <mergeCell ref="B102:P102"/>
    <mergeCell ref="O76:P76"/>
    <mergeCell ref="O77:P77"/>
    <mergeCell ref="O78:P78"/>
    <mergeCell ref="O79:P79"/>
    <mergeCell ref="B85:N85"/>
    <mergeCell ref="J90:L90"/>
    <mergeCell ref="P90:Q90"/>
    <mergeCell ref="B95:N95"/>
    <mergeCell ref="D98:E98"/>
    <mergeCell ref="D99:E99"/>
    <mergeCell ref="P91:Q91"/>
    <mergeCell ref="P92:Q92"/>
    <mergeCell ref="O75:P75"/>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55" zoomScale="70" zoomScaleNormal="70" workbookViewId="0">
      <selection activeCell="A54" sqref="A54"/>
    </sheetView>
  </sheetViews>
  <sheetFormatPr baseColWidth="10" defaultRowHeight="15" x14ac:dyDescent="0.25"/>
  <cols>
    <col min="1" max="1" width="3.140625" style="7" bestFit="1" customWidth="1"/>
    <col min="2" max="2" width="102.7109375" style="7" bestFit="1" customWidth="1"/>
    <col min="3" max="3" width="31.140625" style="7" customWidth="1"/>
    <col min="4" max="4" width="26.7109375"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26.140625" style="7" customWidth="1"/>
    <col min="16" max="16" width="60.42578125" style="7" customWidth="1"/>
    <col min="17" max="17" width="60.140625" style="7" customWidth="1"/>
    <col min="18" max="18" width="40.2851562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9" t="s">
        <v>4</v>
      </c>
      <c r="C6" s="243" t="s">
        <v>161</v>
      </c>
      <c r="D6" s="244"/>
      <c r="E6" s="244"/>
      <c r="F6" s="244"/>
      <c r="G6" s="244"/>
      <c r="H6" s="244"/>
      <c r="I6" s="244"/>
      <c r="J6" s="244"/>
      <c r="K6" s="244"/>
      <c r="L6" s="244"/>
      <c r="M6" s="244"/>
      <c r="N6" s="245"/>
    </row>
    <row r="7" spans="2:16" ht="16.5" thickBot="1" x14ac:dyDescent="0.3">
      <c r="B7" s="10" t="s">
        <v>5</v>
      </c>
      <c r="C7" s="243"/>
      <c r="D7" s="244"/>
      <c r="E7" s="244"/>
      <c r="F7" s="244"/>
      <c r="G7" s="244"/>
      <c r="H7" s="244"/>
      <c r="I7" s="244"/>
      <c r="J7" s="244"/>
      <c r="K7" s="244"/>
      <c r="L7" s="244"/>
      <c r="M7" s="244"/>
      <c r="N7" s="245"/>
    </row>
    <row r="8" spans="2:16" ht="16.5" thickBot="1" x14ac:dyDescent="0.3">
      <c r="B8" s="10" t="s">
        <v>6</v>
      </c>
      <c r="C8" s="243"/>
      <c r="D8" s="244"/>
      <c r="E8" s="244"/>
      <c r="F8" s="244"/>
      <c r="G8" s="244"/>
      <c r="H8" s="244"/>
      <c r="I8" s="244"/>
      <c r="J8" s="244"/>
      <c r="K8" s="244"/>
      <c r="L8" s="244"/>
      <c r="M8" s="244"/>
      <c r="N8" s="245"/>
    </row>
    <row r="9" spans="2:16" ht="16.5" thickBot="1" x14ac:dyDescent="0.3">
      <c r="B9" s="10" t="s">
        <v>7</v>
      </c>
      <c r="C9" s="243"/>
      <c r="D9" s="244"/>
      <c r="E9" s="244"/>
      <c r="F9" s="244"/>
      <c r="G9" s="244"/>
      <c r="H9" s="244"/>
      <c r="I9" s="244"/>
      <c r="J9" s="244"/>
      <c r="K9" s="244"/>
      <c r="L9" s="244"/>
      <c r="M9" s="244"/>
      <c r="N9" s="245"/>
    </row>
    <row r="10" spans="2:16" ht="16.5" thickBot="1" x14ac:dyDescent="0.3">
      <c r="B10" s="10" t="s">
        <v>8</v>
      </c>
      <c r="C10" s="246"/>
      <c r="D10" s="247"/>
      <c r="E10" s="247"/>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5"/>
      <c r="J12" s="85"/>
      <c r="K12" s="85"/>
      <c r="L12" s="85"/>
      <c r="M12" s="85"/>
      <c r="N12" s="17"/>
    </row>
    <row r="13" spans="2:16" x14ac:dyDescent="0.25">
      <c r="I13" s="85"/>
      <c r="J13" s="85"/>
      <c r="K13" s="85"/>
      <c r="L13" s="85"/>
      <c r="M13" s="85"/>
      <c r="N13" s="86"/>
    </row>
    <row r="14" spans="2:16" ht="45.75" customHeight="1" x14ac:dyDescent="0.25">
      <c r="B14" s="254" t="s">
        <v>100</v>
      </c>
      <c r="C14" s="254"/>
      <c r="D14" s="144" t="s">
        <v>12</v>
      </c>
      <c r="E14" s="144" t="s">
        <v>13</v>
      </c>
      <c r="F14" s="144" t="s">
        <v>29</v>
      </c>
      <c r="G14" s="70"/>
      <c r="I14" s="32"/>
      <c r="J14" s="32"/>
      <c r="K14" s="32"/>
      <c r="L14" s="32"/>
      <c r="M14" s="32"/>
      <c r="N14" s="86"/>
    </row>
    <row r="15" spans="2:16" x14ac:dyDescent="0.25">
      <c r="B15" s="254"/>
      <c r="C15" s="254"/>
      <c r="D15" s="144">
        <v>18</v>
      </c>
      <c r="E15" s="30">
        <v>1980048750</v>
      </c>
      <c r="F15" s="154">
        <f>870+60</f>
        <v>930</v>
      </c>
      <c r="G15" s="71"/>
      <c r="I15" s="33"/>
      <c r="J15" s="33"/>
      <c r="K15" s="33"/>
      <c r="L15" s="33"/>
      <c r="M15" s="33"/>
      <c r="N15" s="86"/>
    </row>
    <row r="16" spans="2:16" x14ac:dyDescent="0.25">
      <c r="B16" s="254"/>
      <c r="C16" s="254"/>
      <c r="D16" s="144"/>
      <c r="E16" s="30"/>
      <c r="F16" s="30"/>
      <c r="G16" s="71"/>
      <c r="I16" s="33"/>
      <c r="J16" s="33"/>
      <c r="K16" s="33"/>
      <c r="L16" s="33"/>
      <c r="M16" s="33"/>
      <c r="N16" s="86"/>
    </row>
    <row r="17" spans="1:14" x14ac:dyDescent="0.25">
      <c r="B17" s="254"/>
      <c r="C17" s="254"/>
      <c r="D17" s="144"/>
      <c r="E17" s="30"/>
      <c r="F17" s="30"/>
      <c r="G17" s="71"/>
      <c r="I17" s="33"/>
      <c r="J17" s="33"/>
      <c r="K17" s="33"/>
      <c r="L17" s="33"/>
      <c r="M17" s="33"/>
      <c r="N17" s="86"/>
    </row>
    <row r="18" spans="1:14" x14ac:dyDescent="0.25">
      <c r="B18" s="254"/>
      <c r="C18" s="254"/>
      <c r="D18" s="144"/>
      <c r="E18" s="31"/>
      <c r="F18" s="30"/>
      <c r="G18" s="71"/>
      <c r="H18" s="19"/>
      <c r="I18" s="33"/>
      <c r="J18" s="33"/>
      <c r="K18" s="33"/>
      <c r="L18" s="33"/>
      <c r="M18" s="33"/>
      <c r="N18" s="18"/>
    </row>
    <row r="19" spans="1:14" x14ac:dyDescent="0.25">
      <c r="B19" s="254"/>
      <c r="C19" s="254"/>
      <c r="D19" s="144"/>
      <c r="E19" s="31"/>
      <c r="F19" s="30"/>
      <c r="G19" s="71"/>
      <c r="H19" s="19"/>
      <c r="I19" s="35"/>
      <c r="J19" s="35"/>
      <c r="K19" s="35"/>
      <c r="L19" s="35"/>
      <c r="M19" s="35"/>
      <c r="N19" s="18"/>
    </row>
    <row r="20" spans="1:14" x14ac:dyDescent="0.25">
      <c r="B20" s="254"/>
      <c r="C20" s="254"/>
      <c r="D20" s="144"/>
      <c r="E20" s="31"/>
      <c r="F20" s="30"/>
      <c r="G20" s="71"/>
      <c r="H20" s="19"/>
      <c r="I20" s="85"/>
      <c r="J20" s="85"/>
      <c r="K20" s="85"/>
      <c r="L20" s="85"/>
      <c r="M20" s="85"/>
      <c r="N20" s="18"/>
    </row>
    <row r="21" spans="1:14" x14ac:dyDescent="0.25">
      <c r="B21" s="254"/>
      <c r="C21" s="254"/>
      <c r="D21" s="144"/>
      <c r="E21" s="31"/>
      <c r="F21" s="30"/>
      <c r="G21" s="71"/>
      <c r="H21" s="19"/>
      <c r="I21" s="85"/>
      <c r="J21" s="85"/>
      <c r="K21" s="85"/>
      <c r="L21" s="85"/>
      <c r="M21" s="85"/>
      <c r="N21" s="18"/>
    </row>
    <row r="22" spans="1:14" ht="15.75" thickBot="1" x14ac:dyDescent="0.3">
      <c r="B22" s="241" t="s">
        <v>14</v>
      </c>
      <c r="C22" s="242"/>
      <c r="D22" s="144"/>
      <c r="E22" s="47"/>
      <c r="F22" s="30"/>
      <c r="G22" s="71"/>
      <c r="H22" s="19"/>
      <c r="I22" s="85"/>
      <c r="J22" s="85"/>
      <c r="K22" s="85"/>
      <c r="L22" s="85"/>
      <c r="M22" s="85"/>
      <c r="N22" s="18"/>
    </row>
    <row r="23" spans="1:14" ht="45.75" thickBot="1" x14ac:dyDescent="0.3">
      <c r="A23" s="37"/>
      <c r="B23" s="41" t="s">
        <v>15</v>
      </c>
      <c r="C23" s="41" t="s">
        <v>101</v>
      </c>
      <c r="E23" s="32"/>
      <c r="F23" s="32"/>
      <c r="G23" s="32"/>
      <c r="H23" s="32"/>
      <c r="I23" s="8"/>
      <c r="J23" s="8"/>
      <c r="K23" s="8"/>
      <c r="L23" s="8"/>
      <c r="M23" s="8"/>
    </row>
    <row r="24" spans="1:14" ht="15.75" thickBot="1" x14ac:dyDescent="0.3">
      <c r="A24" s="38">
        <v>1</v>
      </c>
      <c r="C24" s="168">
        <f>F15*80%</f>
        <v>744</v>
      </c>
      <c r="D24" s="36"/>
      <c r="E24" s="169">
        <f>E15</f>
        <v>1980048750</v>
      </c>
      <c r="F24" s="34"/>
      <c r="G24" s="34"/>
      <c r="H24" s="34"/>
      <c r="I24" s="20"/>
      <c r="J24" s="20"/>
      <c r="K24" s="20"/>
      <c r="L24" s="20"/>
      <c r="M24" s="20"/>
    </row>
    <row r="25" spans="1:14" x14ac:dyDescent="0.25">
      <c r="A25" s="77"/>
      <c r="C25" s="78"/>
      <c r="D25" s="33"/>
      <c r="E25" s="79"/>
      <c r="F25" s="34"/>
      <c r="G25" s="34"/>
      <c r="H25" s="34"/>
      <c r="I25" s="20"/>
      <c r="J25" s="20"/>
      <c r="K25" s="20"/>
      <c r="L25" s="20"/>
      <c r="M25" s="20"/>
    </row>
    <row r="26" spans="1:14" x14ac:dyDescent="0.25">
      <c r="A26" s="77"/>
      <c r="C26" s="78"/>
      <c r="D26" s="33"/>
      <c r="E26" s="79"/>
      <c r="F26" s="34"/>
      <c r="G26" s="34"/>
      <c r="H26" s="34"/>
      <c r="I26" s="20"/>
      <c r="J26" s="20"/>
      <c r="K26" s="20"/>
      <c r="L26" s="20"/>
      <c r="M26" s="20"/>
    </row>
    <row r="27" spans="1:14" x14ac:dyDescent="0.25">
      <c r="A27" s="77"/>
      <c r="B27" s="100" t="s">
        <v>138</v>
      </c>
      <c r="C27" s="82"/>
      <c r="D27" s="82"/>
      <c r="E27" s="82"/>
      <c r="F27" s="82"/>
      <c r="G27" s="82"/>
      <c r="H27" s="82"/>
      <c r="I27" s="85"/>
      <c r="J27" s="85"/>
      <c r="K27" s="85"/>
      <c r="L27" s="85"/>
      <c r="M27" s="85"/>
      <c r="N27" s="86"/>
    </row>
    <row r="28" spans="1:14" x14ac:dyDescent="0.25">
      <c r="A28" s="77"/>
      <c r="B28" s="82"/>
      <c r="C28" s="82"/>
      <c r="D28" s="82"/>
      <c r="E28" s="82"/>
      <c r="F28" s="82"/>
      <c r="G28" s="82"/>
      <c r="H28" s="82"/>
      <c r="I28" s="85"/>
      <c r="J28" s="85"/>
      <c r="K28" s="85"/>
      <c r="L28" s="85"/>
      <c r="M28" s="85"/>
      <c r="N28" s="86"/>
    </row>
    <row r="29" spans="1:14" x14ac:dyDescent="0.25">
      <c r="A29" s="77"/>
      <c r="B29" s="102" t="s">
        <v>33</v>
      </c>
      <c r="C29" s="102" t="s">
        <v>139</v>
      </c>
      <c r="D29" s="102" t="s">
        <v>140</v>
      </c>
      <c r="E29" s="82"/>
      <c r="F29" s="82"/>
      <c r="G29" s="82"/>
      <c r="H29" s="82"/>
      <c r="I29" s="85"/>
      <c r="J29" s="85"/>
      <c r="K29" s="85"/>
      <c r="L29" s="85"/>
      <c r="M29" s="85"/>
      <c r="N29" s="86"/>
    </row>
    <row r="30" spans="1:14" x14ac:dyDescent="0.25">
      <c r="A30" s="77"/>
      <c r="B30" s="99" t="s">
        <v>141</v>
      </c>
      <c r="C30" s="42" t="s">
        <v>194</v>
      </c>
      <c r="D30" s="166"/>
      <c r="E30" s="82"/>
      <c r="F30" s="82"/>
      <c r="G30" s="82"/>
      <c r="H30" s="82"/>
      <c r="I30" s="85"/>
      <c r="J30" s="85"/>
      <c r="K30" s="85"/>
      <c r="L30" s="85"/>
      <c r="M30" s="85"/>
      <c r="N30" s="86"/>
    </row>
    <row r="31" spans="1:14" x14ac:dyDescent="0.25">
      <c r="A31" s="77"/>
      <c r="B31" s="99" t="s">
        <v>142</v>
      </c>
      <c r="C31" s="42" t="s">
        <v>194</v>
      </c>
      <c r="D31" s="166"/>
      <c r="E31" s="82"/>
      <c r="F31" s="82"/>
      <c r="G31" s="82"/>
      <c r="H31" s="82"/>
      <c r="I31" s="85"/>
      <c r="J31" s="85"/>
      <c r="K31" s="85"/>
      <c r="L31" s="85"/>
      <c r="M31" s="85"/>
      <c r="N31" s="86"/>
    </row>
    <row r="32" spans="1:14" x14ac:dyDescent="0.25">
      <c r="A32" s="77"/>
      <c r="B32" s="99" t="s">
        <v>143</v>
      </c>
      <c r="C32" s="166" t="s">
        <v>194</v>
      </c>
      <c r="D32" s="166"/>
      <c r="E32" s="82"/>
      <c r="F32" s="82"/>
      <c r="G32" s="82"/>
      <c r="H32" s="82"/>
      <c r="I32" s="85"/>
      <c r="J32" s="85"/>
      <c r="K32" s="85"/>
      <c r="L32" s="85"/>
      <c r="M32" s="85"/>
      <c r="N32" s="86"/>
    </row>
    <row r="33" spans="1:18" x14ac:dyDescent="0.25">
      <c r="A33" s="77"/>
      <c r="B33" s="99" t="s">
        <v>144</v>
      </c>
      <c r="C33" s="166"/>
      <c r="D33" s="166" t="s">
        <v>194</v>
      </c>
      <c r="E33" s="82"/>
      <c r="F33" s="82"/>
      <c r="G33" s="82"/>
      <c r="H33" s="82"/>
      <c r="I33" s="85"/>
      <c r="J33" s="85"/>
      <c r="K33" s="85"/>
      <c r="L33" s="85"/>
      <c r="M33" s="85"/>
      <c r="N33" s="86"/>
    </row>
    <row r="34" spans="1:18" x14ac:dyDescent="0.25">
      <c r="A34" s="77"/>
      <c r="B34" s="82"/>
      <c r="C34" s="82"/>
      <c r="D34" s="82"/>
      <c r="E34" s="82"/>
      <c r="F34" s="82"/>
      <c r="G34" s="82"/>
      <c r="H34" s="82"/>
      <c r="I34" s="85"/>
      <c r="J34" s="85"/>
      <c r="K34" s="85"/>
      <c r="L34" s="85"/>
      <c r="M34" s="85"/>
      <c r="N34" s="86"/>
    </row>
    <row r="35" spans="1:18" x14ac:dyDescent="0.25">
      <c r="A35" s="77"/>
      <c r="B35" s="82"/>
      <c r="C35" s="82"/>
      <c r="D35" s="82"/>
      <c r="E35" s="82"/>
      <c r="F35" s="82"/>
      <c r="G35" s="82"/>
      <c r="H35" s="82"/>
      <c r="I35" s="85"/>
      <c r="J35" s="85"/>
      <c r="K35" s="85"/>
      <c r="L35" s="85"/>
      <c r="M35" s="85"/>
      <c r="N35" s="86"/>
    </row>
    <row r="36" spans="1:18" x14ac:dyDescent="0.25">
      <c r="A36" s="77"/>
      <c r="B36" s="100" t="s">
        <v>145</v>
      </c>
      <c r="C36" s="82"/>
      <c r="D36" s="82"/>
      <c r="E36" s="82"/>
      <c r="F36" s="82"/>
      <c r="G36" s="82"/>
      <c r="H36" s="82"/>
      <c r="I36" s="85"/>
      <c r="J36" s="85"/>
      <c r="K36" s="85"/>
      <c r="L36" s="85"/>
      <c r="M36" s="85"/>
      <c r="N36" s="86"/>
    </row>
    <row r="37" spans="1:18" x14ac:dyDescent="0.25">
      <c r="A37" s="77"/>
      <c r="B37" s="82"/>
      <c r="C37" s="82"/>
      <c r="D37" s="82"/>
      <c r="E37" s="82"/>
      <c r="F37" s="82"/>
      <c r="G37" s="82"/>
      <c r="H37" s="82"/>
      <c r="I37" s="85"/>
      <c r="J37" s="85"/>
      <c r="K37" s="85"/>
      <c r="L37" s="85"/>
      <c r="M37" s="85"/>
      <c r="N37" s="86"/>
    </row>
    <row r="38" spans="1:18" x14ac:dyDescent="0.25">
      <c r="A38" s="77"/>
      <c r="B38" s="82"/>
      <c r="C38" s="82"/>
      <c r="D38" s="82"/>
      <c r="E38" s="82"/>
      <c r="F38" s="82"/>
      <c r="G38" s="82"/>
      <c r="H38" s="82"/>
      <c r="I38" s="85"/>
      <c r="J38" s="85"/>
      <c r="K38" s="85"/>
      <c r="L38" s="85"/>
      <c r="M38" s="85"/>
      <c r="N38" s="86"/>
    </row>
    <row r="39" spans="1:18" x14ac:dyDescent="0.25">
      <c r="A39" s="77"/>
      <c r="B39" s="102" t="s">
        <v>33</v>
      </c>
      <c r="C39" s="102" t="s">
        <v>58</v>
      </c>
      <c r="D39" s="101" t="s">
        <v>51</v>
      </c>
      <c r="E39" s="101" t="s">
        <v>16</v>
      </c>
      <c r="F39" s="82"/>
      <c r="G39" s="82"/>
      <c r="H39" s="82"/>
      <c r="I39" s="85"/>
      <c r="J39" s="85"/>
      <c r="K39" s="85"/>
      <c r="L39" s="85"/>
      <c r="M39" s="85"/>
      <c r="N39" s="86"/>
    </row>
    <row r="40" spans="1:18" ht="28.5" x14ac:dyDescent="0.25">
      <c r="A40" s="77"/>
      <c r="B40" s="83" t="s">
        <v>146</v>
      </c>
      <c r="C40" s="84">
        <v>40</v>
      </c>
      <c r="D40" s="141">
        <v>0</v>
      </c>
      <c r="E40" s="255">
        <f>+D40+D41</f>
        <v>0</v>
      </c>
      <c r="F40" s="82"/>
      <c r="G40" s="82"/>
      <c r="H40" s="82"/>
      <c r="I40" s="85"/>
      <c r="J40" s="85"/>
      <c r="K40" s="85"/>
      <c r="L40" s="85"/>
      <c r="M40" s="85"/>
      <c r="N40" s="86"/>
    </row>
    <row r="41" spans="1:18" ht="42.75" x14ac:dyDescent="0.25">
      <c r="A41" s="77"/>
      <c r="B41" s="83" t="s">
        <v>147</v>
      </c>
      <c r="C41" s="84">
        <v>60</v>
      </c>
      <c r="D41" s="141">
        <f>+F151</f>
        <v>0</v>
      </c>
      <c r="E41" s="256"/>
      <c r="F41" s="82"/>
      <c r="G41" s="82"/>
      <c r="H41" s="82"/>
      <c r="I41" s="85"/>
      <c r="J41" s="85"/>
      <c r="K41" s="85"/>
      <c r="L41" s="85"/>
      <c r="M41" s="85"/>
      <c r="N41" s="86"/>
    </row>
    <row r="42" spans="1:18" x14ac:dyDescent="0.25">
      <c r="A42" s="77"/>
      <c r="C42" s="78"/>
      <c r="D42" s="33"/>
      <c r="E42" s="79"/>
      <c r="F42" s="34"/>
      <c r="G42" s="34"/>
      <c r="H42" s="34"/>
      <c r="I42" s="20"/>
      <c r="J42" s="20"/>
      <c r="K42" s="20"/>
      <c r="L42" s="20"/>
      <c r="M42" s="20"/>
    </row>
    <row r="43" spans="1:18" x14ac:dyDescent="0.25">
      <c r="A43" s="77"/>
      <c r="C43" s="78"/>
      <c r="D43" s="33"/>
      <c r="E43" s="79"/>
      <c r="F43" s="34"/>
      <c r="G43" s="34"/>
      <c r="H43" s="34"/>
      <c r="I43" s="20"/>
      <c r="J43" s="20"/>
      <c r="K43" s="20"/>
      <c r="L43" s="20"/>
      <c r="M43" s="20"/>
    </row>
    <row r="44" spans="1:18" x14ac:dyDescent="0.25">
      <c r="A44" s="77"/>
      <c r="C44" s="78"/>
      <c r="D44" s="33"/>
      <c r="E44" s="79"/>
      <c r="F44" s="34"/>
      <c r="G44" s="34"/>
      <c r="H44" s="34"/>
      <c r="I44" s="20"/>
      <c r="J44" s="20"/>
      <c r="K44" s="20"/>
      <c r="L44" s="20"/>
      <c r="M44" s="20"/>
    </row>
    <row r="45" spans="1:18" ht="15.75" thickBot="1" x14ac:dyDescent="0.3">
      <c r="M45" s="240" t="s">
        <v>35</v>
      </c>
      <c r="N45" s="240"/>
    </row>
    <row r="46" spans="1:18" x14ac:dyDescent="0.25">
      <c r="B46" s="100" t="s">
        <v>30</v>
      </c>
      <c r="M46" s="48"/>
      <c r="N46" s="48"/>
    </row>
    <row r="47" spans="1:18" ht="15.75" thickBot="1" x14ac:dyDescent="0.3">
      <c r="M47" s="48"/>
      <c r="N47" s="48"/>
    </row>
    <row r="48" spans="1:18" s="85" customFormat="1" ht="109.5" customHeight="1" x14ac:dyDescent="0.25">
      <c r="B48" s="96" t="s">
        <v>148</v>
      </c>
      <c r="C48" s="96" t="s">
        <v>149</v>
      </c>
      <c r="D48" s="96" t="s">
        <v>150</v>
      </c>
      <c r="E48" s="96" t="s">
        <v>45</v>
      </c>
      <c r="F48" s="96" t="s">
        <v>22</v>
      </c>
      <c r="G48" s="96" t="s">
        <v>102</v>
      </c>
      <c r="H48" s="96" t="s">
        <v>17</v>
      </c>
      <c r="I48" s="96" t="s">
        <v>10</v>
      </c>
      <c r="J48" s="96" t="s">
        <v>31</v>
      </c>
      <c r="K48" s="96" t="s">
        <v>61</v>
      </c>
      <c r="L48" s="96" t="s">
        <v>20</v>
      </c>
      <c r="M48" s="81" t="s">
        <v>26</v>
      </c>
      <c r="N48" s="96" t="s">
        <v>151</v>
      </c>
      <c r="O48" s="96" t="s">
        <v>36</v>
      </c>
      <c r="P48" s="97" t="s">
        <v>11</v>
      </c>
      <c r="Q48" s="97" t="s">
        <v>19</v>
      </c>
      <c r="R48" s="177"/>
    </row>
    <row r="49" spans="1:26" s="91" customFormat="1" ht="30" x14ac:dyDescent="0.25">
      <c r="A49" s="39">
        <v>1</v>
      </c>
      <c r="B49" s="92" t="s">
        <v>161</v>
      </c>
      <c r="C49" s="93" t="s">
        <v>161</v>
      </c>
      <c r="D49" s="92" t="s">
        <v>213</v>
      </c>
      <c r="E49" s="87" t="s">
        <v>214</v>
      </c>
      <c r="F49" s="88" t="s">
        <v>139</v>
      </c>
      <c r="G49" s="129"/>
      <c r="H49" s="95">
        <v>40940</v>
      </c>
      <c r="I49" s="89">
        <v>41090</v>
      </c>
      <c r="J49" s="89"/>
      <c r="K49" s="89" t="s">
        <v>215</v>
      </c>
      <c r="L49" s="89" t="s">
        <v>216</v>
      </c>
      <c r="M49" s="80">
        <v>420</v>
      </c>
      <c r="N49" s="80">
        <v>420</v>
      </c>
      <c r="O49" s="21"/>
      <c r="P49" s="21">
        <v>55</v>
      </c>
      <c r="Q49" s="130"/>
      <c r="R49" s="178"/>
      <c r="S49" s="90"/>
      <c r="T49" s="90"/>
      <c r="U49" s="90"/>
      <c r="V49" s="90"/>
      <c r="W49" s="90"/>
      <c r="X49" s="90"/>
      <c r="Y49" s="90"/>
      <c r="Z49" s="90"/>
    </row>
    <row r="50" spans="1:26" s="91" customFormat="1" ht="30" x14ac:dyDescent="0.25">
      <c r="A50" s="39">
        <f>+A49+1</f>
        <v>2</v>
      </c>
      <c r="B50" s="92" t="s">
        <v>161</v>
      </c>
      <c r="C50" s="93" t="s">
        <v>161</v>
      </c>
      <c r="D50" s="92" t="s">
        <v>213</v>
      </c>
      <c r="E50" s="87" t="s">
        <v>217</v>
      </c>
      <c r="F50" s="88" t="s">
        <v>139</v>
      </c>
      <c r="G50" s="88"/>
      <c r="H50" s="95">
        <v>41306</v>
      </c>
      <c r="I50" s="89">
        <v>41639</v>
      </c>
      <c r="J50" s="89"/>
      <c r="K50" s="89" t="s">
        <v>218</v>
      </c>
      <c r="L50" s="89" t="s">
        <v>216</v>
      </c>
      <c r="M50" s="80">
        <v>3144</v>
      </c>
      <c r="N50" s="80">
        <v>3144</v>
      </c>
      <c r="O50" s="21"/>
      <c r="P50" s="21">
        <v>55</v>
      </c>
      <c r="Q50" s="130"/>
      <c r="R50" s="178"/>
      <c r="S50" s="90"/>
      <c r="T50" s="90"/>
      <c r="U50" s="90"/>
      <c r="V50" s="90"/>
      <c r="W50" s="90"/>
      <c r="X50" s="90"/>
      <c r="Y50" s="90"/>
      <c r="Z50" s="90"/>
    </row>
    <row r="51" spans="1:26" s="91" customFormat="1" ht="30" x14ac:dyDescent="0.25">
      <c r="A51" s="39">
        <f t="shared" ref="A51:A56" si="0">+A50+1</f>
        <v>3</v>
      </c>
      <c r="B51" s="92" t="s">
        <v>161</v>
      </c>
      <c r="C51" s="93" t="s">
        <v>161</v>
      </c>
      <c r="D51" s="92" t="s">
        <v>213</v>
      </c>
      <c r="E51" s="87" t="s">
        <v>219</v>
      </c>
      <c r="F51" s="88" t="s">
        <v>139</v>
      </c>
      <c r="G51" s="88"/>
      <c r="H51" s="95">
        <v>41091</v>
      </c>
      <c r="I51" s="89">
        <v>41274</v>
      </c>
      <c r="J51" s="89"/>
      <c r="K51" s="89" t="s">
        <v>225</v>
      </c>
      <c r="L51" s="89" t="s">
        <v>216</v>
      </c>
      <c r="M51" s="80">
        <v>620</v>
      </c>
      <c r="N51" s="80">
        <v>620</v>
      </c>
      <c r="O51" s="21"/>
      <c r="P51" s="21">
        <v>55</v>
      </c>
      <c r="Q51" s="130"/>
      <c r="R51" s="178"/>
      <c r="S51" s="90"/>
      <c r="T51" s="90"/>
      <c r="U51" s="90"/>
      <c r="V51" s="90"/>
      <c r="W51" s="90"/>
      <c r="X51" s="90"/>
      <c r="Y51" s="90"/>
      <c r="Z51" s="90"/>
    </row>
    <row r="52" spans="1:26" s="91" customFormat="1" ht="30" x14ac:dyDescent="0.25">
      <c r="A52" s="39">
        <f t="shared" si="0"/>
        <v>4</v>
      </c>
      <c r="B52" s="92" t="s">
        <v>161</v>
      </c>
      <c r="C52" s="93" t="s">
        <v>161</v>
      </c>
      <c r="D52" s="92" t="s">
        <v>213</v>
      </c>
      <c r="E52" s="87" t="s">
        <v>220</v>
      </c>
      <c r="F52" s="95" t="s">
        <v>139</v>
      </c>
      <c r="G52" s="88"/>
      <c r="H52" s="95">
        <v>40940</v>
      </c>
      <c r="I52" s="89">
        <v>41273</v>
      </c>
      <c r="J52" s="89"/>
      <c r="K52" s="89" t="s">
        <v>216</v>
      </c>
      <c r="L52" s="89" t="s">
        <v>218</v>
      </c>
      <c r="M52" s="80">
        <v>3336</v>
      </c>
      <c r="N52" s="80">
        <v>3336</v>
      </c>
      <c r="O52" s="21"/>
      <c r="P52" s="21">
        <v>55</v>
      </c>
      <c r="Q52" s="130"/>
      <c r="R52" s="178"/>
      <c r="S52" s="90"/>
      <c r="T52" s="90"/>
      <c r="U52" s="90"/>
      <c r="V52" s="90"/>
      <c r="W52" s="90"/>
      <c r="X52" s="90"/>
      <c r="Y52" s="90"/>
      <c r="Z52" s="90"/>
    </row>
    <row r="53" spans="1:26" s="91" customFormat="1" ht="60" x14ac:dyDescent="0.25">
      <c r="A53" s="39">
        <f t="shared" si="0"/>
        <v>5</v>
      </c>
      <c r="B53" s="92" t="s">
        <v>161</v>
      </c>
      <c r="C53" s="93" t="s">
        <v>161</v>
      </c>
      <c r="D53" s="92" t="s">
        <v>213</v>
      </c>
      <c r="E53" s="87" t="s">
        <v>221</v>
      </c>
      <c r="F53" s="95" t="s">
        <v>139</v>
      </c>
      <c r="G53" s="88"/>
      <c r="H53" s="95">
        <v>41289</v>
      </c>
      <c r="I53" s="89">
        <v>41912</v>
      </c>
      <c r="J53" s="89"/>
      <c r="K53" s="89" t="s">
        <v>226</v>
      </c>
      <c r="L53" s="89" t="s">
        <v>218</v>
      </c>
      <c r="M53" s="80">
        <v>1292</v>
      </c>
      <c r="N53" s="80">
        <v>1292</v>
      </c>
      <c r="O53" s="21"/>
      <c r="P53" s="21">
        <v>55</v>
      </c>
      <c r="Q53" s="156" t="s">
        <v>406</v>
      </c>
      <c r="R53" s="178"/>
      <c r="S53" s="90"/>
      <c r="T53" s="90"/>
      <c r="U53" s="90"/>
      <c r="V53" s="90"/>
      <c r="W53" s="90"/>
      <c r="X53" s="90"/>
      <c r="Y53" s="90"/>
      <c r="Z53" s="90"/>
    </row>
    <row r="54" spans="1:26" s="91" customFormat="1" ht="90" x14ac:dyDescent="0.25">
      <c r="A54" s="39">
        <f t="shared" si="0"/>
        <v>6</v>
      </c>
      <c r="B54" s="92" t="s">
        <v>161</v>
      </c>
      <c r="C54" s="93" t="s">
        <v>161</v>
      </c>
      <c r="D54" s="92" t="s">
        <v>213</v>
      </c>
      <c r="E54" s="87" t="s">
        <v>222</v>
      </c>
      <c r="F54" s="95" t="s">
        <v>139</v>
      </c>
      <c r="G54" s="88"/>
      <c r="H54" s="95">
        <v>41530</v>
      </c>
      <c r="I54" s="89">
        <v>41912</v>
      </c>
      <c r="J54" s="89"/>
      <c r="K54" s="89" t="s">
        <v>216</v>
      </c>
      <c r="L54" s="89" t="s">
        <v>227</v>
      </c>
      <c r="M54" s="80">
        <v>494</v>
      </c>
      <c r="N54" s="80">
        <v>494</v>
      </c>
      <c r="O54" s="21"/>
      <c r="P54" s="21">
        <v>55</v>
      </c>
      <c r="Q54" s="156" t="s">
        <v>408</v>
      </c>
      <c r="R54" s="178"/>
      <c r="S54" s="90"/>
      <c r="T54" s="90"/>
      <c r="U54" s="90"/>
      <c r="V54" s="90"/>
      <c r="W54" s="90"/>
      <c r="X54" s="90"/>
      <c r="Y54" s="90"/>
      <c r="Z54" s="90"/>
    </row>
    <row r="55" spans="1:26" s="91" customFormat="1" ht="75" x14ac:dyDescent="0.25">
      <c r="A55" s="39">
        <f t="shared" si="0"/>
        <v>7</v>
      </c>
      <c r="B55" s="92" t="s">
        <v>161</v>
      </c>
      <c r="C55" s="93" t="s">
        <v>161</v>
      </c>
      <c r="D55" s="92" t="s">
        <v>213</v>
      </c>
      <c r="E55" s="87" t="s">
        <v>223</v>
      </c>
      <c r="F55" s="95" t="s">
        <v>139</v>
      </c>
      <c r="G55" s="88"/>
      <c r="H55" s="95">
        <v>41530</v>
      </c>
      <c r="I55" s="89">
        <v>41912</v>
      </c>
      <c r="J55" s="89"/>
      <c r="K55" s="89" t="s">
        <v>216</v>
      </c>
      <c r="L55" s="89" t="s">
        <v>227</v>
      </c>
      <c r="M55" s="80">
        <v>700</v>
      </c>
      <c r="N55" s="80">
        <v>700</v>
      </c>
      <c r="O55" s="21"/>
      <c r="P55" s="21">
        <v>55</v>
      </c>
      <c r="Q55" s="156" t="s">
        <v>408</v>
      </c>
      <c r="R55" s="178"/>
      <c r="S55" s="90"/>
      <c r="T55" s="90"/>
      <c r="U55" s="90"/>
      <c r="V55" s="90"/>
      <c r="W55" s="90"/>
      <c r="X55" s="90"/>
      <c r="Y55" s="90"/>
      <c r="Z55" s="90"/>
    </row>
    <row r="56" spans="1:26" s="91" customFormat="1" ht="30" x14ac:dyDescent="0.25">
      <c r="A56" s="39">
        <f t="shared" si="0"/>
        <v>8</v>
      </c>
      <c r="B56" s="92" t="s">
        <v>161</v>
      </c>
      <c r="C56" s="93" t="s">
        <v>161</v>
      </c>
      <c r="D56" s="92" t="s">
        <v>213</v>
      </c>
      <c r="E56" s="87" t="s">
        <v>224</v>
      </c>
      <c r="F56" s="88" t="s">
        <v>139</v>
      </c>
      <c r="G56" s="88"/>
      <c r="H56" s="95">
        <v>40939</v>
      </c>
      <c r="I56" s="89">
        <v>41274</v>
      </c>
      <c r="J56" s="89"/>
      <c r="K56" s="89" t="s">
        <v>216</v>
      </c>
      <c r="L56" s="89" t="s">
        <v>218</v>
      </c>
      <c r="M56" s="80">
        <v>110</v>
      </c>
      <c r="N56" s="80">
        <v>110</v>
      </c>
      <c r="O56" s="21"/>
      <c r="P56" s="21">
        <v>55</v>
      </c>
      <c r="Q56" s="130"/>
      <c r="R56" s="178"/>
      <c r="S56" s="90"/>
      <c r="T56" s="90"/>
      <c r="U56" s="90"/>
      <c r="V56" s="90"/>
      <c r="W56" s="90"/>
      <c r="X56" s="90"/>
      <c r="Y56" s="90"/>
      <c r="Z56" s="90"/>
    </row>
    <row r="57" spans="1:26" s="91" customFormat="1" ht="30.75" customHeight="1" x14ac:dyDescent="0.25">
      <c r="A57" s="39"/>
      <c r="B57" s="40" t="s">
        <v>16</v>
      </c>
      <c r="C57" s="93"/>
      <c r="D57" s="92"/>
      <c r="E57" s="87"/>
      <c r="F57" s="88"/>
      <c r="G57" s="88"/>
      <c r="H57" s="88"/>
      <c r="I57" s="89"/>
      <c r="J57" s="89"/>
      <c r="K57" s="94" t="s">
        <v>407</v>
      </c>
      <c r="L57" s="94">
        <f t="shared" ref="L57" si="1">SUM(L49:L56)</f>
        <v>0</v>
      </c>
      <c r="M57" s="128">
        <v>4066</v>
      </c>
      <c r="N57" s="94" t="s">
        <v>228</v>
      </c>
      <c r="O57" s="21"/>
      <c r="P57" s="21"/>
      <c r="Q57" s="131"/>
      <c r="R57" s="179"/>
    </row>
    <row r="58" spans="1:26" s="24" customFormat="1" x14ac:dyDescent="0.25">
      <c r="E58" s="25"/>
    </row>
    <row r="59" spans="1:26" s="24" customFormat="1" x14ac:dyDescent="0.25">
      <c r="B59" s="210" t="s">
        <v>28</v>
      </c>
      <c r="C59" s="210" t="s">
        <v>27</v>
      </c>
      <c r="D59" s="257" t="s">
        <v>34</v>
      </c>
      <c r="E59" s="257"/>
    </row>
    <row r="60" spans="1:26" s="24" customFormat="1" x14ac:dyDescent="0.25">
      <c r="B60" s="212"/>
      <c r="C60" s="212"/>
      <c r="D60" s="145" t="s">
        <v>23</v>
      </c>
      <c r="E60" s="46" t="s">
        <v>24</v>
      </c>
    </row>
    <row r="61" spans="1:26" s="24" customFormat="1" ht="30.6" customHeight="1" x14ac:dyDescent="0.25">
      <c r="B61" s="44" t="s">
        <v>21</v>
      </c>
      <c r="C61" s="45" t="str">
        <f>+K57</f>
        <v>31 meses y 16 días</v>
      </c>
      <c r="D61" s="42" t="s">
        <v>194</v>
      </c>
      <c r="E61" s="42"/>
      <c r="F61" s="26"/>
      <c r="G61" s="26"/>
      <c r="H61" s="26"/>
      <c r="I61" s="26"/>
      <c r="J61" s="26"/>
      <c r="K61" s="26"/>
      <c r="L61" s="26"/>
      <c r="M61" s="26"/>
    </row>
    <row r="62" spans="1:26" s="24" customFormat="1" ht="30" customHeight="1" x14ac:dyDescent="0.25">
      <c r="B62" s="44" t="s">
        <v>25</v>
      </c>
      <c r="C62" s="45">
        <f>+M57</f>
        <v>4066</v>
      </c>
      <c r="D62" s="42" t="s">
        <v>194</v>
      </c>
      <c r="E62" s="42"/>
    </row>
    <row r="63" spans="1:26" s="24" customFormat="1" x14ac:dyDescent="0.25">
      <c r="B63" s="27"/>
      <c r="C63" s="237"/>
      <c r="D63" s="237"/>
      <c r="E63" s="237"/>
      <c r="F63" s="237"/>
      <c r="G63" s="237"/>
      <c r="H63" s="237"/>
      <c r="I63" s="237"/>
      <c r="J63" s="237"/>
      <c r="K63" s="237"/>
      <c r="L63" s="237"/>
      <c r="M63" s="237"/>
      <c r="N63" s="237"/>
    </row>
    <row r="64" spans="1:26" ht="28.15" customHeight="1" thickBot="1" x14ac:dyDescent="0.3"/>
    <row r="65" spans="2:17" ht="27" thickBot="1" x14ac:dyDescent="0.3">
      <c r="B65" s="258" t="s">
        <v>103</v>
      </c>
      <c r="C65" s="258"/>
      <c r="D65" s="258"/>
      <c r="E65" s="258"/>
      <c r="F65" s="258"/>
      <c r="G65" s="258"/>
      <c r="H65" s="258"/>
      <c r="I65" s="258"/>
      <c r="J65" s="258"/>
      <c r="K65" s="258"/>
      <c r="L65" s="258"/>
      <c r="M65" s="258"/>
      <c r="N65" s="258"/>
    </row>
    <row r="68" spans="2:17" ht="109.5" customHeight="1" x14ac:dyDescent="0.25">
      <c r="B68" s="98" t="s">
        <v>152</v>
      </c>
      <c r="C68" s="50" t="s">
        <v>2</v>
      </c>
      <c r="D68" s="50" t="s">
        <v>105</v>
      </c>
      <c r="E68" s="50" t="s">
        <v>104</v>
      </c>
      <c r="F68" s="50" t="s">
        <v>106</v>
      </c>
      <c r="G68" s="50" t="s">
        <v>107</v>
      </c>
      <c r="H68" s="50" t="s">
        <v>108</v>
      </c>
      <c r="I68" s="50" t="s">
        <v>109</v>
      </c>
      <c r="J68" s="50" t="s">
        <v>110</v>
      </c>
      <c r="K68" s="50" t="s">
        <v>111</v>
      </c>
      <c r="L68" s="50" t="s">
        <v>112</v>
      </c>
      <c r="M68" s="74" t="s">
        <v>113</v>
      </c>
      <c r="N68" s="74" t="s">
        <v>114</v>
      </c>
      <c r="O68" s="217" t="s">
        <v>3</v>
      </c>
      <c r="P68" s="219"/>
      <c r="Q68" s="50" t="s">
        <v>18</v>
      </c>
    </row>
    <row r="69" spans="2:17" x14ac:dyDescent="0.25">
      <c r="B69" s="146" t="s">
        <v>180</v>
      </c>
      <c r="C69" s="146" t="s">
        <v>211</v>
      </c>
      <c r="D69" s="146" t="s">
        <v>212</v>
      </c>
      <c r="E69" s="4">
        <v>60</v>
      </c>
      <c r="F69" s="3"/>
      <c r="G69" s="3"/>
      <c r="H69" s="3" t="s">
        <v>139</v>
      </c>
      <c r="I69" s="75"/>
      <c r="J69" s="75" t="s">
        <v>139</v>
      </c>
      <c r="K69" s="75" t="s">
        <v>139</v>
      </c>
      <c r="L69" s="75" t="s">
        <v>139</v>
      </c>
      <c r="M69" s="75" t="s">
        <v>139</v>
      </c>
      <c r="N69" s="75" t="s">
        <v>139</v>
      </c>
      <c r="O69" s="215"/>
      <c r="P69" s="216"/>
      <c r="Q69" s="99" t="s">
        <v>139</v>
      </c>
    </row>
    <row r="70" spans="2:17" x14ac:dyDescent="0.25">
      <c r="B70" s="2"/>
      <c r="C70" s="2"/>
      <c r="D70" s="4"/>
      <c r="E70" s="4"/>
      <c r="F70" s="3"/>
      <c r="G70" s="3"/>
      <c r="H70" s="3"/>
      <c r="I70" s="75"/>
      <c r="J70" s="75"/>
      <c r="K70" s="99"/>
      <c r="L70" s="99"/>
      <c r="M70" s="99"/>
      <c r="N70" s="99"/>
      <c r="O70" s="215"/>
      <c r="P70" s="216"/>
      <c r="Q70" s="99"/>
    </row>
    <row r="71" spans="2:17" x14ac:dyDescent="0.25">
      <c r="B71" s="2"/>
      <c r="C71" s="2"/>
      <c r="D71" s="4"/>
      <c r="E71" s="4"/>
      <c r="F71" s="3"/>
      <c r="G71" s="3"/>
      <c r="H71" s="3"/>
      <c r="I71" s="75"/>
      <c r="J71" s="75"/>
      <c r="K71" s="99"/>
      <c r="L71" s="99"/>
      <c r="M71" s="99"/>
      <c r="N71" s="99"/>
      <c r="O71" s="215"/>
      <c r="P71" s="216"/>
      <c r="Q71" s="99"/>
    </row>
    <row r="72" spans="2:17" x14ac:dyDescent="0.25">
      <c r="B72" s="2"/>
      <c r="C72" s="2"/>
      <c r="D72" s="4"/>
      <c r="E72" s="4"/>
      <c r="F72" s="3"/>
      <c r="G72" s="3"/>
      <c r="H72" s="3"/>
      <c r="I72" s="75"/>
      <c r="J72" s="75"/>
      <c r="K72" s="99"/>
      <c r="L72" s="99"/>
      <c r="M72" s="99"/>
      <c r="N72" s="99"/>
      <c r="O72" s="215"/>
      <c r="P72" s="216"/>
      <c r="Q72" s="99"/>
    </row>
    <row r="73" spans="2:17" x14ac:dyDescent="0.25">
      <c r="B73" s="2"/>
      <c r="C73" s="2"/>
      <c r="D73" s="4"/>
      <c r="E73" s="4"/>
      <c r="F73" s="3"/>
      <c r="G73" s="3"/>
      <c r="H73" s="3"/>
      <c r="I73" s="75"/>
      <c r="J73" s="75"/>
      <c r="K73" s="99"/>
      <c r="L73" s="99"/>
      <c r="M73" s="99"/>
      <c r="N73" s="99"/>
      <c r="O73" s="215"/>
      <c r="P73" s="216"/>
      <c r="Q73" s="99"/>
    </row>
    <row r="74" spans="2:17" x14ac:dyDescent="0.25">
      <c r="B74" s="2"/>
      <c r="C74" s="2"/>
      <c r="D74" s="4"/>
      <c r="E74" s="4"/>
      <c r="F74" s="3"/>
      <c r="G74" s="3"/>
      <c r="H74" s="3"/>
      <c r="I74" s="75"/>
      <c r="J74" s="75"/>
      <c r="K74" s="99"/>
      <c r="L74" s="99"/>
      <c r="M74" s="99"/>
      <c r="N74" s="99"/>
      <c r="O74" s="215"/>
      <c r="P74" s="216"/>
      <c r="Q74" s="99"/>
    </row>
    <row r="75" spans="2:17" x14ac:dyDescent="0.25">
      <c r="B75" s="99"/>
      <c r="C75" s="99"/>
      <c r="D75" s="99"/>
      <c r="E75" s="99"/>
      <c r="F75" s="99"/>
      <c r="G75" s="99"/>
      <c r="H75" s="99"/>
      <c r="I75" s="99"/>
      <c r="J75" s="99"/>
      <c r="K75" s="99"/>
      <c r="L75" s="99"/>
      <c r="M75" s="99"/>
      <c r="N75" s="99"/>
      <c r="O75" s="215"/>
      <c r="P75" s="216"/>
      <c r="Q75" s="99"/>
    </row>
    <row r="76" spans="2:17" x14ac:dyDescent="0.25">
      <c r="B76" s="7" t="s">
        <v>1</v>
      </c>
    </row>
    <row r="77" spans="2:17" x14ac:dyDescent="0.25">
      <c r="B77" s="7" t="s">
        <v>37</v>
      </c>
    </row>
    <row r="78" spans="2:17" x14ac:dyDescent="0.25">
      <c r="B78" s="7" t="s">
        <v>62</v>
      </c>
    </row>
    <row r="80" spans="2:17" ht="15.75" thickBot="1" x14ac:dyDescent="0.3"/>
    <row r="81" spans="2:18" ht="27" thickBot="1" x14ac:dyDescent="0.3">
      <c r="B81" s="224" t="s">
        <v>38</v>
      </c>
      <c r="C81" s="225"/>
      <c r="D81" s="225"/>
      <c r="E81" s="225"/>
      <c r="F81" s="225"/>
      <c r="G81" s="225"/>
      <c r="H81" s="225"/>
      <c r="I81" s="225"/>
      <c r="J81" s="225"/>
      <c r="K81" s="225"/>
      <c r="L81" s="225"/>
      <c r="M81" s="225"/>
      <c r="N81" s="226"/>
    </row>
    <row r="84" spans="2:18" ht="75" x14ac:dyDescent="0.25">
      <c r="B84" s="98" t="s">
        <v>0</v>
      </c>
      <c r="C84" s="98" t="s">
        <v>39</v>
      </c>
      <c r="D84" s="98" t="s">
        <v>40</v>
      </c>
      <c r="E84" s="98" t="s">
        <v>115</v>
      </c>
      <c r="F84" s="98" t="s">
        <v>117</v>
      </c>
      <c r="G84" s="98" t="s">
        <v>118</v>
      </c>
      <c r="H84" s="98" t="s">
        <v>119</v>
      </c>
      <c r="I84" s="98" t="s">
        <v>116</v>
      </c>
      <c r="J84" s="217" t="s">
        <v>120</v>
      </c>
      <c r="K84" s="218"/>
      <c r="L84" s="219"/>
      <c r="M84" s="98" t="s">
        <v>124</v>
      </c>
      <c r="N84" s="98" t="s">
        <v>41</v>
      </c>
      <c r="O84" s="98" t="s">
        <v>42</v>
      </c>
      <c r="P84" s="217" t="s">
        <v>3</v>
      </c>
      <c r="Q84" s="219"/>
    </row>
    <row r="85" spans="2:18" ht="30" x14ac:dyDescent="0.25">
      <c r="B85" s="170" t="s">
        <v>43</v>
      </c>
      <c r="C85" s="170">
        <f>(60/200)+870/300</f>
        <v>3.1999999999999997</v>
      </c>
      <c r="D85" s="2" t="s">
        <v>309</v>
      </c>
      <c r="E85" s="2">
        <v>59673590</v>
      </c>
      <c r="F85" s="2" t="s">
        <v>318</v>
      </c>
      <c r="G85" s="2" t="s">
        <v>322</v>
      </c>
      <c r="H85" s="2" t="s">
        <v>140</v>
      </c>
      <c r="I85" s="4" t="s">
        <v>140</v>
      </c>
      <c r="J85" s="1" t="s">
        <v>320</v>
      </c>
      <c r="K85" s="76" t="s">
        <v>321</v>
      </c>
      <c r="L85" s="75" t="s">
        <v>319</v>
      </c>
      <c r="M85" s="99" t="s">
        <v>139</v>
      </c>
      <c r="N85" s="99" t="s">
        <v>140</v>
      </c>
      <c r="O85" s="99" t="s">
        <v>139</v>
      </c>
      <c r="P85" s="276" t="s">
        <v>401</v>
      </c>
      <c r="Q85" s="276"/>
    </row>
    <row r="86" spans="2:18" ht="30" x14ac:dyDescent="0.25">
      <c r="B86" s="170" t="s">
        <v>43</v>
      </c>
      <c r="C86" s="170">
        <f t="shared" ref="C86:C87" si="2">(60/200)+870/300</f>
        <v>3.1999999999999997</v>
      </c>
      <c r="D86" s="2" t="s">
        <v>323</v>
      </c>
      <c r="E86" s="2">
        <v>6254432</v>
      </c>
      <c r="F86" s="2" t="s">
        <v>324</v>
      </c>
      <c r="G86" s="2" t="s">
        <v>325</v>
      </c>
      <c r="H86" s="2" t="s">
        <v>140</v>
      </c>
      <c r="I86" s="4" t="s">
        <v>140</v>
      </c>
      <c r="J86" s="1" t="s">
        <v>320</v>
      </c>
      <c r="K86" s="76" t="s">
        <v>280</v>
      </c>
      <c r="L86" s="75" t="s">
        <v>319</v>
      </c>
      <c r="M86" s="99" t="s">
        <v>139</v>
      </c>
      <c r="N86" s="99" t="s">
        <v>140</v>
      </c>
      <c r="O86" s="99" t="s">
        <v>139</v>
      </c>
      <c r="P86" s="276" t="s">
        <v>401</v>
      </c>
      <c r="Q86" s="276"/>
    </row>
    <row r="87" spans="2:18" ht="30" x14ac:dyDescent="0.25">
      <c r="B87" s="170" t="s">
        <v>43</v>
      </c>
      <c r="C87" s="170">
        <f t="shared" si="2"/>
        <v>3.1999999999999997</v>
      </c>
      <c r="D87" s="2" t="s">
        <v>326</v>
      </c>
      <c r="E87" s="2">
        <v>27366078</v>
      </c>
      <c r="F87" s="2" t="s">
        <v>327</v>
      </c>
      <c r="G87" s="2" t="s">
        <v>328</v>
      </c>
      <c r="H87" s="159">
        <v>41638</v>
      </c>
      <c r="I87" s="4" t="s">
        <v>140</v>
      </c>
      <c r="J87" s="1" t="s">
        <v>320</v>
      </c>
      <c r="K87" s="76" t="s">
        <v>280</v>
      </c>
      <c r="L87" s="75" t="s">
        <v>319</v>
      </c>
      <c r="M87" s="99" t="s">
        <v>139</v>
      </c>
      <c r="N87" s="99" t="s">
        <v>140</v>
      </c>
      <c r="O87" s="99" t="s">
        <v>139</v>
      </c>
      <c r="P87" s="276" t="s">
        <v>401</v>
      </c>
      <c r="Q87" s="276"/>
    </row>
    <row r="88" spans="2:18" ht="30" x14ac:dyDescent="0.25">
      <c r="B88" s="170" t="s">
        <v>44</v>
      </c>
      <c r="C88" s="170">
        <f>(60/200)+870/300*2</f>
        <v>6.1</v>
      </c>
      <c r="D88" s="2" t="s">
        <v>329</v>
      </c>
      <c r="E88" s="2">
        <v>59678375</v>
      </c>
      <c r="F88" s="2" t="s">
        <v>330</v>
      </c>
      <c r="G88" s="2" t="s">
        <v>331</v>
      </c>
      <c r="H88" s="2" t="s">
        <v>140</v>
      </c>
      <c r="I88" s="4" t="s">
        <v>140</v>
      </c>
      <c r="J88" s="1" t="s">
        <v>320</v>
      </c>
      <c r="K88" s="76" t="s">
        <v>333</v>
      </c>
      <c r="L88" s="75" t="s">
        <v>332</v>
      </c>
      <c r="M88" s="99" t="s">
        <v>139</v>
      </c>
      <c r="N88" s="99" t="s">
        <v>140</v>
      </c>
      <c r="O88" s="99" t="s">
        <v>140</v>
      </c>
      <c r="P88" s="271" t="s">
        <v>402</v>
      </c>
      <c r="Q88" s="272"/>
    </row>
    <row r="89" spans="2:18" ht="30" x14ac:dyDescent="0.25">
      <c r="B89" s="170" t="s">
        <v>44</v>
      </c>
      <c r="C89" s="170">
        <f t="shared" ref="C89:C95" si="3">(60/200)+870/300*2</f>
        <v>6.1</v>
      </c>
      <c r="D89" s="2" t="s">
        <v>329</v>
      </c>
      <c r="E89" s="2">
        <v>59678375</v>
      </c>
      <c r="F89" s="2" t="s">
        <v>330</v>
      </c>
      <c r="G89" s="2" t="s">
        <v>331</v>
      </c>
      <c r="H89" s="2" t="s">
        <v>140</v>
      </c>
      <c r="I89" s="4" t="s">
        <v>140</v>
      </c>
      <c r="J89" s="1" t="s">
        <v>320</v>
      </c>
      <c r="K89" s="160" t="s">
        <v>335</v>
      </c>
      <c r="L89" s="75" t="s">
        <v>334</v>
      </c>
      <c r="M89" s="99" t="s">
        <v>139</v>
      </c>
      <c r="N89" s="99" t="s">
        <v>140</v>
      </c>
      <c r="O89" s="99" t="s">
        <v>140</v>
      </c>
      <c r="P89" s="271" t="s">
        <v>402</v>
      </c>
      <c r="Q89" s="272"/>
    </row>
    <row r="90" spans="2:18" ht="30" x14ac:dyDescent="0.25">
      <c r="B90" s="170" t="s">
        <v>44</v>
      </c>
      <c r="C90" s="170">
        <f t="shared" si="3"/>
        <v>6.1</v>
      </c>
      <c r="D90" s="2" t="s">
        <v>336</v>
      </c>
      <c r="E90" s="1">
        <v>59686469</v>
      </c>
      <c r="F90" s="2" t="s">
        <v>330</v>
      </c>
      <c r="G90" s="2" t="s">
        <v>331</v>
      </c>
      <c r="H90" s="2" t="s">
        <v>140</v>
      </c>
      <c r="I90" s="4" t="s">
        <v>140</v>
      </c>
      <c r="J90" s="1" t="s">
        <v>320</v>
      </c>
      <c r="K90" s="76" t="s">
        <v>337</v>
      </c>
      <c r="L90" s="75" t="s">
        <v>332</v>
      </c>
      <c r="M90" s="99" t="s">
        <v>139</v>
      </c>
      <c r="N90" s="99" t="s">
        <v>140</v>
      </c>
      <c r="O90" s="99" t="s">
        <v>140</v>
      </c>
      <c r="P90" s="271" t="s">
        <v>402</v>
      </c>
      <c r="Q90" s="272"/>
    </row>
    <row r="91" spans="2:18" ht="30" x14ac:dyDescent="0.25">
      <c r="B91" s="170" t="s">
        <v>44</v>
      </c>
      <c r="C91" s="170">
        <f t="shared" si="3"/>
        <v>6.1</v>
      </c>
      <c r="D91" s="2" t="s">
        <v>338</v>
      </c>
      <c r="E91" s="2">
        <v>1144146395</v>
      </c>
      <c r="F91" s="2" t="s">
        <v>339</v>
      </c>
      <c r="G91" s="2" t="s">
        <v>140</v>
      </c>
      <c r="H91" s="2" t="s">
        <v>140</v>
      </c>
      <c r="I91" s="4" t="s">
        <v>140</v>
      </c>
      <c r="J91" s="1" t="s">
        <v>320</v>
      </c>
      <c r="K91" s="76" t="s">
        <v>275</v>
      </c>
      <c r="L91" s="75" t="s">
        <v>332</v>
      </c>
      <c r="M91" s="99" t="s">
        <v>139</v>
      </c>
      <c r="N91" s="99" t="s">
        <v>140</v>
      </c>
      <c r="O91" s="99" t="s">
        <v>140</v>
      </c>
      <c r="P91" s="276" t="s">
        <v>401</v>
      </c>
      <c r="Q91" s="276"/>
    </row>
    <row r="92" spans="2:18" ht="30" x14ac:dyDescent="0.25">
      <c r="B92" s="170" t="s">
        <v>44</v>
      </c>
      <c r="C92" s="170">
        <f t="shared" si="3"/>
        <v>6.1</v>
      </c>
      <c r="D92" s="2" t="s">
        <v>340</v>
      </c>
      <c r="E92" s="2">
        <v>59669247</v>
      </c>
      <c r="F92" s="2" t="s">
        <v>311</v>
      </c>
      <c r="G92" s="2" t="s">
        <v>341</v>
      </c>
      <c r="H92" s="159">
        <v>36924</v>
      </c>
      <c r="I92" s="4" t="s">
        <v>140</v>
      </c>
      <c r="J92" s="1" t="s">
        <v>342</v>
      </c>
      <c r="K92" s="76" t="s">
        <v>344</v>
      </c>
      <c r="L92" s="75" t="s">
        <v>343</v>
      </c>
      <c r="M92" s="99" t="s">
        <v>139</v>
      </c>
      <c r="N92" s="99" t="s">
        <v>139</v>
      </c>
      <c r="O92" s="99" t="s">
        <v>140</v>
      </c>
      <c r="P92" s="260" t="s">
        <v>397</v>
      </c>
      <c r="Q92" s="261"/>
      <c r="R92" s="24"/>
    </row>
    <row r="93" spans="2:18" ht="30" x14ac:dyDescent="0.25">
      <c r="B93" s="170" t="s">
        <v>44</v>
      </c>
      <c r="C93" s="170">
        <f t="shared" si="3"/>
        <v>6.1</v>
      </c>
      <c r="D93" s="2" t="s">
        <v>340</v>
      </c>
      <c r="E93" s="2">
        <v>59669247</v>
      </c>
      <c r="F93" s="2" t="s">
        <v>311</v>
      </c>
      <c r="G93" s="2" t="s">
        <v>341</v>
      </c>
      <c r="H93" s="159">
        <v>36924</v>
      </c>
      <c r="I93" s="4" t="s">
        <v>140</v>
      </c>
      <c r="J93" s="1" t="s">
        <v>345</v>
      </c>
      <c r="K93" s="76" t="s">
        <v>347</v>
      </c>
      <c r="L93" s="75" t="s">
        <v>346</v>
      </c>
      <c r="M93" s="99" t="s">
        <v>139</v>
      </c>
      <c r="N93" s="99" t="s">
        <v>139</v>
      </c>
      <c r="O93" s="99" t="s">
        <v>140</v>
      </c>
      <c r="P93" s="260" t="s">
        <v>397</v>
      </c>
      <c r="Q93" s="261"/>
      <c r="R93" s="24"/>
    </row>
    <row r="94" spans="2:18" ht="30" x14ac:dyDescent="0.25">
      <c r="B94" s="170"/>
      <c r="C94" s="170">
        <f t="shared" si="3"/>
        <v>6.1</v>
      </c>
      <c r="D94" s="2" t="s">
        <v>348</v>
      </c>
      <c r="E94" s="2">
        <v>1087193791</v>
      </c>
      <c r="F94" s="2" t="s">
        <v>349</v>
      </c>
      <c r="G94" s="2" t="s">
        <v>350</v>
      </c>
      <c r="H94" s="159">
        <v>41250</v>
      </c>
      <c r="I94" s="4" t="s">
        <v>140</v>
      </c>
      <c r="J94" s="1" t="s">
        <v>320</v>
      </c>
      <c r="K94" s="76" t="s">
        <v>351</v>
      </c>
      <c r="L94" s="75" t="s">
        <v>332</v>
      </c>
      <c r="M94" s="99" t="s">
        <v>140</v>
      </c>
      <c r="N94" s="99" t="s">
        <v>140</v>
      </c>
      <c r="O94" s="99" t="s">
        <v>140</v>
      </c>
      <c r="P94" s="277" t="s">
        <v>400</v>
      </c>
      <c r="Q94" s="277"/>
      <c r="R94" s="24"/>
    </row>
    <row r="95" spans="2:18" ht="30" x14ac:dyDescent="0.25">
      <c r="B95" s="170" t="s">
        <v>44</v>
      </c>
      <c r="C95" s="170">
        <f t="shared" si="3"/>
        <v>6.1</v>
      </c>
      <c r="D95" s="2" t="s">
        <v>352</v>
      </c>
      <c r="E95" s="2">
        <v>59684519</v>
      </c>
      <c r="F95" s="2" t="s">
        <v>349</v>
      </c>
      <c r="G95" s="2" t="s">
        <v>350</v>
      </c>
      <c r="H95" s="159">
        <v>41475</v>
      </c>
      <c r="I95" s="4" t="s">
        <v>140</v>
      </c>
      <c r="J95" s="1" t="s">
        <v>320</v>
      </c>
      <c r="K95" s="76" t="s">
        <v>321</v>
      </c>
      <c r="L95" s="75" t="s">
        <v>332</v>
      </c>
      <c r="M95" s="99" t="s">
        <v>139</v>
      </c>
      <c r="N95" s="99" t="s">
        <v>140</v>
      </c>
      <c r="O95" s="99" t="s">
        <v>140</v>
      </c>
      <c r="P95" s="277" t="s">
        <v>399</v>
      </c>
      <c r="Q95" s="277"/>
      <c r="R95" s="24"/>
    </row>
    <row r="96" spans="2:18" x14ac:dyDescent="0.25">
      <c r="P96" s="24"/>
      <c r="Q96" s="24"/>
      <c r="R96" s="24"/>
    </row>
    <row r="97" spans="1:26" ht="15.75" thickBot="1" x14ac:dyDescent="0.3">
      <c r="P97" s="24"/>
      <c r="Q97" s="24"/>
      <c r="R97" s="24"/>
    </row>
    <row r="98" spans="1:26" ht="27" thickBot="1" x14ac:dyDescent="0.3">
      <c r="B98" s="224" t="s">
        <v>46</v>
      </c>
      <c r="C98" s="225"/>
      <c r="D98" s="225"/>
      <c r="E98" s="225"/>
      <c r="F98" s="225"/>
      <c r="G98" s="225"/>
      <c r="H98" s="225"/>
      <c r="I98" s="225"/>
      <c r="J98" s="225"/>
      <c r="K98" s="225"/>
      <c r="L98" s="225"/>
      <c r="M98" s="225"/>
      <c r="N98" s="226"/>
    </row>
    <row r="101" spans="1:26" ht="46.15" customHeight="1" x14ac:dyDescent="0.25">
      <c r="B101" s="50" t="s">
        <v>33</v>
      </c>
      <c r="C101" s="50" t="s">
        <v>47</v>
      </c>
      <c r="D101" s="217" t="s">
        <v>3</v>
      </c>
      <c r="E101" s="219"/>
    </row>
    <row r="102" spans="1:26" ht="46.9" customHeight="1" x14ac:dyDescent="0.25">
      <c r="B102" s="51" t="s">
        <v>125</v>
      </c>
      <c r="C102" s="141" t="s">
        <v>139</v>
      </c>
      <c r="D102" s="264"/>
      <c r="E102" s="264"/>
    </row>
    <row r="105" spans="1:26" ht="26.25" x14ac:dyDescent="0.25">
      <c r="B105" s="235" t="s">
        <v>64</v>
      </c>
      <c r="C105" s="236"/>
      <c r="D105" s="236"/>
      <c r="E105" s="236"/>
      <c r="F105" s="236"/>
      <c r="G105" s="236"/>
      <c r="H105" s="236"/>
      <c r="I105" s="236"/>
      <c r="J105" s="236"/>
      <c r="K105" s="236"/>
      <c r="L105" s="236"/>
      <c r="M105" s="236"/>
      <c r="N105" s="236"/>
      <c r="O105" s="236"/>
      <c r="P105" s="236"/>
    </row>
    <row r="107" spans="1:26" ht="15.75" thickBot="1" x14ac:dyDescent="0.3"/>
    <row r="108" spans="1:26" ht="27" thickBot="1" x14ac:dyDescent="0.3">
      <c r="B108" s="224" t="s">
        <v>54</v>
      </c>
      <c r="C108" s="225"/>
      <c r="D108" s="225"/>
      <c r="E108" s="225"/>
      <c r="F108" s="225"/>
      <c r="G108" s="225"/>
      <c r="H108" s="225"/>
      <c r="I108" s="225"/>
      <c r="J108" s="225"/>
      <c r="K108" s="225"/>
      <c r="L108" s="225"/>
      <c r="M108" s="225"/>
      <c r="N108" s="226"/>
    </row>
    <row r="110" spans="1:26" ht="15.75" thickBot="1" x14ac:dyDescent="0.3">
      <c r="M110" s="48"/>
      <c r="N110" s="48"/>
    </row>
    <row r="111" spans="1:26" s="85" customFormat="1" ht="109.5" customHeight="1" x14ac:dyDescent="0.25">
      <c r="B111" s="96" t="s">
        <v>148</v>
      </c>
      <c r="C111" s="96" t="s">
        <v>149</v>
      </c>
      <c r="D111" s="96" t="s">
        <v>150</v>
      </c>
      <c r="E111" s="96" t="s">
        <v>45</v>
      </c>
      <c r="F111" s="96" t="s">
        <v>22</v>
      </c>
      <c r="G111" s="96" t="s">
        <v>102</v>
      </c>
      <c r="H111" s="96" t="s">
        <v>17</v>
      </c>
      <c r="I111" s="96" t="s">
        <v>10</v>
      </c>
      <c r="J111" s="96" t="s">
        <v>31</v>
      </c>
      <c r="K111" s="96" t="s">
        <v>61</v>
      </c>
      <c r="L111" s="96" t="s">
        <v>20</v>
      </c>
      <c r="M111" s="81" t="s">
        <v>26</v>
      </c>
      <c r="N111" s="96" t="s">
        <v>151</v>
      </c>
      <c r="O111" s="96" t="s">
        <v>36</v>
      </c>
      <c r="P111" s="97" t="s">
        <v>11</v>
      </c>
      <c r="Q111" s="97" t="s">
        <v>19</v>
      </c>
    </row>
    <row r="112" spans="1:26" s="91" customFormat="1" x14ac:dyDescent="0.25">
      <c r="A112" s="39">
        <v>1</v>
      </c>
      <c r="B112" s="92"/>
      <c r="C112" s="93"/>
      <c r="D112" s="92"/>
      <c r="E112" s="87"/>
      <c r="F112" s="88"/>
      <c r="G112" s="129"/>
      <c r="H112" s="95"/>
      <c r="I112" s="89"/>
      <c r="J112" s="89"/>
      <c r="K112" s="89"/>
      <c r="L112" s="89"/>
      <c r="M112" s="80"/>
      <c r="N112" s="80">
        <f>+M112*G112</f>
        <v>0</v>
      </c>
      <c r="O112" s="21"/>
      <c r="P112" s="21"/>
      <c r="Q112" s="130"/>
      <c r="R112" s="90"/>
      <c r="S112" s="90"/>
      <c r="T112" s="90"/>
      <c r="U112" s="90"/>
      <c r="V112" s="90"/>
      <c r="W112" s="90"/>
      <c r="X112" s="90"/>
      <c r="Y112" s="90"/>
      <c r="Z112" s="90"/>
    </row>
    <row r="113" spans="1:26" s="91" customFormat="1" x14ac:dyDescent="0.25">
      <c r="A113" s="39">
        <f>+A112+1</f>
        <v>2</v>
      </c>
      <c r="B113" s="92"/>
      <c r="C113" s="93"/>
      <c r="D113" s="92"/>
      <c r="E113" s="87"/>
      <c r="F113" s="88"/>
      <c r="G113" s="88"/>
      <c r="H113" s="88"/>
      <c r="I113" s="89"/>
      <c r="J113" s="89"/>
      <c r="K113" s="89"/>
      <c r="L113" s="89"/>
      <c r="M113" s="80"/>
      <c r="N113" s="80"/>
      <c r="O113" s="21"/>
      <c r="P113" s="21"/>
      <c r="Q113" s="130"/>
      <c r="R113" s="90"/>
      <c r="S113" s="90"/>
      <c r="T113" s="90"/>
      <c r="U113" s="90"/>
      <c r="V113" s="90"/>
      <c r="W113" s="90"/>
      <c r="X113" s="90"/>
      <c r="Y113" s="90"/>
      <c r="Z113" s="90"/>
    </row>
    <row r="114" spans="1:26" s="91" customFormat="1" x14ac:dyDescent="0.25">
      <c r="A114" s="39">
        <f t="shared" ref="A114:A119" si="4">+A113+1</f>
        <v>3</v>
      </c>
      <c r="B114" s="92"/>
      <c r="C114" s="93"/>
      <c r="D114" s="92"/>
      <c r="E114" s="87"/>
      <c r="F114" s="88"/>
      <c r="G114" s="88"/>
      <c r="H114" s="88"/>
      <c r="I114" s="89"/>
      <c r="J114" s="89"/>
      <c r="K114" s="89"/>
      <c r="L114" s="89"/>
      <c r="M114" s="80"/>
      <c r="N114" s="80"/>
      <c r="O114" s="21"/>
      <c r="P114" s="21"/>
      <c r="Q114" s="130"/>
      <c r="R114" s="90"/>
      <c r="S114" s="90"/>
      <c r="T114" s="90"/>
      <c r="U114" s="90"/>
      <c r="V114" s="90"/>
      <c r="W114" s="90"/>
      <c r="X114" s="90"/>
      <c r="Y114" s="90"/>
      <c r="Z114" s="90"/>
    </row>
    <row r="115" spans="1:26" s="91" customFormat="1" x14ac:dyDescent="0.25">
      <c r="A115" s="39">
        <f t="shared" si="4"/>
        <v>4</v>
      </c>
      <c r="B115" s="92"/>
      <c r="C115" s="93"/>
      <c r="D115" s="92"/>
      <c r="E115" s="87"/>
      <c r="F115" s="88"/>
      <c r="G115" s="88"/>
      <c r="H115" s="88"/>
      <c r="I115" s="89"/>
      <c r="J115" s="89"/>
      <c r="K115" s="89"/>
      <c r="L115" s="89"/>
      <c r="M115" s="80"/>
      <c r="N115" s="80"/>
      <c r="O115" s="21"/>
      <c r="P115" s="21"/>
      <c r="Q115" s="130"/>
      <c r="R115" s="90"/>
      <c r="S115" s="90"/>
      <c r="T115" s="90"/>
      <c r="U115" s="90"/>
      <c r="V115" s="90"/>
      <c r="W115" s="90"/>
      <c r="X115" s="90"/>
      <c r="Y115" s="90"/>
      <c r="Z115" s="90"/>
    </row>
    <row r="116" spans="1:26" s="91" customFormat="1" x14ac:dyDescent="0.25">
      <c r="A116" s="39">
        <f t="shared" si="4"/>
        <v>5</v>
      </c>
      <c r="B116" s="92"/>
      <c r="C116" s="93"/>
      <c r="D116" s="92"/>
      <c r="E116" s="87"/>
      <c r="F116" s="88"/>
      <c r="G116" s="88"/>
      <c r="H116" s="88"/>
      <c r="I116" s="89"/>
      <c r="J116" s="89"/>
      <c r="K116" s="89"/>
      <c r="L116" s="89"/>
      <c r="M116" s="80"/>
      <c r="N116" s="80"/>
      <c r="O116" s="21"/>
      <c r="P116" s="21"/>
      <c r="Q116" s="130"/>
      <c r="R116" s="90"/>
      <c r="S116" s="90"/>
      <c r="T116" s="90"/>
      <c r="U116" s="90"/>
      <c r="V116" s="90"/>
      <c r="W116" s="90"/>
      <c r="X116" s="90"/>
      <c r="Y116" s="90"/>
      <c r="Z116" s="90"/>
    </row>
    <row r="117" spans="1:26" s="91" customFormat="1" x14ac:dyDescent="0.25">
      <c r="A117" s="39">
        <f t="shared" si="4"/>
        <v>6</v>
      </c>
      <c r="B117" s="92"/>
      <c r="C117" s="93"/>
      <c r="D117" s="92"/>
      <c r="E117" s="87"/>
      <c r="F117" s="88"/>
      <c r="G117" s="88"/>
      <c r="H117" s="88"/>
      <c r="I117" s="89"/>
      <c r="J117" s="89"/>
      <c r="K117" s="89"/>
      <c r="L117" s="89"/>
      <c r="M117" s="80"/>
      <c r="N117" s="80"/>
      <c r="O117" s="21"/>
      <c r="P117" s="21"/>
      <c r="Q117" s="130"/>
      <c r="R117" s="90"/>
      <c r="S117" s="90"/>
      <c r="T117" s="90"/>
      <c r="U117" s="90"/>
      <c r="V117" s="90"/>
      <c r="W117" s="90"/>
      <c r="X117" s="90"/>
      <c r="Y117" s="90"/>
      <c r="Z117" s="90"/>
    </row>
    <row r="118" spans="1:26" s="91" customFormat="1" x14ac:dyDescent="0.25">
      <c r="A118" s="39">
        <f t="shared" si="4"/>
        <v>7</v>
      </c>
      <c r="B118" s="92"/>
      <c r="C118" s="93"/>
      <c r="D118" s="92"/>
      <c r="E118" s="87"/>
      <c r="F118" s="88"/>
      <c r="G118" s="88"/>
      <c r="H118" s="88"/>
      <c r="I118" s="89"/>
      <c r="J118" s="89"/>
      <c r="K118" s="89"/>
      <c r="L118" s="89"/>
      <c r="M118" s="80"/>
      <c r="N118" s="80"/>
      <c r="O118" s="21"/>
      <c r="P118" s="21"/>
      <c r="Q118" s="130"/>
      <c r="R118" s="90"/>
      <c r="S118" s="90"/>
      <c r="T118" s="90"/>
      <c r="U118" s="90"/>
      <c r="V118" s="90"/>
      <c r="W118" s="90"/>
      <c r="X118" s="90"/>
      <c r="Y118" s="90"/>
      <c r="Z118" s="90"/>
    </row>
    <row r="119" spans="1:26" s="91" customFormat="1" x14ac:dyDescent="0.25">
      <c r="A119" s="39">
        <f t="shared" si="4"/>
        <v>8</v>
      </c>
      <c r="B119" s="92"/>
      <c r="C119" s="93"/>
      <c r="D119" s="92"/>
      <c r="E119" s="87"/>
      <c r="F119" s="88"/>
      <c r="G119" s="88"/>
      <c r="H119" s="88"/>
      <c r="I119" s="89"/>
      <c r="J119" s="89"/>
      <c r="K119" s="89"/>
      <c r="L119" s="89"/>
      <c r="M119" s="80"/>
      <c r="N119" s="80"/>
      <c r="O119" s="21"/>
      <c r="P119" s="21"/>
      <c r="Q119" s="130"/>
      <c r="R119" s="90"/>
      <c r="S119" s="90"/>
      <c r="T119" s="90"/>
      <c r="U119" s="90"/>
      <c r="V119" s="90"/>
      <c r="W119" s="90"/>
      <c r="X119" s="90"/>
      <c r="Y119" s="90"/>
      <c r="Z119" s="90"/>
    </row>
    <row r="120" spans="1:26" s="91" customFormat="1" x14ac:dyDescent="0.25">
      <c r="A120" s="39"/>
      <c r="B120" s="40" t="s">
        <v>16</v>
      </c>
      <c r="C120" s="93"/>
      <c r="D120" s="92"/>
      <c r="E120" s="87"/>
      <c r="F120" s="88"/>
      <c r="G120" s="88"/>
      <c r="H120" s="88"/>
      <c r="I120" s="89"/>
      <c r="J120" s="89"/>
      <c r="K120" s="94">
        <f t="shared" ref="K120:N120" si="5">SUM(K112:K119)</f>
        <v>0</v>
      </c>
      <c r="L120" s="94">
        <f t="shared" si="5"/>
        <v>0</v>
      </c>
      <c r="M120" s="128">
        <f t="shared" si="5"/>
        <v>0</v>
      </c>
      <c r="N120" s="94">
        <f t="shared" si="5"/>
        <v>0</v>
      </c>
      <c r="O120" s="21"/>
      <c r="P120" s="21"/>
      <c r="Q120" s="131"/>
    </row>
    <row r="121" spans="1:26" x14ac:dyDescent="0.25">
      <c r="B121" s="24"/>
      <c r="C121" s="24"/>
      <c r="D121" s="24"/>
      <c r="E121" s="25"/>
      <c r="F121" s="24"/>
      <c r="G121" s="24"/>
      <c r="H121" s="24"/>
      <c r="I121" s="24"/>
      <c r="J121" s="24"/>
      <c r="K121" s="24"/>
      <c r="L121" s="24"/>
      <c r="M121" s="24"/>
      <c r="N121" s="24"/>
      <c r="O121" s="24"/>
      <c r="P121" s="24"/>
    </row>
    <row r="122" spans="1:26" ht="18.75" x14ac:dyDescent="0.25">
      <c r="B122" s="44" t="s">
        <v>32</v>
      </c>
      <c r="C122" s="54">
        <f>+K120</f>
        <v>0</v>
      </c>
      <c r="H122" s="26"/>
      <c r="I122" s="26"/>
      <c r="J122" s="26"/>
      <c r="K122" s="26"/>
      <c r="L122" s="26"/>
      <c r="M122" s="26"/>
      <c r="N122" s="24"/>
      <c r="O122" s="24"/>
      <c r="P122" s="24"/>
    </row>
    <row r="124" spans="1:26" ht="15.75" thickBot="1" x14ac:dyDescent="0.3"/>
    <row r="125" spans="1:26" ht="37.15" customHeight="1" thickBot="1" x14ac:dyDescent="0.3">
      <c r="B125" s="56" t="s">
        <v>49</v>
      </c>
      <c r="C125" s="57" t="s">
        <v>50</v>
      </c>
      <c r="D125" s="56" t="s">
        <v>51</v>
      </c>
      <c r="E125" s="57" t="s">
        <v>55</v>
      </c>
    </row>
    <row r="126" spans="1:26" ht="41.45" customHeight="1" x14ac:dyDescent="0.25">
      <c r="B126" s="49" t="s">
        <v>126</v>
      </c>
      <c r="C126" s="52">
        <v>20</v>
      </c>
      <c r="D126" s="52"/>
      <c r="E126" s="227">
        <f>+D126+D127+D128</f>
        <v>0</v>
      </c>
    </row>
    <row r="127" spans="1:26" x14ac:dyDescent="0.25">
      <c r="B127" s="49" t="s">
        <v>127</v>
      </c>
      <c r="C127" s="42">
        <v>30</v>
      </c>
      <c r="D127" s="141">
        <v>0</v>
      </c>
      <c r="E127" s="228"/>
    </row>
    <row r="128" spans="1:26" ht="15.75" thickBot="1" x14ac:dyDescent="0.3">
      <c r="B128" s="49" t="s">
        <v>128</v>
      </c>
      <c r="C128" s="53">
        <v>40</v>
      </c>
      <c r="D128" s="53">
        <v>0</v>
      </c>
      <c r="E128" s="229"/>
    </row>
    <row r="130" spans="2:17" ht="15.75" thickBot="1" x14ac:dyDescent="0.3"/>
    <row r="131" spans="2:17" ht="27" thickBot="1" x14ac:dyDescent="0.3">
      <c r="B131" s="224" t="s">
        <v>52</v>
      </c>
      <c r="C131" s="225"/>
      <c r="D131" s="225"/>
      <c r="E131" s="225"/>
      <c r="F131" s="225"/>
      <c r="G131" s="225"/>
      <c r="H131" s="225"/>
      <c r="I131" s="225"/>
      <c r="J131" s="225"/>
      <c r="K131" s="225"/>
      <c r="L131" s="225"/>
      <c r="M131" s="225"/>
      <c r="N131" s="226"/>
    </row>
    <row r="133" spans="2:17" ht="76.5" customHeight="1" x14ac:dyDescent="0.25">
      <c r="B133" s="98" t="s">
        <v>0</v>
      </c>
      <c r="C133" s="98" t="s">
        <v>39</v>
      </c>
      <c r="D133" s="98" t="s">
        <v>40</v>
      </c>
      <c r="E133" s="98" t="s">
        <v>115</v>
      </c>
      <c r="F133" s="98" t="s">
        <v>117</v>
      </c>
      <c r="G133" s="98" t="s">
        <v>118</v>
      </c>
      <c r="H133" s="98" t="s">
        <v>119</v>
      </c>
      <c r="I133" s="98" t="s">
        <v>116</v>
      </c>
      <c r="J133" s="217" t="s">
        <v>120</v>
      </c>
      <c r="K133" s="218"/>
      <c r="L133" s="219"/>
      <c r="M133" s="98" t="s">
        <v>124</v>
      </c>
      <c r="N133" s="98" t="s">
        <v>41</v>
      </c>
      <c r="O133" s="98" t="s">
        <v>42</v>
      </c>
      <c r="P133" s="217" t="s">
        <v>3</v>
      </c>
      <c r="Q133" s="219"/>
    </row>
    <row r="134" spans="2:17" ht="60.75" customHeight="1" x14ac:dyDescent="0.25">
      <c r="B134" s="140" t="s">
        <v>132</v>
      </c>
      <c r="C134" s="140"/>
      <c r="D134" s="2"/>
      <c r="E134" s="2"/>
      <c r="F134" s="2"/>
      <c r="G134" s="2"/>
      <c r="H134" s="2"/>
      <c r="I134" s="4"/>
      <c r="J134" s="1" t="s">
        <v>121</v>
      </c>
      <c r="K134" s="76" t="s">
        <v>122</v>
      </c>
      <c r="L134" s="75" t="s">
        <v>123</v>
      </c>
      <c r="M134" s="99"/>
      <c r="N134" s="99"/>
      <c r="O134" s="99"/>
      <c r="P134" s="264"/>
      <c r="Q134" s="264"/>
    </row>
    <row r="135" spans="2:17" ht="60.75" customHeight="1" x14ac:dyDescent="0.25">
      <c r="B135" s="140" t="s">
        <v>133</v>
      </c>
      <c r="C135" s="140"/>
      <c r="D135" s="2"/>
      <c r="E135" s="2"/>
      <c r="F135" s="2"/>
      <c r="G135" s="2"/>
      <c r="H135" s="2"/>
      <c r="I135" s="4"/>
      <c r="J135" s="1"/>
      <c r="K135" s="76"/>
      <c r="L135" s="75"/>
      <c r="M135" s="99"/>
      <c r="N135" s="99"/>
      <c r="O135" s="99"/>
      <c r="P135" s="141"/>
      <c r="Q135" s="141"/>
    </row>
    <row r="136" spans="2:17" ht="33.6" customHeight="1" x14ac:dyDescent="0.25">
      <c r="B136" s="140" t="s">
        <v>134</v>
      </c>
      <c r="C136" s="140"/>
      <c r="D136" s="2"/>
      <c r="E136" s="2"/>
      <c r="F136" s="2"/>
      <c r="G136" s="2"/>
      <c r="H136" s="2"/>
      <c r="I136" s="4"/>
      <c r="J136" s="1"/>
      <c r="K136" s="75"/>
      <c r="L136" s="75"/>
      <c r="M136" s="99"/>
      <c r="N136" s="99"/>
      <c r="O136" s="99"/>
      <c r="P136" s="264"/>
      <c r="Q136" s="264"/>
    </row>
    <row r="139" spans="2:17" ht="15.75" thickBot="1" x14ac:dyDescent="0.3"/>
    <row r="140" spans="2:17" ht="54" customHeight="1" x14ac:dyDescent="0.25">
      <c r="B140" s="101" t="s">
        <v>33</v>
      </c>
      <c r="C140" s="101" t="s">
        <v>49</v>
      </c>
      <c r="D140" s="98" t="s">
        <v>50</v>
      </c>
      <c r="E140" s="101" t="s">
        <v>51</v>
      </c>
      <c r="F140" s="57" t="s">
        <v>56</v>
      </c>
      <c r="G140" s="72"/>
    </row>
    <row r="141" spans="2:17" ht="120.75" customHeight="1" x14ac:dyDescent="0.2">
      <c r="B141" s="265" t="s">
        <v>53</v>
      </c>
      <c r="C141" s="5" t="s">
        <v>129</v>
      </c>
      <c r="D141" s="141">
        <v>25</v>
      </c>
      <c r="E141" s="141">
        <v>0</v>
      </c>
      <c r="F141" s="266">
        <f>+E141+E142+E143</f>
        <v>0</v>
      </c>
      <c r="G141" s="73"/>
    </row>
    <row r="142" spans="2:17" ht="76.150000000000006" customHeight="1" x14ac:dyDescent="0.2">
      <c r="B142" s="265"/>
      <c r="C142" s="5" t="s">
        <v>130</v>
      </c>
      <c r="D142" s="55">
        <v>25</v>
      </c>
      <c r="E142" s="141">
        <v>0</v>
      </c>
      <c r="F142" s="267"/>
      <c r="G142" s="73"/>
    </row>
    <row r="143" spans="2:17" ht="69" customHeight="1" x14ac:dyDescent="0.2">
      <c r="B143" s="265"/>
      <c r="C143" s="5" t="s">
        <v>131</v>
      </c>
      <c r="D143" s="141">
        <v>10</v>
      </c>
      <c r="E143" s="141">
        <v>0</v>
      </c>
      <c r="F143" s="268"/>
      <c r="G143" s="73"/>
    </row>
    <row r="144" spans="2:17" x14ac:dyDescent="0.25">
      <c r="C144" s="82"/>
    </row>
    <row r="147" spans="2:5" x14ac:dyDescent="0.25">
      <c r="B147" s="100" t="s">
        <v>57</v>
      </c>
    </row>
    <row r="150" spans="2:5" x14ac:dyDescent="0.25">
      <c r="B150" s="102" t="s">
        <v>33</v>
      </c>
      <c r="C150" s="102" t="s">
        <v>58</v>
      </c>
      <c r="D150" s="101" t="s">
        <v>51</v>
      </c>
      <c r="E150" s="101" t="s">
        <v>16</v>
      </c>
    </row>
    <row r="151" spans="2:5" ht="28.5" x14ac:dyDescent="0.25">
      <c r="B151" s="83" t="s">
        <v>59</v>
      </c>
      <c r="C151" s="84">
        <v>40</v>
      </c>
      <c r="D151" s="141">
        <f>+E126</f>
        <v>0</v>
      </c>
      <c r="E151" s="255">
        <f>+D151+D152</f>
        <v>0</v>
      </c>
    </row>
    <row r="152" spans="2:5" ht="42.75" x14ac:dyDescent="0.25">
      <c r="B152" s="83" t="s">
        <v>60</v>
      </c>
      <c r="C152" s="84">
        <v>60</v>
      </c>
      <c r="D152" s="141">
        <f>+F141</f>
        <v>0</v>
      </c>
      <c r="E152" s="256"/>
    </row>
  </sheetData>
  <mergeCells count="52">
    <mergeCell ref="B105:P105"/>
    <mergeCell ref="D101:E101"/>
    <mergeCell ref="D102:E102"/>
    <mergeCell ref="P136:Q136"/>
    <mergeCell ref="B141:B143"/>
    <mergeCell ref="F141:F143"/>
    <mergeCell ref="P133:Q133"/>
    <mergeCell ref="P134:Q134"/>
    <mergeCell ref="E151:E152"/>
    <mergeCell ref="B108:N108"/>
    <mergeCell ref="E126:E128"/>
    <mergeCell ref="B131:N131"/>
    <mergeCell ref="J133:L133"/>
    <mergeCell ref="O72:P72"/>
    <mergeCell ref="O73:P73"/>
    <mergeCell ref="O74:P74"/>
    <mergeCell ref="O75:P75"/>
    <mergeCell ref="B81:N81"/>
    <mergeCell ref="J84:L84"/>
    <mergeCell ref="P84:Q84"/>
    <mergeCell ref="P85:Q85"/>
    <mergeCell ref="B98:N98"/>
    <mergeCell ref="P86:Q86"/>
    <mergeCell ref="P87:Q87"/>
    <mergeCell ref="P91:Q91"/>
    <mergeCell ref="P94:Q94"/>
    <mergeCell ref="P95:Q95"/>
    <mergeCell ref="P88:Q88"/>
    <mergeCell ref="P89:Q89"/>
    <mergeCell ref="P90:Q90"/>
    <mergeCell ref="P92:Q92"/>
    <mergeCell ref="P93:Q9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s>
  <conditionalFormatting sqref="E90">
    <cfRule type="duplicateValues" dxfId="1" priority="1"/>
  </conditionalFormatting>
  <conditionalFormatting sqref="E90">
    <cfRule type="duplicateValues" dxfId="0" priority="2"/>
  </conditionalFormatting>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workbookViewId="0">
      <selection activeCell="B34" sqref="B34"/>
    </sheetView>
  </sheetViews>
  <sheetFormatPr baseColWidth="10" defaultRowHeight="15.75" x14ac:dyDescent="0.25"/>
  <cols>
    <col min="1" max="1" width="3.28515625" style="126" customWidth="1"/>
    <col min="2" max="2" width="55.5703125" style="126" customWidth="1"/>
    <col min="3" max="3" width="41.28515625" style="126" customWidth="1"/>
    <col min="4" max="4" width="29.42578125" style="126" customWidth="1"/>
    <col min="5" max="5" width="2.42578125" style="126" customWidth="1"/>
    <col min="6" max="6" width="11.42578125" style="82"/>
    <col min="7" max="7" width="17.85546875" style="82" bestFit="1" customWidth="1"/>
    <col min="8" max="16384" width="11.42578125" style="82"/>
  </cols>
  <sheetData>
    <row r="1" spans="1:7" x14ac:dyDescent="0.25">
      <c r="A1" s="290" t="s">
        <v>91</v>
      </c>
      <c r="B1" s="291"/>
      <c r="C1" s="291"/>
      <c r="D1" s="291"/>
      <c r="E1" s="104"/>
    </row>
    <row r="2" spans="1:7" ht="27.75" customHeight="1" x14ac:dyDescent="0.25">
      <c r="A2" s="105"/>
      <c r="B2" s="292" t="s">
        <v>77</v>
      </c>
      <c r="C2" s="292"/>
      <c r="D2" s="292"/>
      <c r="E2" s="106"/>
    </row>
    <row r="3" spans="1:7" ht="21" customHeight="1" x14ac:dyDescent="0.25">
      <c r="A3" s="107"/>
      <c r="B3" s="292" t="s">
        <v>153</v>
      </c>
      <c r="C3" s="292"/>
      <c r="D3" s="292"/>
      <c r="E3" s="108"/>
    </row>
    <row r="4" spans="1:7" thickBot="1" x14ac:dyDescent="0.3">
      <c r="A4" s="109"/>
      <c r="B4" s="110"/>
      <c r="C4" s="110"/>
      <c r="D4" s="110"/>
      <c r="E4" s="111"/>
    </row>
    <row r="5" spans="1:7" ht="26.25" customHeight="1" thickBot="1" x14ac:dyDescent="0.3">
      <c r="A5" s="109"/>
      <c r="B5" s="112" t="s">
        <v>78</v>
      </c>
      <c r="C5" s="293" t="s">
        <v>161</v>
      </c>
      <c r="D5" s="294"/>
      <c r="E5" s="111"/>
    </row>
    <row r="6" spans="1:7" ht="27.75" customHeight="1" thickBot="1" x14ac:dyDescent="0.3">
      <c r="A6" s="109"/>
      <c r="B6" s="132" t="s">
        <v>79</v>
      </c>
      <c r="C6" s="295" t="s">
        <v>162</v>
      </c>
      <c r="D6" s="296"/>
      <c r="E6" s="111"/>
    </row>
    <row r="7" spans="1:7" ht="29.25" customHeight="1" thickBot="1" x14ac:dyDescent="0.3">
      <c r="A7" s="109"/>
      <c r="B7" s="132" t="s">
        <v>154</v>
      </c>
      <c r="C7" s="299" t="s">
        <v>155</v>
      </c>
      <c r="D7" s="300"/>
      <c r="E7" s="111"/>
    </row>
    <row r="8" spans="1:7" ht="16.5" thickBot="1" x14ac:dyDescent="0.3">
      <c r="A8" s="109"/>
      <c r="B8" s="133">
        <v>14</v>
      </c>
      <c r="C8" s="297">
        <v>3611075784</v>
      </c>
      <c r="D8" s="298"/>
      <c r="E8" s="111"/>
    </row>
    <row r="9" spans="1:7" ht="23.25" customHeight="1" thickBot="1" x14ac:dyDescent="0.3">
      <c r="A9" s="109"/>
      <c r="B9" s="133">
        <v>15</v>
      </c>
      <c r="C9" s="297">
        <v>1164043416</v>
      </c>
      <c r="D9" s="298"/>
      <c r="E9" s="111"/>
    </row>
    <row r="10" spans="1:7" ht="26.25" customHeight="1" thickBot="1" x14ac:dyDescent="0.3">
      <c r="A10" s="109"/>
      <c r="B10" s="133">
        <v>18</v>
      </c>
      <c r="C10" s="297">
        <v>1980048750</v>
      </c>
      <c r="D10" s="298"/>
      <c r="E10" s="111"/>
    </row>
    <row r="11" spans="1:7" ht="21.75" customHeight="1" thickBot="1" x14ac:dyDescent="0.3">
      <c r="A11" s="109"/>
      <c r="B11" s="133">
        <v>13</v>
      </c>
      <c r="C11" s="297">
        <v>1469601534</v>
      </c>
      <c r="D11" s="298"/>
      <c r="E11" s="111"/>
    </row>
    <row r="12" spans="1:7" ht="32.25" thickBot="1" x14ac:dyDescent="0.3">
      <c r="A12" s="109"/>
      <c r="B12" s="134" t="s">
        <v>156</v>
      </c>
      <c r="C12" s="297">
        <f>SUM(C8:D11)</f>
        <v>8224769484</v>
      </c>
      <c r="D12" s="298"/>
      <c r="E12" s="111"/>
    </row>
    <row r="13" spans="1:7" ht="26.25" customHeight="1" thickBot="1" x14ac:dyDescent="0.3">
      <c r="A13" s="109"/>
      <c r="B13" s="134" t="s">
        <v>157</v>
      </c>
      <c r="C13" s="297">
        <f>+C12/616000</f>
        <v>13351.898512987013</v>
      </c>
      <c r="D13" s="298"/>
      <c r="E13" s="111"/>
      <c r="G13" s="157"/>
    </row>
    <row r="14" spans="1:7" ht="24.75" customHeight="1" x14ac:dyDescent="0.25">
      <c r="A14" s="109"/>
      <c r="B14" s="110"/>
      <c r="C14" s="114"/>
      <c r="D14" s="115"/>
      <c r="E14" s="111"/>
    </row>
    <row r="15" spans="1:7" ht="28.5" customHeight="1" thickBot="1" x14ac:dyDescent="0.3">
      <c r="A15" s="109"/>
      <c r="B15" s="110" t="s">
        <v>158</v>
      </c>
      <c r="C15" s="114"/>
      <c r="D15" s="115"/>
      <c r="E15" s="111"/>
    </row>
    <row r="16" spans="1:7" ht="27" customHeight="1" x14ac:dyDescent="0.25">
      <c r="A16" s="109"/>
      <c r="B16" s="116" t="s">
        <v>80</v>
      </c>
      <c r="C16" s="135">
        <v>1084707580</v>
      </c>
      <c r="D16" s="117"/>
      <c r="E16" s="111"/>
    </row>
    <row r="17" spans="1:6" ht="28.5" customHeight="1" x14ac:dyDescent="0.25">
      <c r="A17" s="109"/>
      <c r="B17" s="109" t="s">
        <v>81</v>
      </c>
      <c r="C17" s="136">
        <v>1456516480</v>
      </c>
      <c r="D17" s="111"/>
      <c r="E17" s="111"/>
    </row>
    <row r="18" spans="1:6" ht="15" x14ac:dyDescent="0.25">
      <c r="A18" s="109"/>
      <c r="B18" s="109" t="s">
        <v>82</v>
      </c>
      <c r="C18" s="136">
        <v>863978900</v>
      </c>
      <c r="D18" s="111"/>
      <c r="E18" s="111"/>
    </row>
    <row r="19" spans="1:6" ht="27" customHeight="1" thickBot="1" x14ac:dyDescent="0.3">
      <c r="A19" s="109"/>
      <c r="B19" s="118" t="s">
        <v>83</v>
      </c>
      <c r="C19" s="137">
        <v>863978900</v>
      </c>
      <c r="D19" s="119"/>
      <c r="E19" s="111"/>
    </row>
    <row r="20" spans="1:6" ht="27" customHeight="1" thickBot="1" x14ac:dyDescent="0.3">
      <c r="A20" s="109"/>
      <c r="B20" s="281" t="s">
        <v>84</v>
      </c>
      <c r="C20" s="282"/>
      <c r="D20" s="283"/>
      <c r="E20" s="111"/>
    </row>
    <row r="21" spans="1:6" ht="16.5" thickBot="1" x14ac:dyDescent="0.3">
      <c r="A21" s="109"/>
      <c r="B21" s="281" t="s">
        <v>85</v>
      </c>
      <c r="C21" s="282"/>
      <c r="D21" s="283"/>
      <c r="E21" s="111"/>
    </row>
    <row r="22" spans="1:6" x14ac:dyDescent="0.25">
      <c r="A22" s="109"/>
      <c r="B22" s="120" t="s">
        <v>159</v>
      </c>
      <c r="C22" s="138">
        <f>+C16/C18</f>
        <v>1.2554792483936819</v>
      </c>
      <c r="D22" s="115" t="s">
        <v>69</v>
      </c>
      <c r="E22" s="111"/>
    </row>
    <row r="23" spans="1:6" ht="16.5" thickBot="1" x14ac:dyDescent="0.3">
      <c r="A23" s="109"/>
      <c r="B23" s="113" t="s">
        <v>86</v>
      </c>
      <c r="C23" s="139">
        <f>+C19/C17</f>
        <v>0.5931816851121382</v>
      </c>
      <c r="D23" s="121" t="s">
        <v>169</v>
      </c>
      <c r="E23" s="111"/>
    </row>
    <row r="24" spans="1:6" ht="16.5" thickBot="1" x14ac:dyDescent="0.3">
      <c r="A24" s="109"/>
      <c r="B24" s="122"/>
      <c r="C24" s="123"/>
      <c r="D24" s="110"/>
      <c r="E24" s="124"/>
    </row>
    <row r="25" spans="1:6" x14ac:dyDescent="0.25">
      <c r="A25" s="284"/>
      <c r="B25" s="285" t="s">
        <v>87</v>
      </c>
      <c r="C25" s="287" t="s">
        <v>170</v>
      </c>
      <c r="D25" s="288"/>
      <c r="E25" s="289"/>
      <c r="F25" s="278"/>
    </row>
    <row r="26" spans="1:6" ht="16.5" thickBot="1" x14ac:dyDescent="0.3">
      <c r="A26" s="284"/>
      <c r="B26" s="286"/>
      <c r="C26" s="279" t="s">
        <v>88</v>
      </c>
      <c r="D26" s="280"/>
      <c r="E26" s="289"/>
      <c r="F26" s="278"/>
    </row>
    <row r="27" spans="1:6" thickBot="1" x14ac:dyDescent="0.3">
      <c r="A27" s="118"/>
      <c r="B27" s="125"/>
      <c r="C27" s="125"/>
      <c r="D27" s="125"/>
      <c r="E27" s="119"/>
      <c r="F27" s="103"/>
    </row>
    <row r="28" spans="1:6" x14ac:dyDescent="0.25">
      <c r="B28" s="127" t="s">
        <v>160</v>
      </c>
    </row>
    <row r="31" spans="1:6" x14ac:dyDescent="0.25">
      <c r="B31" s="126" t="s">
        <v>163</v>
      </c>
      <c r="C31" s="126" t="s">
        <v>164</v>
      </c>
      <c r="D31" s="126" t="s">
        <v>165</v>
      </c>
    </row>
    <row r="32" spans="1:6" x14ac:dyDescent="0.25">
      <c r="B32" s="126" t="s">
        <v>166</v>
      </c>
      <c r="C32" s="126" t="s">
        <v>167</v>
      </c>
      <c r="D32" s="126" t="s">
        <v>168</v>
      </c>
    </row>
    <row r="34" spans="2:2" x14ac:dyDescent="0.25">
      <c r="B34" s="126" t="s">
        <v>405</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6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TECNICA 13</vt:lpstr>
      <vt:lpstr>TECNICA 14</vt:lpstr>
      <vt:lpstr>TECNICA 15</vt:lpstr>
      <vt:lpstr>TECNICA 18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2014-12-13T19:48:26Z</cp:lastPrinted>
  <dcterms:created xsi:type="dcterms:W3CDTF">2014-10-22T15:49:24Z</dcterms:created>
  <dcterms:modified xsi:type="dcterms:W3CDTF">2014-12-13T22:07:23Z</dcterms:modified>
</cp:coreProperties>
</file>