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hn.martinez\Desktop\Convocatoria CP 003 nariño\5. BACKKKKK\Evaluacion Nariño\"/>
    </mc:Choice>
  </mc:AlternateContent>
  <bookViews>
    <workbookView xWindow="0" yWindow="0" windowWidth="20490" windowHeight="7155" tabRatio="749"/>
  </bookViews>
  <sheets>
    <sheet name="JURIDICA" sheetId="1" r:id="rId1"/>
    <sheet name="TECNICA 1" sheetId="2" r:id="rId2"/>
    <sheet name="TECNICA 2" sheetId="3" r:id="rId3"/>
    <sheet name="TECNICA 14" sheetId="4" r:id="rId4"/>
    <sheet name="TECNICA (17)" sheetId="5" r:id="rId5"/>
    <sheet name="TECNICA (22)" sheetId="6" r:id="rId6"/>
    <sheet name="TECNICA (23)" sheetId="7" r:id="rId7"/>
    <sheet name="TECNICA (38)" sheetId="8" r:id="rId8"/>
    <sheet name="FINANCIERA" sheetId="9" r:id="rId9"/>
  </sheets>
  <definedNames>
    <definedName name="_xlnm._FilterDatabase" localSheetId="4" hidden="1">'TECNICA (17)'!$A$108:$WVG$132</definedName>
    <definedName name="_xlnm._FilterDatabase" localSheetId="3" hidden="1">'TECNICA 14'!$B$97:$P$97</definedName>
    <definedName name="_xlnm._FilterDatabase" localSheetId="2" hidden="1">'TECNICA 2'!$B$86:$P$121</definedName>
    <definedName name="Z_0231D664_53D3_4378_92FC_86BB75012D50_.wvu.Cols" localSheetId="4" hidden="1">'TECNICA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definedName>
    <definedName name="Z_0231D664_53D3_4378_92FC_86BB75012D50_.wvu.Cols" localSheetId="5" hidden="1">'TECNICA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definedName>
    <definedName name="Z_0231D664_53D3_4378_92FC_86BB75012D50_.wvu.Cols" localSheetId="6" hidden="1">'TECNICA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definedName>
    <definedName name="Z_0231D664_53D3_4378_92FC_86BB75012D50_.wvu.Cols" localSheetId="7" hidden="1">'TECNICA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definedName>
    <definedName name="Z_0231D664_53D3_4378_92FC_86BB75012D50_.wvu.Cols" localSheetId="1" hidden="1">'TECNICA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definedName>
    <definedName name="Z_0231D664_53D3_4378_92FC_86BB75012D50_.wvu.Cols" localSheetId="3" hidden="1">'TECNICA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definedName>
    <definedName name="Z_0231D664_53D3_4378_92FC_86BB75012D50_.wvu.Cols" localSheetId="2" hidden="1">'TECNICA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definedName>
    <definedName name="Z_2573ACF7_0240_449A_9F72_FFD028267C4F_.wvu.Cols" localSheetId="4" hidden="1">'TECNICA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definedName>
    <definedName name="Z_2573ACF7_0240_449A_9F72_FFD028267C4F_.wvu.Cols" localSheetId="5" hidden="1">'TECNICA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definedName>
    <definedName name="Z_2573ACF7_0240_449A_9F72_FFD028267C4F_.wvu.Cols" localSheetId="6" hidden="1">'TECNICA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definedName>
    <definedName name="Z_2573ACF7_0240_449A_9F72_FFD028267C4F_.wvu.Cols" localSheetId="7" hidden="1">'TECNICA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definedName>
    <definedName name="Z_2573ACF7_0240_449A_9F72_FFD028267C4F_.wvu.Cols" localSheetId="1" hidden="1">'TECNICA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definedName>
    <definedName name="Z_2573ACF7_0240_449A_9F72_FFD028267C4F_.wvu.Cols" localSheetId="3" hidden="1">'TECNICA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definedName>
    <definedName name="Z_2573ACF7_0240_449A_9F72_FFD028267C4F_.wvu.Cols" localSheetId="2" hidden="1">'TECNICA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definedName>
    <definedName name="Z_2CECA098_183A_404B_AD72_5EEAC4BDA970_.wvu.Cols" localSheetId="4" hidden="1">'TECNICA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definedName>
    <definedName name="Z_2CECA098_183A_404B_AD72_5EEAC4BDA970_.wvu.Cols" localSheetId="5" hidden="1">'TECNICA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definedName>
    <definedName name="Z_2CECA098_183A_404B_AD72_5EEAC4BDA970_.wvu.Cols" localSheetId="6" hidden="1">'TECNICA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definedName>
    <definedName name="Z_2CECA098_183A_404B_AD72_5EEAC4BDA970_.wvu.Cols" localSheetId="7" hidden="1">'TECNICA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definedName>
    <definedName name="Z_2CECA098_183A_404B_AD72_5EEAC4BDA970_.wvu.Cols" localSheetId="1" hidden="1">'TECNICA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definedName>
    <definedName name="Z_2CECA098_183A_404B_AD72_5EEAC4BDA970_.wvu.Cols" localSheetId="3" hidden="1">'TECNICA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definedName>
    <definedName name="Z_2CECA098_183A_404B_AD72_5EEAC4BDA970_.wvu.Cols" localSheetId="2" hidden="1">'TECNICA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definedName>
    <definedName name="Z_A2E15FCF_BF07_4F75_BC8B_D1F713E64E37_.wvu.Cols" localSheetId="4" hidden="1">'TECNICA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definedName>
    <definedName name="Z_A2E15FCF_BF07_4F75_BC8B_D1F713E64E37_.wvu.Cols" localSheetId="5" hidden="1">'TECNICA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definedName>
    <definedName name="Z_A2E15FCF_BF07_4F75_BC8B_D1F713E64E37_.wvu.Cols" localSheetId="6" hidden="1">'TECNICA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definedName>
    <definedName name="Z_A2E15FCF_BF07_4F75_BC8B_D1F713E64E37_.wvu.Cols" localSheetId="7" hidden="1">'TECNICA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definedName>
    <definedName name="Z_A2E15FCF_BF07_4F75_BC8B_D1F713E64E37_.wvu.Cols" localSheetId="1" hidden="1">'TECNICA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definedName>
    <definedName name="Z_A2E15FCF_BF07_4F75_BC8B_D1F713E64E37_.wvu.Cols" localSheetId="3" hidden="1">'TECNICA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definedName>
    <definedName name="Z_A2E15FCF_BF07_4F75_BC8B_D1F713E64E37_.wvu.Cols" localSheetId="2" hidden="1">'TECNICA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definedName>
    <definedName name="Z_AFE0F707_F779_4457_8614_A9761FF0129B_.wvu.Cols" localSheetId="4" hidden="1">'TECNICA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definedName>
    <definedName name="Z_AFE0F707_F779_4457_8614_A9761FF0129B_.wvu.Cols" localSheetId="5" hidden="1">'TECNICA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definedName>
    <definedName name="Z_AFE0F707_F779_4457_8614_A9761FF0129B_.wvu.Cols" localSheetId="6" hidden="1">'TECNICA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definedName>
    <definedName name="Z_AFE0F707_F779_4457_8614_A9761FF0129B_.wvu.Cols" localSheetId="7" hidden="1">'TECNICA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definedName>
    <definedName name="Z_AFE0F707_F779_4457_8614_A9761FF0129B_.wvu.Cols" localSheetId="1" hidden="1">'TECNICA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definedName>
    <definedName name="Z_AFE0F707_F779_4457_8614_A9761FF0129B_.wvu.Cols" localSheetId="3" hidden="1">'TECNICA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definedName>
    <definedName name="Z_AFE0F707_F779_4457_8614_A9761FF0129B_.wvu.Cols" localSheetId="2" hidden="1">'TECNICA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definedName>
    <definedName name="Z_CE061EA5_A85E_4ABA_BF79_3FA19E67983B_.wvu.Cols" localSheetId="4" hidden="1">'TECNICA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definedName>
    <definedName name="Z_CE061EA5_A85E_4ABA_BF79_3FA19E67983B_.wvu.Cols" localSheetId="5" hidden="1">'TECNICA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definedName>
    <definedName name="Z_CE061EA5_A85E_4ABA_BF79_3FA19E67983B_.wvu.Cols" localSheetId="6" hidden="1">'TECNICA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definedName>
    <definedName name="Z_CE061EA5_A85E_4ABA_BF79_3FA19E67983B_.wvu.Cols" localSheetId="7" hidden="1">'TECNICA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definedName>
    <definedName name="Z_CE061EA5_A85E_4ABA_BF79_3FA19E67983B_.wvu.Cols" localSheetId="1" hidden="1">'TECNICA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definedName>
    <definedName name="Z_CE061EA5_A85E_4ABA_BF79_3FA19E67983B_.wvu.Cols" localSheetId="3" hidden="1">'TECNICA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definedName>
    <definedName name="Z_CE061EA5_A85E_4ABA_BF79_3FA19E67983B_.wvu.Cols" localSheetId="2" hidden="1">'TECNICA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definedName>
    <definedName name="Z_D81F5395_2534_43CB_BC0D_21B85380D5F2_.wvu.Cols" localSheetId="4" hidden="1">'TECNICA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definedName>
    <definedName name="Z_D81F5395_2534_43CB_BC0D_21B85380D5F2_.wvu.Cols" localSheetId="5" hidden="1">'TECNICA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definedName>
    <definedName name="Z_D81F5395_2534_43CB_BC0D_21B85380D5F2_.wvu.Cols" localSheetId="6" hidden="1">'TECNICA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definedName>
    <definedName name="Z_D81F5395_2534_43CB_BC0D_21B85380D5F2_.wvu.Cols" localSheetId="7" hidden="1">'TECNICA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definedName>
    <definedName name="Z_D81F5395_2534_43CB_BC0D_21B85380D5F2_.wvu.Cols" localSheetId="1" hidden="1">'TECNICA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definedName>
    <definedName name="Z_D81F5395_2534_43CB_BC0D_21B85380D5F2_.wvu.Cols" localSheetId="3" hidden="1">'TECNICA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definedName>
    <definedName name="Z_D81F5395_2534_43CB_BC0D_21B85380D5F2_.wvu.Cols" localSheetId="2" hidden="1">'TECNICA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definedName>
  </definedNames>
  <calcPr calcId="152511"/>
  <customWorkbookViews>
    <customWorkbookView name="dayra.ibarra - Vista personalizada" guid="{D81F5395-2534-43CB-BC0D-21B85380D5F2}" mergeInterval="0" personalView="1" maximized="1" xWindow="-8" yWindow="-8" windowWidth="1382" windowHeight="744" tabRatio="749" activeSheetId="8"/>
    <customWorkbookView name="Administrador - Vista personalizada" guid="{0231D664-53D3-4378-92FC-86BB75012D50}" mergeInterval="0" personalView="1" maximized="1" xWindow="-8" yWindow="-8" windowWidth="1040" windowHeight="744" tabRatio="749" activeSheetId="1"/>
    <customWorkbookView name="Ana Mercedes Enriquez - Vista personalizada" guid="{CE061EA5-A85E-4ABA-BF79-3FA19E67983B}" mergeInterval="0" personalView="1" maximized="1" xWindow="-8" yWindow="-8" windowWidth="1936" windowHeight="1056" tabRatio="859" activeSheetId="7"/>
    <customWorkbookView name="Liliana Patricia Ortega Acosta - Vista personalizada" guid="{A2E15FCF-BF07-4F75-BC8B-D1F713E64E37}" autoUpdate="1" mergeInterval="5" personalView="1" maximized="1" xWindow="-8" yWindow="-8" windowWidth="1936" windowHeight="1056" tabRatio="598" activeSheetId="9" showComments="commIndAndComment"/>
    <customWorkbookView name="Fredy Eduardo Arcos Realpe - Vista personalizada" guid="{2CECA098-183A-404B-AD72-5EEAC4BDA970}" mergeInterval="0" personalView="1" maximized="1" xWindow="-8" yWindow="-8" windowWidth="1936" windowHeight="1056" tabRatio="495" activeSheetId="4"/>
    <customWorkbookView name="Diana Catalina Mora Gomez - Vista personalizada" guid="{AFE0F707-F779-4457-8614-A9761FF0129B}" mergeInterval="0" personalView="1" maximized="1" xWindow="-8" yWindow="-8" windowWidth="1382" windowHeight="744" tabRatio="859" activeSheetId="2"/>
    <customWorkbookView name="Natalia Patricia Eraso Canal - Vista personalizada" guid="{2573ACF7-0240-449A-9F72-FFD028267C4F}" mergeInterval="0" personalView="1" maximized="1" xWindow="-8" yWindow="-8" windowWidth="1936" windowHeight="1056" tabRatio="749" activeSheetId="2"/>
  </customWorkbookViews>
</workbook>
</file>

<file path=xl/calcChain.xml><?xml version="1.0" encoding="utf-8"?>
<calcChain xmlns="http://schemas.openxmlformats.org/spreadsheetml/2006/main">
  <c r="C94" i="8" l="1"/>
  <c r="C93" i="8"/>
  <c r="C92" i="8"/>
  <c r="C91" i="8"/>
  <c r="C90" i="8"/>
  <c r="C89" i="8"/>
  <c r="C88" i="8"/>
  <c r="C87" i="8"/>
  <c r="C110" i="7"/>
  <c r="C109" i="7"/>
  <c r="C107" i="7"/>
  <c r="C106" i="7"/>
  <c r="C105" i="7"/>
  <c r="C104" i="7"/>
  <c r="C103" i="7"/>
  <c r="C102" i="7"/>
  <c r="C101" i="7"/>
  <c r="C100" i="7"/>
  <c r="C99" i="7"/>
  <c r="C98" i="7"/>
  <c r="C97" i="7"/>
  <c r="C96" i="7"/>
  <c r="C95" i="7"/>
  <c r="C94" i="7"/>
  <c r="C93" i="7"/>
  <c r="C92" i="7"/>
  <c r="C91" i="7"/>
  <c r="C90" i="7"/>
  <c r="C89" i="7"/>
  <c r="C88" i="7"/>
  <c r="C87" i="7"/>
  <c r="C86" i="7"/>
  <c r="C116" i="6"/>
  <c r="C115" i="6"/>
  <c r="C114" i="6"/>
  <c r="C113" i="6"/>
  <c r="C112" i="6"/>
  <c r="C111" i="6"/>
  <c r="C110" i="6"/>
  <c r="C109" i="6"/>
  <c r="C108" i="6"/>
  <c r="C107" i="6"/>
  <c r="C106" i="6"/>
  <c r="C105" i="6"/>
  <c r="C104" i="6"/>
  <c r="C103" i="6"/>
  <c r="C102" i="6"/>
  <c r="C101" i="6"/>
  <c r="C100" i="6"/>
  <c r="C99" i="6"/>
  <c r="C98" i="6"/>
  <c r="C97" i="6"/>
  <c r="C96" i="6"/>
  <c r="C95" i="6"/>
  <c r="C94" i="6"/>
  <c r="C93" i="6"/>
  <c r="C92" i="6"/>
  <c r="C132" i="5"/>
  <c r="C131" i="5"/>
  <c r="C130" i="5"/>
  <c r="C129" i="5"/>
  <c r="C128" i="5"/>
  <c r="C127" i="5"/>
  <c r="C126" i="5"/>
  <c r="C125" i="5"/>
  <c r="C124" i="5"/>
  <c r="C123" i="5"/>
  <c r="C122" i="5"/>
  <c r="C121" i="5"/>
  <c r="C120" i="5"/>
  <c r="C119" i="5"/>
  <c r="C118" i="5"/>
  <c r="C117" i="5"/>
  <c r="C116" i="5"/>
  <c r="C115" i="5"/>
  <c r="C114" i="5"/>
  <c r="C113" i="5"/>
  <c r="C112" i="5"/>
  <c r="C111" i="5"/>
  <c r="C110" i="5"/>
  <c r="C109" i="5"/>
  <c r="C139" i="4"/>
  <c r="C138" i="4"/>
  <c r="C137" i="4"/>
  <c r="C136" i="4"/>
  <c r="C135" i="4"/>
  <c r="C134" i="4"/>
  <c r="C133" i="4"/>
  <c r="C132" i="4"/>
  <c r="C131" i="4"/>
  <c r="C130" i="4"/>
  <c r="C129" i="4"/>
  <c r="C128" i="4"/>
  <c r="C127" i="4"/>
  <c r="C126" i="4"/>
  <c r="C125" i="4"/>
  <c r="C124" i="4"/>
  <c r="C123" i="4"/>
  <c r="C122" i="4"/>
  <c r="C121" i="4"/>
  <c r="C120" i="4"/>
  <c r="C119" i="4"/>
  <c r="C118" i="4"/>
  <c r="C117" i="4"/>
  <c r="C116" i="4"/>
  <c r="C115" i="4"/>
  <c r="C114" i="4"/>
  <c r="C113" i="4"/>
  <c r="C112" i="4"/>
  <c r="C111" i="4"/>
  <c r="C110" i="4"/>
  <c r="C109" i="4"/>
  <c r="C108" i="4"/>
  <c r="C107" i="4"/>
  <c r="C106" i="4"/>
  <c r="C105" i="4"/>
  <c r="C104" i="4"/>
  <c r="C103" i="4"/>
  <c r="C102" i="4"/>
  <c r="C101" i="4"/>
  <c r="C100" i="4"/>
  <c r="C99" i="4"/>
  <c r="C98" i="4"/>
  <c r="C26" i="9" l="1"/>
  <c r="C25" i="9"/>
  <c r="C177" i="4" l="1"/>
  <c r="C178" i="4"/>
  <c r="C179" i="4"/>
  <c r="C180" i="4"/>
  <c r="C181" i="4"/>
  <c r="C182" i="4"/>
  <c r="C184" i="4"/>
  <c r="C183" i="4"/>
  <c r="C175" i="4"/>
  <c r="C176" i="4"/>
  <c r="C136" i="8" l="1"/>
  <c r="C135" i="8"/>
  <c r="C134" i="8"/>
  <c r="C133" i="8"/>
  <c r="C157" i="7"/>
  <c r="C159" i="7"/>
  <c r="C158" i="7"/>
  <c r="C156" i="7"/>
  <c r="C155" i="7"/>
  <c r="C154" i="7"/>
  <c r="C165" i="6"/>
  <c r="C164" i="6"/>
  <c r="C163" i="6"/>
  <c r="C162" i="6"/>
  <c r="C161" i="6"/>
  <c r="C160" i="6"/>
  <c r="C185" i="5"/>
  <c r="C184" i="5"/>
  <c r="C186" i="5"/>
  <c r="C183" i="5"/>
  <c r="C182" i="5"/>
  <c r="C181" i="5"/>
  <c r="C180" i="5"/>
  <c r="C179" i="5"/>
  <c r="C178" i="5"/>
  <c r="C177" i="5"/>
  <c r="C176" i="5"/>
  <c r="C162" i="3"/>
  <c r="C161" i="3"/>
  <c r="C160" i="3"/>
  <c r="C152" i="2"/>
  <c r="C151" i="2"/>
  <c r="C150" i="2"/>
  <c r="E24" i="8" l="1"/>
  <c r="C24" i="8"/>
  <c r="E24" i="7"/>
  <c r="C24" i="7"/>
  <c r="C121" i="3" l="1"/>
  <c r="C120" i="3"/>
  <c r="C119" i="3"/>
  <c r="C118" i="3"/>
  <c r="C117" i="3"/>
  <c r="C116" i="3"/>
  <c r="C115" i="3"/>
  <c r="C114" i="3"/>
  <c r="C113" i="3"/>
  <c r="C112" i="3"/>
  <c r="C111" i="3"/>
  <c r="C110" i="3"/>
  <c r="C109" i="3"/>
  <c r="C108" i="3"/>
  <c r="C107" i="3"/>
  <c r="C106" i="3"/>
  <c r="C105" i="3"/>
  <c r="C104" i="3"/>
  <c r="C103" i="3"/>
  <c r="C101" i="3"/>
  <c r="C100" i="3"/>
  <c r="C99" i="3"/>
  <c r="C98" i="3"/>
  <c r="C97" i="3"/>
  <c r="C96" i="3"/>
  <c r="C95" i="3"/>
  <c r="C94" i="3"/>
  <c r="C102" i="3"/>
  <c r="C93" i="3"/>
  <c r="C92" i="3"/>
  <c r="C91" i="3"/>
  <c r="C90" i="3"/>
  <c r="C89" i="3"/>
  <c r="C88" i="3"/>
  <c r="C87" i="3"/>
  <c r="C111" i="2"/>
  <c r="C110" i="2"/>
  <c r="C109" i="2"/>
  <c r="C108" i="2"/>
  <c r="C107" i="2"/>
  <c r="C106" i="2"/>
  <c r="C105" i="2"/>
  <c r="C104" i="2"/>
  <c r="C103" i="2"/>
  <c r="C102" i="2"/>
  <c r="C101" i="2"/>
  <c r="C100" i="2"/>
  <c r="C99" i="2"/>
  <c r="C98" i="2"/>
  <c r="C97" i="2"/>
  <c r="C96" i="2"/>
  <c r="C95" i="2"/>
  <c r="C94" i="2"/>
  <c r="C93" i="2"/>
  <c r="C92" i="2"/>
  <c r="C91" i="2"/>
  <c r="C90" i="2"/>
  <c r="C89" i="2"/>
  <c r="C88" i="2"/>
  <c r="C87" i="2"/>
  <c r="C24" i="6" l="1"/>
  <c r="E24" i="6"/>
  <c r="C24" i="5"/>
  <c r="E24" i="5"/>
  <c r="C24" i="4"/>
  <c r="E24" i="4"/>
  <c r="C24" i="3"/>
  <c r="E24" i="3"/>
  <c r="C15" i="9"/>
  <c r="C24" i="2"/>
  <c r="E24" i="2"/>
  <c r="F141" i="8" l="1"/>
  <c r="D152" i="8" s="1"/>
  <c r="E125" i="8"/>
  <c r="D151" i="8" s="1"/>
  <c r="M119" i="8"/>
  <c r="L119" i="8"/>
  <c r="K119" i="8"/>
  <c r="C121" i="8" s="1"/>
  <c r="A112" i="8"/>
  <c r="A113" i="8" s="1"/>
  <c r="A114" i="8" s="1"/>
  <c r="A115" i="8" s="1"/>
  <c r="A116" i="8" s="1"/>
  <c r="A117" i="8" s="1"/>
  <c r="A118" i="8" s="1"/>
  <c r="N119" i="8"/>
  <c r="C62" i="8"/>
  <c r="C61" i="8"/>
  <c r="A50" i="8"/>
  <c r="A51" i="8" s="1"/>
  <c r="A52" i="8" s="1"/>
  <c r="A53" i="8" s="1"/>
  <c r="A54" i="8" s="1"/>
  <c r="A55" i="8" s="1"/>
  <c r="A56" i="8" s="1"/>
  <c r="D41" i="8"/>
  <c r="E40" i="8" s="1"/>
  <c r="F163" i="7"/>
  <c r="D174" i="7" s="1"/>
  <c r="E146" i="7"/>
  <c r="D173" i="7" s="1"/>
  <c r="M140" i="7"/>
  <c r="L140" i="7"/>
  <c r="K140" i="7"/>
  <c r="C142" i="7" s="1"/>
  <c r="A133" i="7"/>
  <c r="A134" i="7" s="1"/>
  <c r="A135" i="7" s="1"/>
  <c r="A136" i="7" s="1"/>
  <c r="A137" i="7" s="1"/>
  <c r="A138" i="7" s="1"/>
  <c r="A139" i="7" s="1"/>
  <c r="N140" i="7"/>
  <c r="C62" i="7"/>
  <c r="C61" i="7"/>
  <c r="A50" i="7"/>
  <c r="A51" i="7" s="1"/>
  <c r="A52" i="7" s="1"/>
  <c r="A53" i="7" s="1"/>
  <c r="A54" i="7" s="1"/>
  <c r="A55" i="7" s="1"/>
  <c r="A56" i="7" s="1"/>
  <c r="E40" i="7"/>
  <c r="F169" i="6"/>
  <c r="D180" i="6" s="1"/>
  <c r="E152" i="6"/>
  <c r="D179" i="6" s="1"/>
  <c r="M146" i="6"/>
  <c r="L146" i="6"/>
  <c r="K146" i="6"/>
  <c r="C148" i="6" s="1"/>
  <c r="A139" i="6"/>
  <c r="A140" i="6" s="1"/>
  <c r="A141" i="6" s="1"/>
  <c r="A142" i="6" s="1"/>
  <c r="A143" i="6" s="1"/>
  <c r="A144" i="6" s="1"/>
  <c r="A145" i="6" s="1"/>
  <c r="N146" i="6"/>
  <c r="C62" i="6"/>
  <c r="C61" i="6"/>
  <c r="A50" i="6"/>
  <c r="A51" i="6" s="1"/>
  <c r="A52" i="6" s="1"/>
  <c r="A53" i="6" s="1"/>
  <c r="A54" i="6" s="1"/>
  <c r="A55" i="6" s="1"/>
  <c r="A56" i="6" s="1"/>
  <c r="E40" i="6"/>
  <c r="F191" i="5"/>
  <c r="D202" i="5" s="1"/>
  <c r="E168" i="5"/>
  <c r="D201" i="5" s="1"/>
  <c r="M162" i="5"/>
  <c r="L162" i="5"/>
  <c r="K162" i="5"/>
  <c r="C164" i="5" s="1"/>
  <c r="A155" i="5"/>
  <c r="A156" i="5" s="1"/>
  <c r="A157" i="5" s="1"/>
  <c r="A158" i="5" s="1"/>
  <c r="A159" i="5" s="1"/>
  <c r="A160" i="5" s="1"/>
  <c r="A161" i="5" s="1"/>
  <c r="N162" i="5"/>
  <c r="C62" i="5"/>
  <c r="C61" i="5"/>
  <c r="A50" i="5"/>
  <c r="A51" i="5" s="1"/>
  <c r="A52" i="5" s="1"/>
  <c r="A53" i="5" s="1"/>
  <c r="A54" i="5" s="1"/>
  <c r="A55" i="5" s="1"/>
  <c r="A56" i="5" s="1"/>
  <c r="E40" i="5"/>
  <c r="F167" i="3"/>
  <c r="D178" i="3" s="1"/>
  <c r="E152" i="3"/>
  <c r="D177" i="3" s="1"/>
  <c r="M146" i="3"/>
  <c r="L146" i="3"/>
  <c r="K146" i="3"/>
  <c r="C148" i="3" s="1"/>
  <c r="A139" i="3"/>
  <c r="A140" i="3" s="1"/>
  <c r="A141" i="3" s="1"/>
  <c r="A142" i="3" s="1"/>
  <c r="A143" i="3" s="1"/>
  <c r="A144" i="3" s="1"/>
  <c r="A145" i="3" s="1"/>
  <c r="N146" i="3"/>
  <c r="C62" i="3"/>
  <c r="C61" i="3"/>
  <c r="A50" i="3"/>
  <c r="A51" i="3" s="1"/>
  <c r="A52" i="3" s="1"/>
  <c r="A53" i="3" s="1"/>
  <c r="A54" i="3" s="1"/>
  <c r="A55" i="3" s="1"/>
  <c r="A56" i="3" s="1"/>
  <c r="D41" i="3"/>
  <c r="E40" i="3" s="1"/>
  <c r="F188" i="4"/>
  <c r="D199" i="4" s="1"/>
  <c r="E167" i="4"/>
  <c r="D198" i="4" s="1"/>
  <c r="M161" i="4"/>
  <c r="L161" i="4"/>
  <c r="K161" i="4"/>
  <c r="C163" i="4" s="1"/>
  <c r="A154" i="4"/>
  <c r="A155" i="4" s="1"/>
  <c r="A156" i="4" s="1"/>
  <c r="A157" i="4" s="1"/>
  <c r="A158" i="4" s="1"/>
  <c r="A159" i="4" s="1"/>
  <c r="A160" i="4" s="1"/>
  <c r="N161" i="4"/>
  <c r="C62" i="4"/>
  <c r="C61" i="4"/>
  <c r="A50" i="4"/>
  <c r="A51" i="4" s="1"/>
  <c r="A52" i="4" s="1"/>
  <c r="A53" i="4" s="1"/>
  <c r="A54" i="4" s="1"/>
  <c r="A55" i="4" s="1"/>
  <c r="A56" i="4" s="1"/>
  <c r="E40" i="4"/>
  <c r="E177" i="3" l="1"/>
  <c r="E151" i="8"/>
  <c r="E173" i="7"/>
  <c r="E198" i="4"/>
  <c r="E201" i="5"/>
  <c r="E179" i="6"/>
  <c r="C16" i="9"/>
  <c r="M136" i="2"/>
  <c r="L136" i="2"/>
  <c r="A129" i="2"/>
  <c r="A130" i="2" s="1"/>
  <c r="A131" i="2" s="1"/>
  <c r="A132" i="2" s="1"/>
  <c r="A133" i="2" s="1"/>
  <c r="A134" i="2" s="1"/>
  <c r="A135" i="2" s="1"/>
  <c r="N128" i="2"/>
  <c r="N136" i="2" s="1"/>
  <c r="E40" i="2"/>
  <c r="E142" i="2" l="1"/>
  <c r="D167" i="2" s="1"/>
  <c r="F157" i="2"/>
  <c r="D168" i="2" s="1"/>
  <c r="E167" i="2" l="1"/>
  <c r="C138" i="2" l="1"/>
  <c r="C62" i="2"/>
  <c r="C61" i="2"/>
  <c r="A50" i="2"/>
  <c r="A51" i="2" s="1"/>
  <c r="A52" i="2" s="1"/>
  <c r="A53" i="2" s="1"/>
  <c r="A54" i="2" s="1"/>
  <c r="A55" i="2" s="1"/>
  <c r="A56" i="2" s="1"/>
</calcChain>
</file>

<file path=xl/sharedStrings.xml><?xml version="1.0" encoding="utf-8"?>
<sst xmlns="http://schemas.openxmlformats.org/spreadsheetml/2006/main" count="4892" uniqueCount="739">
  <si>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</si>
  <si>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</si>
  <si>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</si>
  <si>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</si>
  <si>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</si>
  <si>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</si>
  <si>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</si>
  <si>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</si>
  <si>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</si>
  <si>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</si>
  <si>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</si>
  <si>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</si>
  <si>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</si>
  <si>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</si>
  <si>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</si>
  <si>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</si>
  <si>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</si>
  <si>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</si>
  <si>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</si>
  <si>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</si>
  <si>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</si>
  <si>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</si>
  <si>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</si>
  <si>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</si>
  <si>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</si>
  <si>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</si>
  <si>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</si>
  <si>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</si>
  <si>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</si>
  <si>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</si>
  <si>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</si>
  <si>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</si>
  <si>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</si>
  <si>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</si>
  <si>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</si>
  <si>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</si>
  <si>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</si>
  <si>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</si>
  <si>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</si>
  <si>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</si>
  <si>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</si>
  <si>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</si>
  <si>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</si>
  <si>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</si>
  <si>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</si>
  <si>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</si>
  <si>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</si>
  <si>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</si>
  <si>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</si>
  <si>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</si>
  <si>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</si>
  <si>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</si>
  <si>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</si>
  <si>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</si>
  <si>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</si>
  <si>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</si>
  <si>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</si>
  <si>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</si>
  <si>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</si>
  <si>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</si>
  <si>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</si>
  <si>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</si>
  <si>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</si>
  <si>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</si>
  <si>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</si>
  <si>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</si>
  <si>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</si>
  <si>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</si>
  <si>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</si>
  <si>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</si>
  <si>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</si>
  <si>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</si>
  <si>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</si>
  <si>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</si>
  <si>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</si>
  <si>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</si>
  <si>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</si>
  <si>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</si>
  <si>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</si>
  <si>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</si>
  <si>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</si>
  <si>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</si>
  <si>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</si>
  <si>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</si>
  <si>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</si>
  <si>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</si>
  <si>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</si>
  <si>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</si>
  <si>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</si>
  <si>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</si>
  <si>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</si>
  <si>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</si>
  <si>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</si>
  <si>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</si>
  <si>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</si>
  <si>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</si>
  <si>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</si>
  <si>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</si>
  <si>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</si>
  <si>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</si>
  <si>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</si>
  <si>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</si>
  <si>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</si>
  <si>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</si>
  <si>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</si>
  <si>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</si>
  <si>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</si>
  <si>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</si>
  <si>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</si>
  <si>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</si>
  <si>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</si>
  <si>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</si>
  <si>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</si>
  <si>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</si>
  <si>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</si>
  <si>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</si>
  <si>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</si>
  <si>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</si>
  <si>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</si>
  <si>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</si>
  <si>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</si>
  <si>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</si>
  <si>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</si>
  <si>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</si>
  <si>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</si>
  <si>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</si>
  <si>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</si>
  <si>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</si>
  <si>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</si>
  <si>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</si>
  <si>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</si>
  <si>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</si>
  <si>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</si>
  <si>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</si>
  <si>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</si>
  <si>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</si>
  <si>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</si>
  <si>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</si>
  <si>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</si>
  <si>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</si>
  <si>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</si>
  <si>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</si>
  <si>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</si>
  <si>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</si>
  <si>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</si>
  <si>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</si>
  <si>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</si>
  <si>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</si>
  <si>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</si>
  <si>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</si>
  <si>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</si>
  <si>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</si>
  <si>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</si>
  <si>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</si>
  <si>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</si>
  <si>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</si>
  <si>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</si>
  <si>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</si>
  <si>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CDI - INSTITUCIONAL CON ARRIENDO</t>
  </si>
  <si>
    <t>CARITAS ALEGRES CATAMBUCO</t>
  </si>
  <si>
    <t>MIS AMIGUITOS CHAMBU</t>
  </si>
  <si>
    <t>MIS PRINCIPITOS BOTANILLA</t>
  </si>
  <si>
    <t>CDI HI SAN MARTIN</t>
  </si>
  <si>
    <t>SECTOR TEJAR</t>
  </si>
  <si>
    <t>CDI EL CARMEN</t>
  </si>
  <si>
    <t>JUNTO A ESTADERO LUPITA</t>
  </si>
  <si>
    <t>JUNTO AL ESTADERO LA LUPITA</t>
  </si>
  <si>
    <t>CASA 51 SECTOR SANTA MONICA</t>
  </si>
  <si>
    <t>CL 13 N 6 40</t>
  </si>
  <si>
    <t>Cra 3 No. 21 B 1 Santa  Barbara</t>
  </si>
  <si>
    <t>PASTO</t>
  </si>
  <si>
    <t>CDI - INSTITUCIONAL SIN ARRIENDO</t>
  </si>
  <si>
    <t>CDI DOCE DE OCTUBRE</t>
  </si>
  <si>
    <t xml:space="preserve">Cra 2 No 12-11 Doce de octubre </t>
  </si>
  <si>
    <t>CDI - MODALIDAD FAMILIAR</t>
  </si>
  <si>
    <t>CDI FAMILIAR PASTO 1</t>
  </si>
  <si>
    <t>CDI PASTO 2 SANTA BARBARA</t>
  </si>
  <si>
    <t xml:space="preserve">VEREDAS DEL CORREGIMIENTO DE CATAMBUCO Y SANTA BARBARA </t>
  </si>
  <si>
    <t>VERDAS DEL CORREGIMIENTO DE SANTA BARBARA Y RIO BOBO</t>
  </si>
  <si>
    <t>X</t>
  </si>
  <si>
    <t>LA CARITA FELIZ</t>
  </si>
  <si>
    <t>GRANDES TESOROS</t>
  </si>
  <si>
    <t>LAS PALOMAS</t>
  </si>
  <si>
    <t>LOS PATICOS</t>
  </si>
  <si>
    <t>CL BARRIO BUSTAMANTE</t>
  </si>
  <si>
    <t>VEREDA SAN JOSE</t>
  </si>
  <si>
    <t>VEREDA SANTA CATALINA</t>
  </si>
  <si>
    <t>VEREDA EL CUIL</t>
  </si>
  <si>
    <t>CHARCO</t>
  </si>
  <si>
    <t>LA ESPERANZA</t>
  </si>
  <si>
    <t>BAZAN</t>
  </si>
  <si>
    <t>EL CANAL</t>
  </si>
  <si>
    <t>CL 11 1 1 BARRIO SAN JOSE</t>
  </si>
  <si>
    <t>SC BARRIO EL PORVENIR</t>
  </si>
  <si>
    <t>VEREDA BAZAN</t>
  </si>
  <si>
    <t>SC BARRIO EL CANAL</t>
  </si>
  <si>
    <t xml:space="preserve">NO PRESENTA CARTA DE COMPROMISO DE DISPONER DEL ESPACIO MODALIDAD FAMILIAR </t>
  </si>
  <si>
    <t>CDI LOS DOMINGOS</t>
  </si>
  <si>
    <t>CDI COROZO</t>
  </si>
  <si>
    <t>CDI BANGUELA</t>
  </si>
  <si>
    <t>CDI BAZAN</t>
  </si>
  <si>
    <t>CDI SAN JOSE</t>
  </si>
  <si>
    <t>MIS PRIMEROS PASOS</t>
  </si>
  <si>
    <t>CDI SN FRANCISCO 1</t>
  </si>
  <si>
    <t>NIÑEZ DEL FUTURO</t>
  </si>
  <si>
    <t>SEMILLEROS DE ESPERANZA</t>
  </si>
  <si>
    <t>LOS DOMINGOS</t>
  </si>
  <si>
    <t>COROZO</t>
  </si>
  <si>
    <t>BANGUELA</t>
  </si>
  <si>
    <t>SAN JOSE</t>
  </si>
  <si>
    <t>MOSQUERA</t>
  </si>
  <si>
    <t>PLAYA BAZAN</t>
  </si>
  <si>
    <t>BUSTAMANTE</t>
  </si>
  <si>
    <t>SC BUSTAMANTE</t>
  </si>
  <si>
    <t>LA RECREACION</t>
  </si>
  <si>
    <t>CANTANDO Y APRENDIENDO</t>
  </si>
  <si>
    <t>ALEGRIA DE LOS NIÑOS 2</t>
  </si>
  <si>
    <t>CL BARRIO YACUD</t>
  </si>
  <si>
    <t>VEREDA LA ENSENADA</t>
  </si>
  <si>
    <t>VEREDA SANTA RITA</t>
  </si>
  <si>
    <t>CL BARRIO VIENTO LIBRE</t>
  </si>
  <si>
    <t>EL NUEVO AMANECER</t>
  </si>
  <si>
    <t>ALEGRIA DE LOS NIÑOS</t>
  </si>
  <si>
    <t>SC PANGA MOZA</t>
  </si>
  <si>
    <t>SC BARRIO VIENTO LIBRE</t>
  </si>
  <si>
    <t>LOS CANTARES</t>
  </si>
  <si>
    <t>SAN ANTONIO</t>
  </si>
  <si>
    <t>SAN PABLO MAR</t>
  </si>
  <si>
    <t>VIGIA</t>
  </si>
  <si>
    <t>BAJO PALOMINO</t>
  </si>
  <si>
    <t>UNION SOLEDAD</t>
  </si>
  <si>
    <t>SAN PABLO TOLA</t>
  </si>
  <si>
    <t>TIERRA FIRME</t>
  </si>
  <si>
    <t>VIENTO LIBRE</t>
  </si>
  <si>
    <t>ENSENADA</t>
  </si>
  <si>
    <t>JUANCHILLO</t>
  </si>
  <si>
    <t>ESTADIO</t>
  </si>
  <si>
    <t>LOS ANGELES</t>
  </si>
  <si>
    <t>FRAGUA</t>
  </si>
  <si>
    <t>MORONGO</t>
  </si>
  <si>
    <t>PUEBLO NUEVO</t>
  </si>
  <si>
    <t>SANDAMIA</t>
  </si>
  <si>
    <t>PUNTA ICACO</t>
  </si>
  <si>
    <t>PISCINDE</t>
  </si>
  <si>
    <t>SAN PABLO</t>
  </si>
  <si>
    <t>MULATOS</t>
  </si>
  <si>
    <t>INION SOLEDAD</t>
  </si>
  <si>
    <t>LA TOLA</t>
  </si>
  <si>
    <t>CRECER JUGANDO</t>
  </si>
  <si>
    <t>GRAN CUMBAL</t>
  </si>
  <si>
    <t>GUACAMULLOS</t>
  </si>
  <si>
    <t>JUAN CHILES</t>
  </si>
  <si>
    <t>SEMILLITAS DE MI REGION</t>
  </si>
  <si>
    <t>MI NUEVO AMANECER</t>
  </si>
  <si>
    <t xml:space="preserve">CUMBAL </t>
  </si>
  <si>
    <t>VEREDA PAMBARROSA</t>
  </si>
  <si>
    <t>KR 14 1 1 B LOS PRADOS</t>
  </si>
  <si>
    <t>CL 9 BARRIO GAITAN 9</t>
  </si>
  <si>
    <t>KR 11 BARRIO LOS ANDES 11</t>
  </si>
  <si>
    <t>V/COLIMBA</t>
  </si>
  <si>
    <t>CONSTRUYENDO SUEÑOS</t>
  </si>
  <si>
    <t>GOTITAS DE AMOR</t>
  </si>
  <si>
    <t>INQUER</t>
  </si>
  <si>
    <t>MI MUNDO DE JUEGOS</t>
  </si>
  <si>
    <t>PINTA LUNAS</t>
  </si>
  <si>
    <t>RENACER ANDINO</t>
  </si>
  <si>
    <t>VEREDA SIMANCAS</t>
  </si>
  <si>
    <t>CALLE 4 Nº 1A - 75 BARRIO SAN NICOLAS</t>
  </si>
  <si>
    <t>VEREDA SAN DIEGO</t>
  </si>
  <si>
    <t>VEREDA GUAN COMUNIDAD</t>
  </si>
  <si>
    <t>B/ EL PROGRESO CRA 4 # 7-98</t>
  </si>
  <si>
    <t>CL 18 BARRIO LA MERCED 18</t>
  </si>
  <si>
    <t>CDI CUASPUD</t>
  </si>
  <si>
    <t>DESTELLOS DE ESPERANZA</t>
  </si>
  <si>
    <t>CUASPUD CARLOSAMA</t>
  </si>
  <si>
    <t>VEREDA SAN JOSE DE CHILLANQUER</t>
  </si>
  <si>
    <t>COASOANDES EL ESPINO</t>
  </si>
  <si>
    <t>COASOANDES SAPUYES 2</t>
  </si>
  <si>
    <t>SANTA BARBARA</t>
  </si>
  <si>
    <t>EL ESPINO</t>
  </si>
  <si>
    <t>CENTRO</t>
  </si>
  <si>
    <t>CL BARRIO PUEBLO NUEVO 1</t>
  </si>
  <si>
    <t>GOTICAS DE AMOR</t>
  </si>
  <si>
    <t>SECTOR NINO JESUS DE PRAGA</t>
  </si>
  <si>
    <t>CDI FAMILIAR FUTUROS GENIOS</t>
  </si>
  <si>
    <t>COASOANDES GUAITARILLA</t>
  </si>
  <si>
    <t>COASOANDES SAPUYES</t>
  </si>
  <si>
    <t>MZ 3 CS 10 BARRIO CUCASREMO</t>
  </si>
  <si>
    <t>VEREDA AHUMADA</t>
  </si>
  <si>
    <t>VEREDA MALAVER</t>
  </si>
  <si>
    <t>CDI AGUALONGO_PILOTO</t>
  </si>
  <si>
    <t>CDI CABRERA</t>
  </si>
  <si>
    <t xml:space="preserve">Cra, 22 A sur No. 3-23 Barrio Agualongo </t>
  </si>
  <si>
    <t>Kilometro 4 via a Cabrera</t>
  </si>
  <si>
    <t>COLEGIO MUSICAL BRITANICO</t>
  </si>
  <si>
    <t>900096093-1</t>
  </si>
  <si>
    <t>MINISTERIO DE EDUCACION NACIONAL</t>
  </si>
  <si>
    <t>FPI-52-071 - 2009</t>
  </si>
  <si>
    <t>10 meses y 15 dias</t>
  </si>
  <si>
    <t>FPI-52-377 - 2010</t>
  </si>
  <si>
    <t>2111709 - 2011</t>
  </si>
  <si>
    <t>175 y 176</t>
  </si>
  <si>
    <t>2120965 - 2011</t>
  </si>
  <si>
    <t>5 meses y 21 dias</t>
  </si>
  <si>
    <t>Rango</t>
  </si>
  <si>
    <t>Mayor a 4501</t>
  </si>
  <si>
    <t>IDL</t>
  </si>
  <si>
    <t>NDE</t>
  </si>
  <si>
    <t>Mayor o igual 1,2</t>
  </si>
  <si>
    <t>Menor o igual 65%</t>
  </si>
  <si>
    <t>RUP</t>
  </si>
  <si>
    <t>La verificacion se realiza con el RUP 20140060077-PRI Folio 77 al 89</t>
  </si>
  <si>
    <t>522078 - 2012</t>
  </si>
  <si>
    <t>146 al 150</t>
  </si>
  <si>
    <t>8 meses y 6 dias</t>
  </si>
  <si>
    <t>ICBF</t>
  </si>
  <si>
    <t>6 meses y 13 dias</t>
  </si>
  <si>
    <t>13 meses y 4 dias</t>
  </si>
  <si>
    <t>373 - 2013</t>
  </si>
  <si>
    <t>418/13</t>
  </si>
  <si>
    <t>MINISTERIO DE EDUCACION NACIONAL - FONCADE</t>
  </si>
  <si>
    <t>14 MESES 23 DIAS</t>
  </si>
  <si>
    <t>2 MESES 26 DIAS</t>
  </si>
  <si>
    <t>3 MESES</t>
  </si>
  <si>
    <t>4 MESES 8 MESES</t>
  </si>
  <si>
    <t>2 MESES 23 DIAS</t>
  </si>
  <si>
    <t>2 MESES 15 DIAS</t>
  </si>
  <si>
    <t>ANA LAURA CORREA PEREZ</t>
  </si>
  <si>
    <t>LICENCIADA EN EDUCACION PREESCOLAR</t>
  </si>
  <si>
    <t>UNIVERSIDAD PEDAGOGICA NACIONAL</t>
  </si>
  <si>
    <t>COLEGIO MUSICAL BRITANICO MEN</t>
  </si>
  <si>
    <t>COORDINADORA PEDAGOGICA</t>
  </si>
  <si>
    <t>1/06/2008  12/12/2008</t>
  </si>
  <si>
    <t>01/04/2009  14/08/2009</t>
  </si>
  <si>
    <t>01/02/2010  08/09/2010</t>
  </si>
  <si>
    <t>10/01/2012  26/07/2012</t>
  </si>
  <si>
    <t>LUCIA LORENA ROSERO RODRIGUEZ</t>
  </si>
  <si>
    <t>01/04/2009  28/08/2009</t>
  </si>
  <si>
    <t>24/0272010   08/09/2010</t>
  </si>
  <si>
    <t>16/11/2010  15/12/2010</t>
  </si>
  <si>
    <t>11/01/2011  01/03/2011</t>
  </si>
  <si>
    <t>01/05/2011  17/09/2011</t>
  </si>
  <si>
    <t>10/10/2011  15/12/2011</t>
  </si>
  <si>
    <t>15/05/2012  30/09/2012</t>
  </si>
  <si>
    <t>21/11/2012   15/12/2012</t>
  </si>
  <si>
    <t>10/01/2012  01/03/2012</t>
  </si>
  <si>
    <t>10/01/2012   01/'3/2012</t>
  </si>
  <si>
    <t>ANMELI A DEL ROSARIO QUIROZ JATIVa</t>
  </si>
  <si>
    <t>19/08/2008  19/11/2014</t>
  </si>
  <si>
    <t>BLANCA ELENA SERRANO SANTACRUZ</t>
  </si>
  <si>
    <t>PSICOLOGA</t>
  </si>
  <si>
    <t>UNIVERSIDAD MARIANA</t>
  </si>
  <si>
    <t>09/09/2013  19/11/2014</t>
  </si>
  <si>
    <t>CORINA FERNANDA PEREZ JARRIN</t>
  </si>
  <si>
    <t>UNIVERSIDAD COOPERATIVA DE COLOMBIA</t>
  </si>
  <si>
    <t>16/07/2010   17/12/2010</t>
  </si>
  <si>
    <t>11/01/2011   26/03/2011</t>
  </si>
  <si>
    <t>16/05/2011   17/09/2011</t>
  </si>
  <si>
    <t>11/01/2012   01/03/2012</t>
  </si>
  <si>
    <t>21/11/2012 15/12/2012</t>
  </si>
  <si>
    <t>03/04/2013  15/12/2014</t>
  </si>
  <si>
    <t>MONICA TATIANA BRAVO HURTADO</t>
  </si>
  <si>
    <t>PSICOLOGA SOCIAL COMUNITARIO</t>
  </si>
  <si>
    <t>UNIVERSIDAD NACIONAL ABIERTA Y A DISTANCIA</t>
  </si>
  <si>
    <t>NO ADJUNTA TARJETA PROFESIONAL</t>
  </si>
  <si>
    <t>05/02/2014  19/11/2014</t>
  </si>
  <si>
    <t>FUNDACION PROINCO</t>
  </si>
  <si>
    <t>01/02/2013  21/12/2013</t>
  </si>
  <si>
    <t>DOCENTE</t>
  </si>
  <si>
    <t>ANA LORENA PANTOJA RODRIGUEZ</t>
  </si>
  <si>
    <t>INSTITUCION UNIVERSITARIA CENTRO DE ESTUDIOS SUPERIORES AMRIA GORETTI</t>
  </si>
  <si>
    <t>31/05/2011  17/09/2011</t>
  </si>
  <si>
    <t>21/11/2012  15/12/2012</t>
  </si>
  <si>
    <t>GLORIA DEL SOCORRO DULCE BURBANO</t>
  </si>
  <si>
    <t>LICENCIADA EN EDUCACION BASICA</t>
  </si>
  <si>
    <t>UNIVERISAD MARIANA</t>
  </si>
  <si>
    <t>10/01/2011  01/03/2011</t>
  </si>
  <si>
    <t>16/05/2011  17/09/2011</t>
  </si>
  <si>
    <t>11/01/2012  01/03/2012</t>
  </si>
  <si>
    <t>CARMEN RUBI JOJOA BERMUDEZ</t>
  </si>
  <si>
    <t>UNIVERSIDAD NACIONAL ABIERA Y A DISTANCIA</t>
  </si>
  <si>
    <t>03/03/2008  18/1172008</t>
  </si>
  <si>
    <t>06/03/2009  18/12/2009</t>
  </si>
  <si>
    <t>23/03/2010  17/12/2010</t>
  </si>
  <si>
    <t>28/02/2011   02/12/2011</t>
  </si>
  <si>
    <t>01/03/2012  14/12/2012</t>
  </si>
  <si>
    <t>BEATRIZ ELISA TARAPUES SOTELO</t>
  </si>
  <si>
    <t xml:space="preserve">PSICOLOGA </t>
  </si>
  <si>
    <t>UNIVERSIDAD ANTONIO NARIÑO</t>
  </si>
  <si>
    <t>TALLER DE SUEÑOS</t>
  </si>
  <si>
    <t>02/05/2011    15/03/2013</t>
  </si>
  <si>
    <t>01/11/2012  20/12/2012</t>
  </si>
  <si>
    <t>01/06/2012  31/07/2012</t>
  </si>
  <si>
    <t>ANDREA MARIBEL GENOY LOPEZ</t>
  </si>
  <si>
    <t>UNIVERSIDA MARIANA</t>
  </si>
  <si>
    <t>19/08/2008  12/12/2008</t>
  </si>
  <si>
    <t>16/02/2009  28/08/2009</t>
  </si>
  <si>
    <t>16/11/2010  17/12/2010</t>
  </si>
  <si>
    <t>11/01/2011  26/03/2011</t>
  </si>
  <si>
    <t>10/01/2012  0170372012</t>
  </si>
  <si>
    <t>15/05/2012 30/09/2012</t>
  </si>
  <si>
    <t>03/04/2013  28/06/2013</t>
  </si>
  <si>
    <t>10/10/2011 15/12/2011</t>
  </si>
  <si>
    <t>MUNICIPIO DE LEIVA</t>
  </si>
  <si>
    <t>09/04/2007   31/12/2007</t>
  </si>
  <si>
    <t>ESCUELA SUPERIOR SAN CARLOS</t>
  </si>
  <si>
    <t>26/03/2006  26/10/2006</t>
  </si>
  <si>
    <t>LUIS ANTONIO MARTINEZ MERA</t>
  </si>
  <si>
    <t>LICENCIADO EN BIOLOGIA Y QUIMICA</t>
  </si>
  <si>
    <t>UNIVERSIDAD DE NARIÑO</t>
  </si>
  <si>
    <t>COLEGION MUSICAL BRITANICO</t>
  </si>
  <si>
    <t>COORDIANDOR ZONAL</t>
  </si>
  <si>
    <t>28/03/2011  02/12/2011</t>
  </si>
  <si>
    <t>15/04/2013  20/12/2013</t>
  </si>
  <si>
    <t>27/03/2012   03712/2012</t>
  </si>
  <si>
    <t>YISELY RAMIREZ ESPINOSA</t>
  </si>
  <si>
    <t>TRABAJADORA SOCIAL</t>
  </si>
  <si>
    <t>UNIVERSIDAD DEL VALLE</t>
  </si>
  <si>
    <t>21/07/2008  12/12/2008</t>
  </si>
  <si>
    <t>01709/2010   08/12/2010</t>
  </si>
  <si>
    <t>17/01/2011  20/02/2011</t>
  </si>
  <si>
    <t>08/08/2011  15/12/2011</t>
  </si>
  <si>
    <t>JESSICA KATHERINE BUCHELI BASTIDAS</t>
  </si>
  <si>
    <t>LICENCIADA EN EDUCACION BASICA CON ENFASIS EN CIENCIAS SOCIALES</t>
  </si>
  <si>
    <t>15/04/2012   20/12/2012</t>
  </si>
  <si>
    <t>SINDY YOELY OBANDO ALEGRIA</t>
  </si>
  <si>
    <t>UNIVERSIDAD SANTIAGO DE CALI</t>
  </si>
  <si>
    <t>PSICOLOGA - SEMESTRE X</t>
  </si>
  <si>
    <t>SECRETARIA DE EDUCACION DEPARTAMENTAL DE NARIÑO</t>
  </si>
  <si>
    <t>01/10/2013  08/10/2014</t>
  </si>
  <si>
    <t>DOCENTE CON  FUNCIONES DE ORIENTADOR</t>
  </si>
  <si>
    <t>GEORGYNA LUNA CAICEDO</t>
  </si>
  <si>
    <t>SONIA GOMEZ PORTOCARREÑO</t>
  </si>
  <si>
    <t>LICENCIADO EN EDNOEDUCACION</t>
  </si>
  <si>
    <t>16/02/2009  28/08/2001</t>
  </si>
  <si>
    <t>21/11/2012 15/12/20012</t>
  </si>
  <si>
    <t>INGRID MARGARETH ROBI SANTACRUZ</t>
  </si>
  <si>
    <t>UNIVERSIDAD NARIÑO</t>
  </si>
  <si>
    <t>01/03/2011  15/12/2011</t>
  </si>
  <si>
    <t>27/03/2012  03/12/2012</t>
  </si>
  <si>
    <t>EDITH ISABEL MENESES PARRA</t>
  </si>
  <si>
    <t>01/03/2011  15/12/2012</t>
  </si>
  <si>
    <t>NO APORTA TARJETA PROFESIONAL</t>
  </si>
  <si>
    <t>MARITZA FERNANDA SANTACRUZ HERNANDEZ</t>
  </si>
  <si>
    <t>INSTITUCION EDUCATIVA TECNICO INDUSTRIAL</t>
  </si>
  <si>
    <t>01/03/2011  02/03/2012</t>
  </si>
  <si>
    <t>MARITZA JACKAELINE NARVAEZ ESTACIO</t>
  </si>
  <si>
    <t>01/03/2011  13/12/2011</t>
  </si>
  <si>
    <t>WILSON SINISTERRA CAMPAZ</t>
  </si>
  <si>
    <t>LICENCIADO EN EDUCACION BASICA PRIMARIA</t>
  </si>
  <si>
    <t>COORDINADOR ZONAL</t>
  </si>
  <si>
    <t xml:space="preserve">NO APORTA DIPLOMA PROFESIONAL </t>
  </si>
  <si>
    <t>SILVIA MELISSA RODRIGUEZ ERAZO</t>
  </si>
  <si>
    <t>05/08/2014  30/08/2014</t>
  </si>
  <si>
    <t>01/09/2014  23/10/2014</t>
  </si>
  <si>
    <t>16/03/2014  31/07/2014</t>
  </si>
  <si>
    <t>EDUCADORA FAMILIAR</t>
  </si>
  <si>
    <t>REDCOM</t>
  </si>
  <si>
    <t>16/01/2014  31/03/2014</t>
  </si>
  <si>
    <t>MRISTEL DELGADO BARRERA</t>
  </si>
  <si>
    <t>15/03/2013  20/12/2013</t>
  </si>
  <si>
    <t>MENELIO ORTIZ VALENCIA</t>
  </si>
  <si>
    <t>PONTIFICIA UNIVERSIDAD JAVERIANA</t>
  </si>
  <si>
    <t>COORDINADOR PEDAGOGICO</t>
  </si>
  <si>
    <t xml:space="preserve">18/04/2011  02/12/2011 </t>
  </si>
  <si>
    <t>27/02/2012  14/12/2012</t>
  </si>
  <si>
    <t>ELIZABETH ROJAS MUÑOZ</t>
  </si>
  <si>
    <t>27/03/2012 03/12/2012</t>
  </si>
  <si>
    <t>MARTHA CECILIA ORDOÑEZ BASTIDAS</t>
  </si>
  <si>
    <t>PSICOLOGA SOCIAL COMUNITARIA</t>
  </si>
  <si>
    <t>APOYO PSICOSOCIAL</t>
  </si>
  <si>
    <t>ALVARO EFREN ERASO POPAYAN</t>
  </si>
  <si>
    <t>LICENCIADO EN COMERCIO Y CONTADURIA</t>
  </si>
  <si>
    <t>01/02/2010 08/12/2010</t>
  </si>
  <si>
    <t>MARIA JOHANA PATIÑO YEPEZ</t>
  </si>
  <si>
    <t>FUNDACION DE PROMOCION INTEGRAL Y TRABAJO COMUNITARIO CORAZON DE MARIA</t>
  </si>
  <si>
    <t>01/10/2006  30/06/2010</t>
  </si>
  <si>
    <t>ASESORA PSICOSOCIAL</t>
  </si>
  <si>
    <t>ELEIDA ADRIANA GUERRERO BARRERA</t>
  </si>
  <si>
    <t>ADMINISTRADORA DE EMPRESAS</t>
  </si>
  <si>
    <t>COORDINADOR PEDAGOGICA</t>
  </si>
  <si>
    <t>MONICA GABRIELA GOYES CASTILLO</t>
  </si>
  <si>
    <t>INSTITUCION UNIVERSITARIA CENTRO DE ESTUDIOS SUPERIORES MARIA GORETTI</t>
  </si>
  <si>
    <t>COMISARIA SEGUNDA ALCALDIA DE PASTO</t>
  </si>
  <si>
    <t>14/02/2012  06/12/201</t>
  </si>
  <si>
    <t>FERNANDA BEATRIZ MUÑOZ</t>
  </si>
  <si>
    <t>MIRIAM YOLANDA PORTILLO DELGADO</t>
  </si>
  <si>
    <t>LICENCIADA EN EDUCACION BASICA PRIMARIA</t>
  </si>
  <si>
    <t>28/01/2011  02/12/2011</t>
  </si>
  <si>
    <t>COORDIADOR ZONAL</t>
  </si>
  <si>
    <t>MARISOL REYES RESTREPO</t>
  </si>
  <si>
    <t>ASOCIACION TELEFONO DE LA ESPERANZA</t>
  </si>
  <si>
    <t>22/07/2010  30/10/2012</t>
  </si>
  <si>
    <t>SANDRA JANETH CALDERON CHAVEZ</t>
  </si>
  <si>
    <t>COORDINADORA ZONAL</t>
  </si>
  <si>
    <t>27/01/2012  03/07/2012</t>
  </si>
  <si>
    <t>FUNDACION PARA EL DESARROLLO AMBIENTALMENTE SONTENIBLE FUNDEAS</t>
  </si>
  <si>
    <t>01/01/2011  31/12/2011</t>
  </si>
  <si>
    <t>INSTRUCTORA PROYECTOS SOCIALES</t>
  </si>
  <si>
    <t>IRAIDA JACKELINE ROSAS ROMERO</t>
  </si>
  <si>
    <t>INSTITUTO DE FORMACION TORIBIO MAYA</t>
  </si>
  <si>
    <t>07/03/2007  31/03/2008</t>
  </si>
  <si>
    <t>02/05/2012  31/08/2012</t>
  </si>
  <si>
    <t>NUVIA YAKELINE BURGOS ENRRIQUEZ</t>
  </si>
  <si>
    <t>ASOCIACION NUESTRA TIERRA</t>
  </si>
  <si>
    <t>01/07/2010  30/06/2011</t>
  </si>
  <si>
    <t>OMAIRA YANET REYES MARTINEZ</t>
  </si>
  <si>
    <t>UNIVERSIDAD JAVERIANA</t>
  </si>
  <si>
    <t>06/02/2008  12/12/2008</t>
  </si>
  <si>
    <t>27/02/2009  18/12/2009</t>
  </si>
  <si>
    <t>01/02/2010  15/12/2010</t>
  </si>
  <si>
    <t>CLAUDIA YISELA OBANDO CHAMORRO</t>
  </si>
  <si>
    <t>10/02/2013  25/05/2014</t>
  </si>
  <si>
    <t>PRACTICA PSICOLOGIA</t>
  </si>
  <si>
    <t>YIMIL ROLANDO BASTIDAS MORENO</t>
  </si>
  <si>
    <t>CORPORACION UNIVERSITARIA REMINGTON</t>
  </si>
  <si>
    <t>21/07/2010  08/12/2010</t>
  </si>
  <si>
    <t>LILIANA MARLENY THOMAS ROSERO</t>
  </si>
  <si>
    <t>UNIVERSIDAD SANTO TOMAS</t>
  </si>
  <si>
    <t>LICENCIADO EN EDUCACION PREESCOLAR</t>
  </si>
  <si>
    <t>1/02/2010  0/12/2010</t>
  </si>
  <si>
    <t>8(08/2011  15/12/2012</t>
  </si>
  <si>
    <t>1/06/2012  30/08/2012</t>
  </si>
  <si>
    <t>20/11/2012  15/12/2012</t>
  </si>
  <si>
    <t>14/01/2013  28/06/2013</t>
  </si>
  <si>
    <t>12/09/2013  15/12/2014</t>
  </si>
  <si>
    <t>PIEDAD NATHALY VALLEJO BENAVIDES</t>
  </si>
  <si>
    <t>CINDY JOHANA DELGADO CALVACHE</t>
  </si>
  <si>
    <t>LICENCIADA EN FILOSOFIA Y LETRAS</t>
  </si>
  <si>
    <t>1/02/2010  8/012/2010</t>
  </si>
  <si>
    <t>17/01/2011  20/07/2011</t>
  </si>
  <si>
    <t>8/08/2011  15/12/2011</t>
  </si>
  <si>
    <t>CRISTINA AMPARO LOPEZ RODRIGUEZ</t>
  </si>
  <si>
    <t>22/10/2012  28/06/2013</t>
  </si>
  <si>
    <t>COORPORACION UNIVERSITARIA REMINGTON</t>
  </si>
  <si>
    <t>COOPERATIVA DE TRABAJO ASOCIADO CORFUTURO</t>
  </si>
  <si>
    <t>25/09/2013 INDEFINIDO</t>
  </si>
  <si>
    <t>ORIENTADORA OCUPACIONAL</t>
  </si>
  <si>
    <t>MARILUZ MELO PORTOCARRERO</t>
  </si>
  <si>
    <t>UNAD</t>
  </si>
  <si>
    <t>JESIKA ZULEIMA GUERRERO CAICEDO</t>
  </si>
  <si>
    <t>LICENCIADA EN LENGUA CASTELLANA Y LITERATURA</t>
  </si>
  <si>
    <t>JARDIN AVENTURAS INFANTILES</t>
  </si>
  <si>
    <t>11/02/2013  18/10/2013</t>
  </si>
  <si>
    <t>COOPERATIVA DE TRABAJO ASOCIADO GRANCOLOMBIA</t>
  </si>
  <si>
    <t>02/2012  09/2014</t>
  </si>
  <si>
    <t>COORDINADORA PROYECTO SOCIAL</t>
  </si>
  <si>
    <t>ZULMA DEL ROSRIO CABRERA HERNANDEZ</t>
  </si>
  <si>
    <t>UNIVERSIDAD REMINGTON</t>
  </si>
  <si>
    <t>CAROLINA ELIZABETH NARVAEZ PRADO</t>
  </si>
  <si>
    <t>UNIVERSIDAD DE MANIZALES</t>
  </si>
  <si>
    <t>SECRETARIA DE EDUCACION MUNICIPAL</t>
  </si>
  <si>
    <t>1/09/2005  30/12/2005</t>
  </si>
  <si>
    <t>26/01/2006  15/07/2006</t>
  </si>
  <si>
    <t>12/09/2013 15/12/2014</t>
  </si>
  <si>
    <t>CONVOCATORIA PÚBLICA DE APORTE No 003 DE 2014</t>
  </si>
  <si>
    <t xml:space="preserve"> 2 al 3</t>
  </si>
  <si>
    <t>55,58,61,64,67,70,73</t>
  </si>
  <si>
    <t>35 a 38</t>
  </si>
  <si>
    <t>44 al 47</t>
  </si>
  <si>
    <t>51 y 52</t>
  </si>
  <si>
    <t>49 y 50</t>
  </si>
  <si>
    <t>N/A</t>
  </si>
  <si>
    <t>ANGELA MARIA ARTEAGA CHAMORRO</t>
  </si>
  <si>
    <t>27/03/2012  3/12/2012</t>
  </si>
  <si>
    <t>PAOLA NATHALIA PONCE GUERRERO</t>
  </si>
  <si>
    <t>GEOGRAFA</t>
  </si>
  <si>
    <t>FUNDACION HUMANITARIA</t>
  </si>
  <si>
    <t>COORDINADORA</t>
  </si>
  <si>
    <t>01/02/2013  31/10/2014</t>
  </si>
  <si>
    <t>KAREN JHOANA PAZ YARPAZ</t>
  </si>
  <si>
    <t>019/01/2011  31/08/2013</t>
  </si>
  <si>
    <t>COORDINADORA CDI HOGAR DE MARIA</t>
  </si>
  <si>
    <t>LEYDI RUBIELA PACHECO VILLAREAL</t>
  </si>
  <si>
    <t>CONSORCIO INFRAESTRUCTURAS AEREOPORTUARIAS</t>
  </si>
  <si>
    <t>25/03/2014 ACTUALMENTE</t>
  </si>
  <si>
    <t>RESIDENTE SOCIAL</t>
  </si>
  <si>
    <t>RICHAR ALEXANDER ARTEAGA CEBALLOS</t>
  </si>
  <si>
    <t>LICENCIADO EN LENGUA CASTELLANA Y LITERATURA</t>
  </si>
  <si>
    <t>COLEGIO PROFESIONAL BRITANICO</t>
  </si>
  <si>
    <t>27/03/2012  3/04/2012</t>
  </si>
  <si>
    <t>ASOCIACION ACCION FUTURO</t>
  </si>
  <si>
    <t>01/2013  01/2014</t>
  </si>
  <si>
    <t>COORDINADOR DE PROYECTOS SOCIALES</t>
  </si>
  <si>
    <t>JANETH CRISTINA LOPEZ GUERRERO</t>
  </si>
  <si>
    <t>PSICOLOGO</t>
  </si>
  <si>
    <t>JAVIER ALFREDO BELALCAZR BOLAÑOS</t>
  </si>
  <si>
    <t>CESMAG</t>
  </si>
  <si>
    <t>ESCUELA NORMAL SUPERIOR DE PASTO</t>
  </si>
  <si>
    <t>01/03/2012  30/05/2014</t>
  </si>
  <si>
    <t>PRACTICA PROFESIONAL</t>
  </si>
  <si>
    <t>SOCIEDD DE AGRICULTORES Y GANADERSO DE NARIÑO</t>
  </si>
  <si>
    <t>19/05/2008  28/02/2009</t>
  </si>
  <si>
    <t>PROMOTORA SOCIOEMPRESARIAL</t>
  </si>
  <si>
    <t>MIRIAM CRISTINA PEREZ ESPINOSA</t>
  </si>
  <si>
    <t>ECONOMISTA</t>
  </si>
  <si>
    <t>ERIKA VANESSA MAVISOY MATABACHOY</t>
  </si>
  <si>
    <t>SERVICIOS MEDICOS INTEGRALES</t>
  </si>
  <si>
    <t>06/08/2012  31/10/2014</t>
  </si>
  <si>
    <t>FUNDACION DESARROLLO Y PAZ FUNDEPAZ</t>
  </si>
  <si>
    <t>COORDINADORA DE PROYECTOS</t>
  </si>
  <si>
    <t>CHRIS ESTEFANNIE PORTILLA GUERRERO</t>
  </si>
  <si>
    <t>GESTAR FUTURO</t>
  </si>
  <si>
    <t>20/09/2012  30/07/2013</t>
  </si>
  <si>
    <t>CLAUDIA ELIZABETH TORO ORTIZ</t>
  </si>
  <si>
    <t>PSICOLOGA Y LICENCIADA EN FILOSOFIA Y LETRAS</t>
  </si>
  <si>
    <t>FUNDACION PARA EL DESARROLLO Y LA RENOVACION SOCIAL</t>
  </si>
  <si>
    <t>9/07/2012  ACTUALMENTE</t>
  </si>
  <si>
    <t>DEISY PAULINA ARTEGA ASCUNTAR</t>
  </si>
  <si>
    <t>UNIVERSIDAD DE CALDAS</t>
  </si>
  <si>
    <t>EMSSANAR</t>
  </si>
  <si>
    <t>03/01/2013  30/06/2014</t>
  </si>
  <si>
    <t>EVELIN YAMILE PORTILLA ESTRADA</t>
  </si>
  <si>
    <t>PROINCO</t>
  </si>
  <si>
    <t>01/02/2013  31/07/2014</t>
  </si>
  <si>
    <t>01/08/2014  ACTUALMENTE</t>
  </si>
  <si>
    <t>VLADIMIR ERNESTO AREVALO BURBANO</t>
  </si>
  <si>
    <t>JENNY ELIZABETH  MONTENEGRO CAIZA</t>
  </si>
  <si>
    <t>1/02/2011  30/06/2011</t>
  </si>
  <si>
    <t>1/07/2011  31/12/2011</t>
  </si>
  <si>
    <t>14/02/2013  14/06/2013</t>
  </si>
  <si>
    <t>ANDRES MAURICIO PALACIOS ZUÑIGA</t>
  </si>
  <si>
    <t>1/03/2011  15/12/2011</t>
  </si>
  <si>
    <t>DORIS YANETH DAVID ARGOTI</t>
  </si>
  <si>
    <t>1/03/2007  15/12/2014</t>
  </si>
  <si>
    <t>COORDINADORA GENERAL</t>
  </si>
  <si>
    <t>NATALIA ELIZABETH BENAVIDES MIÑOZ</t>
  </si>
  <si>
    <t>EDILMA DEL ROCIO LAGOS PORTILLA</t>
  </si>
  <si>
    <t>TECNICO EN PRIMERA INFANCIA</t>
  </si>
  <si>
    <t>SE PRESENTA AL GRUPO 2 Y 22</t>
  </si>
  <si>
    <t>COORPONARIÑO</t>
  </si>
  <si>
    <t>13/09/2012  31/12/2012</t>
  </si>
  <si>
    <t>25/01/2013  15/06/2013</t>
  </si>
  <si>
    <t>10/06/2013  30/11/2013</t>
  </si>
  <si>
    <t>23/01/2014  23/07/2014</t>
  </si>
  <si>
    <t>19/08/2008  28/06/2013</t>
  </si>
  <si>
    <t>COORDINADORA PEDAGOGICA PARA EL PAIPI</t>
  </si>
  <si>
    <t>PAOLA LICETH PANTOJA PANTOJA</t>
  </si>
  <si>
    <t>LICENCIADA EN PEDAGOGIA INFANTIL</t>
  </si>
  <si>
    <t>UNIVERSIDAD TECNOLOGICA DE PEREIRA</t>
  </si>
  <si>
    <t>3/04/2013  15/12/2014</t>
  </si>
  <si>
    <t>PAOLA ANDREA PATIÑO BOLAÑOS</t>
  </si>
  <si>
    <t>LICENCIADO EN CASTELLANO Y LITERATURA</t>
  </si>
  <si>
    <t>ASESOR PEDAGOGICO</t>
  </si>
  <si>
    <t>JORGE WALTER VALLEJO ROJAS</t>
  </si>
  <si>
    <t>LICENCIADO EN CIENCIAS SOCIALES</t>
  </si>
  <si>
    <t>UNIVERSIDAD LIBRE</t>
  </si>
  <si>
    <t>REPRESENTANTE LEGAL</t>
  </si>
  <si>
    <t>DIEGO ORLANDO CEPEDA ORTIZ</t>
  </si>
  <si>
    <t>LICENCIADO EN EDUCACION  BASICA DE LENGUA CASTELLANA</t>
  </si>
  <si>
    <t>AMANDA DEL ROSARIO URBANO RODRIGUEZ</t>
  </si>
  <si>
    <t>LICENCIADA EN EDUCACION BASICA ENFASIS EN CIENCIAS NATURALES</t>
  </si>
  <si>
    <t>19/08/2012  31/12/2012</t>
  </si>
  <si>
    <t>01/03/2007  18/12/2009</t>
  </si>
  <si>
    <t>COORDINADOR DE ZONA</t>
  </si>
  <si>
    <t>8 meses y 16 dias</t>
  </si>
  <si>
    <t>28 dias</t>
  </si>
  <si>
    <t>YESICA LORENA MUÑOZ RODRIGUEZ</t>
  </si>
  <si>
    <t>LICENCIADA EN EDUCACION PRE ESCOLAR</t>
  </si>
  <si>
    <t>ALVERT MENESES ORTIZ</t>
  </si>
  <si>
    <t>CONTADOR PUBLICO</t>
  </si>
  <si>
    <t>06/08/2014  15/12/2014</t>
  </si>
  <si>
    <t>01/11/2013  20/12/2013</t>
  </si>
  <si>
    <t>15/02/2013  A LA FECHA</t>
  </si>
  <si>
    <t>CONTADOR</t>
  </si>
  <si>
    <t>52 meses y 15 dias</t>
  </si>
  <si>
    <t>GLADYA FABIOLA CHICAIZA TREJO</t>
  </si>
  <si>
    <t>MILTON MAURICIO PORTILLA BENAVIDES</t>
  </si>
  <si>
    <t>LICENCIADO EN FILOSOFIA Y  LETRAS</t>
  </si>
  <si>
    <t>20/10/2011  15/12/2011</t>
  </si>
  <si>
    <t>21/11/2012  30/09/2012</t>
  </si>
  <si>
    <t>15/05/2011  30/09/2011</t>
  </si>
  <si>
    <t>01/2006     A LA FECHA</t>
  </si>
  <si>
    <t>MIRIAM DEL CARMEN ROSERO TIMANA</t>
  </si>
  <si>
    <t>09/09/2013  15/12/2014</t>
  </si>
  <si>
    <t>JENNY CATHERINE ORTIZ SACRO</t>
  </si>
  <si>
    <t>LICENCIATURA EN COMERCIO Y CONTADURIA</t>
  </si>
  <si>
    <t>AMPARO LORENA GALLARDO</t>
  </si>
  <si>
    <t>IEM SANJUAN BOSCO</t>
  </si>
  <si>
    <t xml:space="preserve">COORDINADORA </t>
  </si>
  <si>
    <t>19/09/2006  19/09/2007</t>
  </si>
  <si>
    <t>ANA SOFIA MORILLO GUERRERO</t>
  </si>
  <si>
    <t>LICENCIADO EN FILOSOFIA Y LETRAS</t>
  </si>
  <si>
    <t>08/02/2010  18/12/2010</t>
  </si>
  <si>
    <t>27/02/2009  12/12/2009</t>
  </si>
  <si>
    <t>WILLIAM ALFREDO CEBALLOS ESPINOSA</t>
  </si>
  <si>
    <t>FUNDACION UNIVERSITARIA DEL AREA ANDINA</t>
  </si>
  <si>
    <t>FELIX RODRIGO PATIÑO VILLAREAL</t>
  </si>
  <si>
    <t>01/02/2012  20/03/2014</t>
  </si>
  <si>
    <t>15/02/2013 A LA FECHA</t>
  </si>
  <si>
    <t>SANDRA YANETH LEON BENAVIDEA</t>
  </si>
  <si>
    <t>LICENCIADA EN EDUCACION BASICA CON ENFASIS EN CIENCIAS NATULAES</t>
  </si>
  <si>
    <t xml:space="preserve">TATIANA STEFHANNI GOYES MUÑOZ </t>
  </si>
  <si>
    <t>2 MESES 20 DIAS</t>
  </si>
  <si>
    <t>9 MESES 27 DIAS</t>
  </si>
  <si>
    <t>15/02/2013  03/12/2014</t>
  </si>
  <si>
    <t>1/06/2008  03/ACTUALMENTE</t>
  </si>
  <si>
    <t>9/09/2013  30/11/2014</t>
  </si>
  <si>
    <t>NO CUMPLE CON LA TOTALIDAD DE LA EXPERIENCIA REQUERIDA</t>
  </si>
  <si>
    <t>NO PRESENTA PROMESA DE ARRENDAMIENTO O CARTA DE INTENCIÓN CDI - CUMPLE PRESENTA PROMESA DE ARRENDAMIENTO O CARTA DE INTENCION</t>
  </si>
  <si>
    <t xml:space="preserve">NO PRESENTA CERTIFICADO DE TRADICIÓN Y LIBERTAD SI ES PROPIA CDI - </t>
  </si>
  <si>
    <t>NO PRESENTA CARTA DE COMPROMISO DE GESTIONAR EL USO CUENDO ES PÚBLICA CDI - CUMPLE PRESENTA PROMESA DE ARRENDAMIENTO O CARTA DE GESTION</t>
  </si>
  <si>
    <t>NO PRESENTA CARTA DE COMPROMISO DE DISPONER DEL ESPACIO MODALIDAD FAMILIAR -  CUMPLE PRESENTA CARTA DE COMPROMISO</t>
  </si>
  <si>
    <t>NO PRESENTA CARTA DE COMPROMISO DE DISPONER DEL ESPACIO MODALIDAD FAMILIAR - CUMPLE PRESENTA CARTA DE COMPROMISO</t>
  </si>
  <si>
    <t>NO PRESENTA PROMESA DE ARRENDAMIENTO O CARTA DE INTENCIÓN CDI - CUMPLE PRESENTA CARTA DE COMPROMISO E INTENCION PARA GESTIONAR LA INFRAESTRUCTURA</t>
  </si>
  <si>
    <t>NO PRESENTA CARTA DE COMPROMISO DE GESTIONAR EL USO CUENDO ES PÚBLICA CDI - CUMPLE PRESENTA CARTA DE COMPROMISO E INTENCION PARA GESTIONAR LA INFRAESTRUCTURA</t>
  </si>
  <si>
    <t>NO PRESENTA CARTA DE COMPROMISO DE DISPONER DEL ESPACIO MODALIDAD FAMILIAR - CUMPLE PRESENTA CARTA DE COMPROMISO E INTENCION PARA GESTIONAR LA INFRAESTRUCTURA</t>
  </si>
  <si>
    <t xml:space="preserve">NO PRESENTA CARTA DE COMPROMISO DE DISPONER DEL ESPACIO MODALIDAD FAMILIAR - CUMPLE PRESENTA CARTA DE COMPROMISO E INTENCION PARA GESTIONAR LA INFRAESTRUCTURA </t>
  </si>
  <si>
    <t>NO PRESENTA CARTA DE COMPROMISO DE GESTIONAR EL USO CUENDO ES PÚBLICA CDI -CUMPLE PRESENTA CARTA DE COMPROMISO E INTENCION PARA GESTIONAR LA INFRAESTRUCTURA</t>
  </si>
  <si>
    <t>NO PRESENTA CARTA DE COMPROMISO DE DISPONER DEL ESPACIO MODALIDAD FAMILIAR  - CUMPLE PRESENTA CARTA DE COMPROMISO E INTENCION PARA GESTIONAR LA INFRAESTRUCTURA</t>
  </si>
  <si>
    <t>NO PRESENTAN CARTA DE COMPROMISO DE GESTIONAR EL USO CUENDO ES PÚBLICA CDI - PRESENTA CERTIFICADO DE TRADICION Y LIBERTAD</t>
  </si>
  <si>
    <t xml:space="preserve"> NO PRESENTAN CARTA DE COMPROMISO DE GESTIONAR EL USO CUENDO ES PÚBLICA CDI - PRESENTA CERTIFICADO DE TRADICION Y LIBERTAD</t>
  </si>
  <si>
    <r>
      <rPr>
        <b/>
        <sz val="11"/>
        <color theme="1"/>
        <rFont val="Calibri"/>
        <family val="2"/>
        <scheme val="minor"/>
      </rPr>
      <t>SI SUBSANO
MODALIDAD FAMILIAR</t>
    </r>
    <r>
      <rPr>
        <sz val="11"/>
        <color theme="1"/>
        <rFont val="Calibri"/>
        <family val="2"/>
        <scheme val="minor"/>
      </rPr>
      <t xml:space="preserve">
COMPONENTE  SALUD Y NUTRICION. Ampliar sobre los elementos que contiene el Manual de Buenas Practicas de Manufactura.
Debe precisarse como se ofrecera el servicio de alimentacion, teniendo en cuenta las caracteristicas socioculturales y el conexto territorial de la poblacion.
COMPONENTE AMBIENTES EDUCATIVOS Y PROTECTORES. No describe como ambientaria los espacios para la realizacion de los encuentros.</t>
    </r>
  </si>
  <si>
    <t xml:space="preserve">SI </t>
  </si>
  <si>
    <r>
      <rPr>
        <b/>
        <sz val="11"/>
        <color theme="1"/>
        <rFont val="Calibri"/>
        <family val="2"/>
        <scheme val="minor"/>
      </rPr>
      <t>SI SUBSANAR
MODALIDAD FAMILIAR</t>
    </r>
    <r>
      <rPr>
        <sz val="11"/>
        <color theme="1"/>
        <rFont val="Calibri"/>
        <family val="2"/>
        <scheme val="minor"/>
      </rPr>
      <t xml:space="preserve">
COMPONENTE  SALUD Y NUTRICION. Ampliar sobre los elementos que contiene el Manual de Buenas Practicas de Manufactura.
Debe precisarse como se ofrecera el servicio de alimentacion, teniendo en cuenta las caracteristicas socioculturales y el conexto territorial de la poblacion.
COMPONENTE AMBIENTES EDUCATIVOS Y PROTECTORES. No describe como ambientaria los espacios para la realizacion de los encuentros.</t>
    </r>
  </si>
  <si>
    <t xml:space="preserve">EL PROPONENTE  SE ENCUENTRA EN LAS EXCEPCIONES DE LA GUIA JURIDICA 2014 DE LA PERSONERIA JURIDICA </t>
  </si>
  <si>
    <t>EL PROPONENTE  ALLEGA EL FORMATO No. 3 CERTIFICACION DE PARTICIPACION INDEPENDIENTE DEL PROPONENTE.</t>
  </si>
  <si>
    <t>PROPONENTE No. 33. COLEGIO MUSICAL BRITANICO ( HABILITADO)</t>
  </si>
  <si>
    <t>EL PROPONENTE CUMPLE __X____ NO CUMPLE _______</t>
  </si>
  <si>
    <t xml:space="preserve">Para el caso de la observación presentada es preciso manifestar que la sumatoria de los cupos a contabilizar para el total de los grupos ofertados, corresponden a un mismo lapso de tiempo, para el caso del Británico es  4.843 cupos del año 2010, los que respaldan los cupos ofertados de los grupos 1, 2, 14, 17, 22 y 23.  
</t>
  </si>
  <si>
    <t>NO ADJUNTA TARJETA PROFESIONAL - NO SUBSANA</t>
  </si>
  <si>
    <t>OK</t>
  </si>
  <si>
    <t>YADIRA ZULEI ARTEAGA AGUILON</t>
  </si>
  <si>
    <t>24/042010</t>
  </si>
  <si>
    <t>21/07/2008   28/07/2009</t>
  </si>
  <si>
    <t>COORDINACION</t>
  </si>
  <si>
    <t xml:space="preserve">COORDINADOR </t>
  </si>
  <si>
    <t>ANGEL MARIA PARDO ARCINIEGAS</t>
  </si>
  <si>
    <t>LICENCIADO EN FILOSOFIA Y TEOLOGIA</t>
  </si>
  <si>
    <t xml:space="preserve">MUNICIPIO DE ISCUANDE </t>
  </si>
  <si>
    <t>01/02/2010  08/12/2010</t>
  </si>
  <si>
    <t>JENY MARITZA BURBANO PANTOJA</t>
  </si>
  <si>
    <t>01/04/2009  01/08/2010</t>
  </si>
  <si>
    <t xml:space="preserve"> SUBSANÓ CUENTA FORMATO 8</t>
  </si>
  <si>
    <t>NO CUMPLE CON EXPERENCIA RELACIONADA SUBSANÓ</t>
  </si>
  <si>
    <t>EXPERIENCIA LABORAL NO APLICA PARA EL PERFIL - SUBSANÓ</t>
  </si>
  <si>
    <t>LAS EXPERIENCIAS QUE APORTA  PARA EL PERFIL DEL CARGO NO CUMPLEN - SUBSANÓ</t>
  </si>
  <si>
    <t>SE PRESENTA AL GRUPO 21 - PROFESIONAL NO SE TIENE EN CUENTA</t>
  </si>
  <si>
    <t>SE PRESENTA AL GRUPO 27 - PROFESIONAL NO SE TIENE EN CUENTA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</si>
</sst>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0.0"/>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sz val="8"/>
      <color rgb="FF000000"/>
      <name val="Arial"/>
      <family val="2"/>
    </font>
    <font>
      <sz val="9"/>
      <color theme="1"/>
      <name val="Calibri"/>
      <family val="2"/>
      <scheme val="minor"/>
    </font>
  </fonts>
  <fills count="13">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
      <patternFill patternType="solid">
        <fgColor theme="3" tint="0.7999816888943144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medium">
        <color indexed="57"/>
      </left>
      <right/>
      <top style="medium">
        <color indexed="57"/>
      </top>
      <bottom/>
      <diagonal/>
    </border>
    <border>
      <left/>
      <right/>
      <top style="medium">
        <color indexed="57"/>
      </top>
      <bottom/>
      <diagonal/>
    </border>
    <border>
      <left/>
      <right style="medium">
        <color indexed="57"/>
      </right>
      <top style="medium">
        <color indexed="57"/>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35">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7" borderId="27" xfId="0" applyFont="1" applyFill="1" applyBorder="1" applyAlignment="1">
      <alignment vertical="center"/>
    </xf>
    <xf numFmtId="0" fontId="29" fillId="7" borderId="33"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0" fontId="0" fillId="0" borderId="1" xfId="0" applyBorder="1" applyAlignment="1">
      <alignment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49" fontId="14" fillId="0" borderId="1" xfId="0" applyNumberFormat="1" applyFont="1" applyFill="1" applyBorder="1" applyAlignment="1">
      <alignment horizontal="center" vertical="center" wrapText="1"/>
    </xf>
    <xf numFmtId="1" fontId="14" fillId="0" borderId="1" xfId="0" applyNumberFormat="1" applyFont="1" applyFill="1" applyBorder="1" applyAlignment="1">
      <alignment horizontal="center" vertical="center" wrapText="1"/>
    </xf>
    <xf numFmtId="0" fontId="14" fillId="0" borderId="1" xfId="0" applyFont="1" applyFill="1" applyBorder="1" applyAlignment="1">
      <alignment horizontal="center" wrapText="1"/>
    </xf>
    <xf numFmtId="0" fontId="14" fillId="0" borderId="1" xfId="0" applyFont="1" applyFill="1" applyBorder="1" applyAlignment="1">
      <alignment wrapText="1"/>
    </xf>
    <xf numFmtId="0" fontId="0" fillId="0" borderId="5" xfId="0" applyBorder="1" applyAlignment="1">
      <alignment horizontal="left" vertical="center"/>
    </xf>
    <xf numFmtId="49" fontId="14" fillId="11" borderId="1" xfId="0" applyNumberFormat="1"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0" fillId="0" borderId="1" xfId="0" applyBorder="1" applyAlignment="1">
      <alignment horizontal="center" vertical="center"/>
    </xf>
    <xf numFmtId="43" fontId="29" fillId="8" borderId="26" xfId="1" applyFont="1" applyFill="1" applyBorder="1" applyAlignment="1">
      <alignment vertical="center"/>
    </xf>
    <xf numFmtId="43" fontId="29" fillId="8" borderId="0" xfId="0" applyNumberFormat="1" applyFont="1" applyFill="1" applyAlignment="1">
      <alignment vertical="center"/>
    </xf>
    <xf numFmtId="43" fontId="29" fillId="8" borderId="35" xfId="0" applyNumberFormat="1" applyFont="1" applyFill="1" applyBorder="1" applyAlignment="1">
      <alignment vertical="center"/>
    </xf>
    <xf numFmtId="43" fontId="29" fillId="8" borderId="0" xfId="0" applyNumberFormat="1" applyFont="1" applyFill="1" applyAlignment="1">
      <alignment horizontal="center" vertical="center"/>
    </xf>
    <xf numFmtId="9" fontId="29" fillId="8" borderId="35" xfId="0" applyNumberFormat="1" applyFont="1" applyFill="1" applyBorder="1" applyAlignment="1">
      <alignment horizontal="right" vertical="center"/>
    </xf>
    <xf numFmtId="0" fontId="29" fillId="7" borderId="41" xfId="0" applyFont="1" applyFill="1" applyBorder="1" applyAlignment="1">
      <alignment horizontal="center" vertical="center"/>
    </xf>
    <xf numFmtId="0" fontId="37" fillId="7" borderId="29" xfId="0" applyFont="1" applyFill="1" applyBorder="1" applyAlignment="1">
      <alignment vertical="center" wrapText="1"/>
    </xf>
    <xf numFmtId="2" fontId="11" fillId="0" borderId="0" xfId="0" applyNumberFormat="1" applyFont="1" applyFill="1" applyBorder="1" applyAlignment="1">
      <alignment horizontal="left" vertical="center" wrapText="1"/>
    </xf>
    <xf numFmtId="0" fontId="13" fillId="0" borderId="1" xfId="0" applyNumberFormat="1" applyFont="1" applyFill="1" applyBorder="1" applyAlignment="1" applyProtection="1">
      <alignment horizontal="center" vertical="center" wrapText="1"/>
      <protection locked="0"/>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xf>
    <xf numFmtId="14" fontId="0" fillId="0" borderId="1" xfId="0" applyNumberFormat="1" applyBorder="1" applyAlignment="1"/>
    <xf numFmtId="0" fontId="0" fillId="0" borderId="0" xfId="0" applyBorder="1" applyAlignment="1">
      <alignment horizontal="center" vertical="center"/>
    </xf>
    <xf numFmtId="2" fontId="0" fillId="0" borderId="1" xfId="0" applyNumberFormat="1" applyBorder="1" applyAlignment="1">
      <alignment wrapText="1"/>
    </xf>
    <xf numFmtId="14" fontId="0" fillId="0" borderId="1" xfId="0" applyNumberFormat="1" applyFill="1" applyBorder="1" applyAlignment="1"/>
    <xf numFmtId="14" fontId="0" fillId="0" borderId="1" xfId="0" applyNumberFormat="1" applyFill="1" applyBorder="1" applyAlignment="1">
      <alignment wrapText="1"/>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17" fontId="0" fillId="0" borderId="1" xfId="0" applyNumberFormat="1" applyBorder="1" applyAlignment="1"/>
    <xf numFmtId="0" fontId="0" fillId="0" borderId="0" xfId="0" applyBorder="1" applyAlignment="1"/>
    <xf numFmtId="0" fontId="0" fillId="0" borderId="0" xfId="0" applyFill="1" applyBorder="1" applyAlignment="1"/>
    <xf numFmtId="0" fontId="2" fillId="0" borderId="0" xfId="0" applyFont="1" applyFill="1" applyBorder="1"/>
    <xf numFmtId="0" fontId="0" fillId="0" borderId="0" xfId="0" applyFill="1" applyBorder="1"/>
    <xf numFmtId="0" fontId="2" fillId="0" borderId="1" xfId="0" applyFont="1" applyBorder="1"/>
    <xf numFmtId="14" fontId="0" fillId="0" borderId="0" xfId="0" applyNumberFormat="1" applyBorder="1" applyAlignment="1"/>
    <xf numFmtId="0" fontId="0" fillId="3" borderId="1" xfId="0" applyNumberFormat="1" applyFill="1" applyBorder="1" applyAlignment="1">
      <alignment horizontal="right" vertical="center"/>
    </xf>
    <xf numFmtId="14" fontId="0" fillId="0" borderId="1" xfId="0" applyNumberFormat="1" applyBorder="1" applyAlignment="1"/>
    <xf numFmtId="0" fontId="0" fillId="0" borderId="12" xfId="0" applyBorder="1" applyAlignment="1"/>
    <xf numFmtId="0" fontId="0" fillId="0" borderId="12" xfId="0" applyFill="1" applyBorder="1" applyAlignment="1"/>
    <xf numFmtId="0" fontId="0" fillId="0" borderId="1" xfId="0" applyBorder="1" applyAlignment="1">
      <alignment vertical="top" wrapText="1"/>
    </xf>
    <xf numFmtId="0" fontId="0" fillId="0" borderId="1" xfId="0" applyBorder="1" applyAlignment="1">
      <alignment vertical="top"/>
    </xf>
    <xf numFmtId="14" fontId="0" fillId="0" borderId="1" xfId="0" applyNumberFormat="1" applyBorder="1" applyAlignment="1">
      <alignment vertical="top"/>
    </xf>
    <xf numFmtId="14" fontId="0" fillId="0" borderId="0" xfId="0" applyNumberFormat="1" applyAlignment="1">
      <alignment vertical="center"/>
    </xf>
    <xf numFmtId="14" fontId="0" fillId="0" borderId="0" xfId="0" applyNumberFormat="1" applyBorder="1" applyAlignment="1">
      <alignment vertical="top"/>
    </xf>
    <xf numFmtId="14" fontId="0" fillId="0" borderId="0" xfId="0" applyNumberFormat="1" applyBorder="1" applyAlignment="1"/>
    <xf numFmtId="0" fontId="0" fillId="0" borderId="12" xfId="0" applyFill="1" applyBorder="1" applyAlignment="1">
      <alignment wrapText="1"/>
    </xf>
    <xf numFmtId="0" fontId="0" fillId="0" borderId="12" xfId="0" applyBorder="1" applyAlignment="1">
      <alignment vertical="top" wrapText="1"/>
    </xf>
    <xf numFmtId="0" fontId="0" fillId="0" borderId="12" xfId="0" applyBorder="1" applyAlignment="1">
      <alignment vertical="top"/>
    </xf>
    <xf numFmtId="14" fontId="0" fillId="0" borderId="0" xfId="0" applyNumberFormat="1" applyAlignment="1">
      <alignment vertical="top"/>
    </xf>
    <xf numFmtId="0" fontId="0" fillId="0" borderId="0" xfId="0" applyAlignment="1"/>
    <xf numFmtId="0" fontId="0" fillId="0" borderId="1" xfId="0" applyBorder="1" applyAlignment="1">
      <alignment horizontal="center" vertical="center"/>
    </xf>
    <xf numFmtId="0" fontId="0" fillId="0" borderId="1" xfId="0" applyBorder="1" applyAlignment="1">
      <alignment horizontal="center" vertical="center"/>
    </xf>
    <xf numFmtId="170" fontId="0" fillId="0" borderId="1" xfId="0" applyNumberFormat="1" applyBorder="1" applyAlignment="1">
      <alignment wrapText="1"/>
    </xf>
    <xf numFmtId="0" fontId="0" fillId="0" borderId="1" xfId="0" applyBorder="1" applyAlignment="1">
      <alignment horizontal="center" vertical="center"/>
    </xf>
    <xf numFmtId="0" fontId="25" fillId="6" borderId="1" xfId="0" applyFont="1" applyFill="1" applyBorder="1" applyAlignment="1">
      <alignment horizontal="center" vertical="center" wrapText="1"/>
    </xf>
    <xf numFmtId="0" fontId="0" fillId="0" borderId="1" xfId="0" applyBorder="1" applyAlignment="1">
      <alignment horizontal="center"/>
    </xf>
    <xf numFmtId="0" fontId="0" fillId="0" borderId="0" xfId="0" applyAlignment="1">
      <alignment horizontal="center"/>
    </xf>
    <xf numFmtId="0" fontId="0" fillId="0" borderId="1" xfId="0" applyBorder="1" applyAlignment="1">
      <alignment horizontal="center" vertical="center"/>
    </xf>
    <xf numFmtId="0" fontId="0" fillId="0" borderId="1" xfId="0" applyBorder="1" applyAlignment="1">
      <alignment wrapText="1"/>
    </xf>
    <xf numFmtId="0" fontId="0" fillId="0" borderId="5" xfId="0" applyBorder="1" applyAlignment="1">
      <alignment horizontal="center" vertical="center"/>
    </xf>
    <xf numFmtId="0" fontId="1" fillId="2" borderId="5" xfId="0" applyFont="1" applyFill="1" applyBorder="1" applyAlignment="1">
      <alignment horizontal="center" vertical="center" wrapText="1"/>
    </xf>
    <xf numFmtId="0" fontId="0" fillId="0" borderId="1" xfId="0" applyBorder="1" applyAlignment="1">
      <alignment horizontal="center" vertical="center"/>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0" fillId="0" borderId="1"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5" fillId="0" borderId="5" xfId="0" applyFont="1"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6" borderId="1" xfId="0" applyFont="1" applyFill="1" applyBorder="1" applyAlignment="1">
      <alignment horizontal="center" vertical="center" wrapText="1"/>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1" fillId="0" borderId="40" xfId="0" applyFont="1" applyBorder="1" applyAlignment="1">
      <alignment horizontal="center"/>
    </xf>
    <xf numFmtId="0" fontId="1" fillId="0" borderId="14" xfId="0" applyFont="1" applyBorder="1" applyAlignment="1">
      <alignment horizontal="center"/>
    </xf>
    <xf numFmtId="0" fontId="38" fillId="0" borderId="5" xfId="0" applyFont="1" applyBorder="1" applyAlignment="1">
      <alignment horizontal="center"/>
    </xf>
    <xf numFmtId="0" fontId="38" fillId="0" borderId="1" xfId="0" applyFont="1" applyBorder="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2" borderId="5"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29" fillId="7" borderId="31"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xf numFmtId="0" fontId="0" fillId="0" borderId="5" xfId="0" applyBorder="1" applyAlignment="1">
      <alignment vertical="center"/>
    </xf>
    <xf numFmtId="0" fontId="0" fillId="0" borderId="0" xfId="0" applyFill="1" applyBorder="1" applyAlignment="1">
      <alignment vertical="center"/>
    </xf>
    <xf numFmtId="0" fontId="1" fillId="2" borderId="1" xfId="0" applyFont="1" applyFill="1" applyBorder="1" applyAlignment="1">
      <alignment vertical="center" wrapText="1"/>
    </xf>
    <xf numFmtId="3" fontId="11" fillId="0" borderId="1" xfId="0" applyNumberFormat="1" applyFont="1" applyFill="1" applyBorder="1" applyAlignment="1">
      <alignment horizontal="right" vertical="center" wrapText="1"/>
    </xf>
    <xf numFmtId="166" fontId="0" fillId="0" borderId="1" xfId="0" applyNumberFormat="1" applyFill="1" applyBorder="1" applyAlignment="1" applyProtection="1">
      <alignment vertical="center"/>
      <protection locked="0"/>
    </xf>
    <xf numFmtId="0" fontId="0" fillId="0" borderId="1" xfId="0" applyFill="1" applyBorder="1" applyAlignment="1">
      <alignment horizontal="left" vertical="center"/>
    </xf>
    <xf numFmtId="0" fontId="2" fillId="0" borderId="1" xfId="0" applyFont="1" applyFill="1" applyBorder="1"/>
    <xf numFmtId="0" fontId="1" fillId="2" borderId="42" xfId="0" applyFont="1" applyFill="1" applyBorder="1" applyAlignment="1">
      <alignment horizontal="center" vertical="center" wrapText="1"/>
    </xf>
    <xf numFmtId="0" fontId="1" fillId="2" borderId="43" xfId="0" applyFont="1" applyFill="1" applyBorder="1" applyAlignment="1">
      <alignment horizontal="center" vertical="center" wrapText="1"/>
    </xf>
    <xf numFmtId="170" fontId="0" fillId="0" borderId="1" xfId="0" applyNumberFormat="1" applyFill="1" applyBorder="1" applyAlignment="1">
      <alignment wrapText="1"/>
    </xf>
    <xf numFmtId="17" fontId="0" fillId="0" borderId="1" xfId="0" applyNumberFormat="1" applyFill="1" applyBorder="1" applyAlignment="1"/>
    <xf numFmtId="0" fontId="0" fillId="0" borderId="5" xfId="0" applyFill="1" applyBorder="1" applyAlignment="1">
      <alignment horizontal="center" vertical="center"/>
    </xf>
    <xf numFmtId="0" fontId="7" fillId="2" borderId="44" xfId="0" applyFont="1" applyFill="1" applyBorder="1" applyAlignment="1">
      <alignment horizontal="center" vertical="center"/>
    </xf>
    <xf numFmtId="0" fontId="7" fillId="2" borderId="45" xfId="0" applyFont="1" applyFill="1" applyBorder="1" applyAlignment="1">
      <alignment horizontal="center" vertical="center"/>
    </xf>
    <xf numFmtId="0" fontId="7" fillId="2" borderId="46" xfId="0" applyFont="1" applyFill="1" applyBorder="1" applyAlignment="1">
      <alignment horizontal="center" vertical="center"/>
    </xf>
    <xf numFmtId="0" fontId="1" fillId="12" borderId="1" xfId="0" applyFont="1" applyFill="1" applyBorder="1" applyAlignment="1">
      <alignment horizontal="center" vertical="center" wrapText="1"/>
    </xf>
    <xf numFmtId="0" fontId="1" fillId="12" borderId="1" xfId="0" applyFont="1" applyFill="1" applyBorder="1" applyAlignment="1">
      <alignment horizontal="center" vertical="center" wrapText="1"/>
    </xf>
    <xf numFmtId="0" fontId="33" fillId="10" borderId="0" xfId="0" applyFont="1" applyFill="1" applyAlignment="1">
      <alignment horizont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6.bin"/><Relationship Id="rId3" Type="http://schemas.openxmlformats.org/officeDocument/2006/relationships/printerSettings" Target="../printerSettings/printerSettings11.bin"/><Relationship Id="rId7" Type="http://schemas.openxmlformats.org/officeDocument/2006/relationships/printerSettings" Target="../printerSettings/printerSettings15.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6" Type="http://schemas.openxmlformats.org/officeDocument/2006/relationships/printerSettings" Target="../printerSettings/printerSettings14.bin"/><Relationship Id="rId5" Type="http://schemas.openxmlformats.org/officeDocument/2006/relationships/printerSettings" Target="../printerSettings/printerSettings13.bin"/><Relationship Id="rId4"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24.bin"/><Relationship Id="rId3" Type="http://schemas.openxmlformats.org/officeDocument/2006/relationships/printerSettings" Target="../printerSettings/printerSettings19.bin"/><Relationship Id="rId7" Type="http://schemas.openxmlformats.org/officeDocument/2006/relationships/printerSettings" Target="../printerSettings/printerSettings23.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6" Type="http://schemas.openxmlformats.org/officeDocument/2006/relationships/printerSettings" Target="../printerSettings/printerSettings22.bin"/><Relationship Id="rId5" Type="http://schemas.openxmlformats.org/officeDocument/2006/relationships/printerSettings" Target="../printerSettings/printerSettings21.bin"/><Relationship Id="rId4" Type="http://schemas.openxmlformats.org/officeDocument/2006/relationships/printerSettings" Target="../printerSettings/printerSettings20.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32.bin"/><Relationship Id="rId3" Type="http://schemas.openxmlformats.org/officeDocument/2006/relationships/printerSettings" Target="../printerSettings/printerSettings27.bin"/><Relationship Id="rId7" Type="http://schemas.openxmlformats.org/officeDocument/2006/relationships/printerSettings" Target="../printerSettings/printerSettings31.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printerSettings" Target="../printerSettings/printerSettings30.bin"/><Relationship Id="rId5" Type="http://schemas.openxmlformats.org/officeDocument/2006/relationships/printerSettings" Target="../printerSettings/printerSettings29.bin"/><Relationship Id="rId4" Type="http://schemas.openxmlformats.org/officeDocument/2006/relationships/printerSettings" Target="../printerSettings/printerSettings28.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40.bin"/><Relationship Id="rId3" Type="http://schemas.openxmlformats.org/officeDocument/2006/relationships/printerSettings" Target="../printerSettings/printerSettings35.bin"/><Relationship Id="rId7" Type="http://schemas.openxmlformats.org/officeDocument/2006/relationships/printerSettings" Target="../printerSettings/printerSettings39.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6" Type="http://schemas.openxmlformats.org/officeDocument/2006/relationships/printerSettings" Target="../printerSettings/printerSettings38.bin"/><Relationship Id="rId5" Type="http://schemas.openxmlformats.org/officeDocument/2006/relationships/printerSettings" Target="../printerSettings/printerSettings37.bin"/><Relationship Id="rId4" Type="http://schemas.openxmlformats.org/officeDocument/2006/relationships/printerSettings" Target="../printerSettings/printerSettings36.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48.bin"/><Relationship Id="rId3" Type="http://schemas.openxmlformats.org/officeDocument/2006/relationships/printerSettings" Target="../printerSettings/printerSettings43.bin"/><Relationship Id="rId7" Type="http://schemas.openxmlformats.org/officeDocument/2006/relationships/printerSettings" Target="../printerSettings/printerSettings47.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6" Type="http://schemas.openxmlformats.org/officeDocument/2006/relationships/printerSettings" Target="../printerSettings/printerSettings46.bin"/><Relationship Id="rId5" Type="http://schemas.openxmlformats.org/officeDocument/2006/relationships/printerSettings" Target="../printerSettings/printerSettings45.bin"/><Relationship Id="rId4" Type="http://schemas.openxmlformats.org/officeDocument/2006/relationships/printerSettings" Target="../printerSettings/printerSettings44.bin"/></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56.bin"/><Relationship Id="rId3" Type="http://schemas.openxmlformats.org/officeDocument/2006/relationships/printerSettings" Target="../printerSettings/printerSettings51.bin"/><Relationship Id="rId7" Type="http://schemas.openxmlformats.org/officeDocument/2006/relationships/printerSettings" Target="../printerSettings/printerSettings55.bin"/><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 Id="rId6" Type="http://schemas.openxmlformats.org/officeDocument/2006/relationships/printerSettings" Target="../printerSettings/printerSettings54.bin"/><Relationship Id="rId5" Type="http://schemas.openxmlformats.org/officeDocument/2006/relationships/printerSettings" Target="../printerSettings/printerSettings53.bin"/><Relationship Id="rId4" Type="http://schemas.openxmlformats.org/officeDocument/2006/relationships/printerSettings" Target="../printerSettings/printerSettings52.bin"/></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64.bin"/><Relationship Id="rId3" Type="http://schemas.openxmlformats.org/officeDocument/2006/relationships/printerSettings" Target="../printerSettings/printerSettings59.bin"/><Relationship Id="rId7" Type="http://schemas.openxmlformats.org/officeDocument/2006/relationships/printerSettings" Target="../printerSettings/printerSettings63.bin"/><Relationship Id="rId2" Type="http://schemas.openxmlformats.org/officeDocument/2006/relationships/printerSettings" Target="../printerSettings/printerSettings58.bin"/><Relationship Id="rId1" Type="http://schemas.openxmlformats.org/officeDocument/2006/relationships/printerSettings" Target="../printerSettings/printerSettings57.bin"/><Relationship Id="rId6" Type="http://schemas.openxmlformats.org/officeDocument/2006/relationships/printerSettings" Target="../printerSettings/printerSettings62.bin"/><Relationship Id="rId5" Type="http://schemas.openxmlformats.org/officeDocument/2006/relationships/printerSettings" Target="../printerSettings/printerSettings61.bin"/><Relationship Id="rId4" Type="http://schemas.openxmlformats.org/officeDocument/2006/relationships/printerSettings" Target="../printerSettings/printerSettings60.bin"/></Relationships>
</file>

<file path=xl/worksheets/_rels/sheet9.xml.rels><?xml version="1.0" encoding="UTF-8" standalone="yes"?>
<Relationships xmlns="http://schemas.openxmlformats.org/package/2006/relationships"><Relationship Id="rId8" Type="http://schemas.openxmlformats.org/officeDocument/2006/relationships/printerSettings" Target="../printerSettings/printerSettings72.bin"/><Relationship Id="rId3" Type="http://schemas.openxmlformats.org/officeDocument/2006/relationships/printerSettings" Target="../printerSettings/printerSettings67.bin"/><Relationship Id="rId7" Type="http://schemas.openxmlformats.org/officeDocument/2006/relationships/printerSettings" Target="../printerSettings/printerSettings71.bin"/><Relationship Id="rId2" Type="http://schemas.openxmlformats.org/officeDocument/2006/relationships/printerSettings" Target="../printerSettings/printerSettings66.bin"/><Relationship Id="rId1" Type="http://schemas.openxmlformats.org/officeDocument/2006/relationships/printerSettings" Target="../printerSettings/printerSettings65.bin"/><Relationship Id="rId6" Type="http://schemas.openxmlformats.org/officeDocument/2006/relationships/printerSettings" Target="../printerSettings/printerSettings70.bin"/><Relationship Id="rId5" Type="http://schemas.openxmlformats.org/officeDocument/2006/relationships/printerSettings" Target="../printerSettings/printerSettings69.bin"/><Relationship Id="rId4" Type="http://schemas.openxmlformats.org/officeDocument/2006/relationships/printerSettings" Target="../printerSettings/printerSettings6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35"/>
  <sheetViews>
    <sheetView tabSelected="1" workbookViewId="0">
      <selection activeCell="A2" sqref="A2:L2"/>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334" t="s">
        <v>90</v>
      </c>
      <c r="B2" s="334"/>
      <c r="C2" s="334"/>
      <c r="D2" s="334"/>
      <c r="E2" s="334"/>
      <c r="F2" s="334"/>
      <c r="G2" s="334"/>
      <c r="H2" s="334"/>
      <c r="I2" s="334"/>
      <c r="J2" s="334"/>
      <c r="K2" s="334"/>
      <c r="L2" s="334"/>
    </row>
    <row r="4" spans="1:12" ht="16.5" x14ac:dyDescent="0.25">
      <c r="A4" s="255" t="s">
        <v>65</v>
      </c>
      <c r="B4" s="255"/>
      <c r="C4" s="255"/>
      <c r="D4" s="255"/>
      <c r="E4" s="255"/>
      <c r="F4" s="255"/>
      <c r="G4" s="255"/>
      <c r="H4" s="255"/>
      <c r="I4" s="255"/>
      <c r="J4" s="255"/>
      <c r="K4" s="255"/>
      <c r="L4" s="255"/>
    </row>
    <row r="5" spans="1:12" ht="16.5" x14ac:dyDescent="0.25">
      <c r="A5" s="80"/>
    </row>
    <row r="6" spans="1:12" ht="16.5" x14ac:dyDescent="0.25">
      <c r="A6" s="255" t="s">
        <v>555</v>
      </c>
      <c r="B6" s="255"/>
      <c r="C6" s="255"/>
      <c r="D6" s="255"/>
      <c r="E6" s="255"/>
      <c r="F6" s="255"/>
      <c r="G6" s="255"/>
      <c r="H6" s="255"/>
      <c r="I6" s="255"/>
      <c r="J6" s="255"/>
      <c r="K6" s="255"/>
      <c r="L6" s="255"/>
    </row>
    <row r="7" spans="1:12" ht="16.5" x14ac:dyDescent="0.25">
      <c r="A7" s="81"/>
    </row>
    <row r="8" spans="1:12" ht="109.5" customHeight="1" x14ac:dyDescent="0.25">
      <c r="A8" s="256" t="s">
        <v>132</v>
      </c>
      <c r="B8" s="256"/>
      <c r="C8" s="256"/>
      <c r="D8" s="256"/>
      <c r="E8" s="256"/>
      <c r="F8" s="256"/>
      <c r="G8" s="256"/>
      <c r="H8" s="256"/>
      <c r="I8" s="256"/>
      <c r="J8" s="256"/>
      <c r="K8" s="256"/>
      <c r="L8" s="256"/>
    </row>
    <row r="9" spans="1:12" ht="45.75" customHeight="1" x14ac:dyDescent="0.25">
      <c r="A9" s="256"/>
      <c r="B9" s="256"/>
      <c r="C9" s="256"/>
      <c r="D9" s="256"/>
      <c r="E9" s="256"/>
      <c r="F9" s="256"/>
      <c r="G9" s="256"/>
      <c r="H9" s="256"/>
      <c r="I9" s="256"/>
      <c r="J9" s="256"/>
      <c r="K9" s="256"/>
      <c r="L9" s="256"/>
    </row>
    <row r="10" spans="1:12" ht="28.5" customHeight="1" x14ac:dyDescent="0.25">
      <c r="A10" s="256" t="s">
        <v>93</v>
      </c>
      <c r="B10" s="256"/>
      <c r="C10" s="256"/>
      <c r="D10" s="256"/>
      <c r="E10" s="256"/>
      <c r="F10" s="256"/>
      <c r="G10" s="256"/>
      <c r="H10" s="256"/>
      <c r="I10" s="256"/>
      <c r="J10" s="256"/>
      <c r="K10" s="256"/>
      <c r="L10" s="256"/>
    </row>
    <row r="11" spans="1:12" ht="28.5" customHeight="1" x14ac:dyDescent="0.25">
      <c r="A11" s="256"/>
      <c r="B11" s="256"/>
      <c r="C11" s="256"/>
      <c r="D11" s="256"/>
      <c r="E11" s="256"/>
      <c r="F11" s="256"/>
      <c r="G11" s="256"/>
      <c r="H11" s="256"/>
      <c r="I11" s="256"/>
      <c r="J11" s="256"/>
      <c r="K11" s="256"/>
      <c r="L11" s="256"/>
    </row>
    <row r="12" spans="1:12" ht="15.75" thickBot="1" x14ac:dyDescent="0.3"/>
    <row r="13" spans="1:12" ht="15.75" thickBot="1" x14ac:dyDescent="0.3">
      <c r="A13" s="82" t="s">
        <v>66</v>
      </c>
      <c r="B13" s="257" t="s">
        <v>89</v>
      </c>
      <c r="C13" s="258"/>
      <c r="D13" s="258"/>
      <c r="E13" s="258"/>
      <c r="F13" s="258"/>
      <c r="G13" s="258"/>
      <c r="H13" s="258"/>
      <c r="I13" s="258"/>
      <c r="J13" s="258"/>
      <c r="K13" s="258"/>
      <c r="L13" s="258"/>
    </row>
    <row r="14" spans="1:12" ht="15.75" thickBot="1" x14ac:dyDescent="0.3">
      <c r="A14" s="83">
        <v>33</v>
      </c>
      <c r="B14" s="254" t="s">
        <v>294</v>
      </c>
      <c r="C14" s="254"/>
      <c r="D14" s="254"/>
      <c r="E14" s="254"/>
      <c r="F14" s="254"/>
      <c r="G14" s="254"/>
      <c r="H14" s="254"/>
      <c r="I14" s="254"/>
      <c r="J14" s="254"/>
      <c r="K14" s="254"/>
      <c r="L14" s="254"/>
    </row>
    <row r="15" spans="1:12" x14ac:dyDescent="0.25">
      <c r="A15" s="90"/>
      <c r="B15" s="90"/>
      <c r="C15" s="90"/>
      <c r="D15" s="90"/>
      <c r="E15" s="90"/>
      <c r="F15" s="90"/>
      <c r="G15" s="90"/>
      <c r="H15" s="90"/>
      <c r="I15" s="90"/>
      <c r="J15" s="90"/>
      <c r="K15" s="90"/>
      <c r="L15" s="90"/>
    </row>
    <row r="16" spans="1:12" x14ac:dyDescent="0.25">
      <c r="A16" s="91"/>
      <c r="B16" s="90"/>
      <c r="C16" s="90"/>
      <c r="D16" s="90"/>
      <c r="E16" s="90"/>
      <c r="F16" s="90"/>
      <c r="G16" s="90"/>
      <c r="H16" s="90"/>
      <c r="I16" s="90"/>
      <c r="J16" s="90"/>
      <c r="K16" s="90"/>
      <c r="L16" s="90"/>
    </row>
    <row r="17" spans="1:12" x14ac:dyDescent="0.25">
      <c r="A17" s="245" t="s">
        <v>717</v>
      </c>
      <c r="B17" s="245"/>
      <c r="C17" s="245"/>
      <c r="D17" s="245"/>
      <c r="E17" s="245"/>
      <c r="F17" s="245"/>
      <c r="G17" s="245"/>
      <c r="H17" s="245"/>
      <c r="I17" s="245"/>
      <c r="J17" s="245"/>
      <c r="K17" s="245"/>
      <c r="L17" s="245"/>
    </row>
    <row r="19" spans="1:12" ht="27" customHeight="1" x14ac:dyDescent="0.25">
      <c r="A19" s="246" t="s">
        <v>67</v>
      </c>
      <c r="B19" s="246"/>
      <c r="C19" s="246"/>
      <c r="D19" s="246"/>
      <c r="E19" s="85" t="s">
        <v>68</v>
      </c>
      <c r="F19" s="224" t="s">
        <v>69</v>
      </c>
      <c r="G19" s="84" t="s">
        <v>70</v>
      </c>
      <c r="H19" s="246" t="s">
        <v>3</v>
      </c>
      <c r="I19" s="246"/>
      <c r="J19" s="246"/>
      <c r="K19" s="246"/>
      <c r="L19" s="246"/>
    </row>
    <row r="20" spans="1:12" ht="30.75" customHeight="1" x14ac:dyDescent="0.25">
      <c r="A20" s="247" t="s">
        <v>96</v>
      </c>
      <c r="B20" s="248"/>
      <c r="C20" s="248"/>
      <c r="D20" s="249"/>
      <c r="E20" s="86" t="s">
        <v>556</v>
      </c>
      <c r="F20" s="225" t="s">
        <v>179</v>
      </c>
      <c r="G20" s="1"/>
      <c r="H20" s="235"/>
      <c r="I20" s="235"/>
      <c r="J20" s="235"/>
      <c r="K20" s="235"/>
      <c r="L20" s="235"/>
    </row>
    <row r="21" spans="1:12" ht="35.25" customHeight="1" x14ac:dyDescent="0.25">
      <c r="A21" s="232" t="s">
        <v>97</v>
      </c>
      <c r="B21" s="233"/>
      <c r="C21" s="233"/>
      <c r="D21" s="234"/>
      <c r="E21" s="87">
        <v>6</v>
      </c>
      <c r="F21" s="225" t="s">
        <v>179</v>
      </c>
      <c r="G21" s="1"/>
      <c r="H21" s="235"/>
      <c r="I21" s="235"/>
      <c r="J21" s="235"/>
      <c r="K21" s="235"/>
      <c r="L21" s="235"/>
    </row>
    <row r="22" spans="1:12" ht="24.75" customHeight="1" x14ac:dyDescent="0.25">
      <c r="A22" s="232" t="s">
        <v>133</v>
      </c>
      <c r="B22" s="233"/>
      <c r="C22" s="233"/>
      <c r="D22" s="234"/>
      <c r="E22" s="87" t="s">
        <v>557</v>
      </c>
      <c r="F22" s="225" t="s">
        <v>179</v>
      </c>
      <c r="G22" s="1"/>
      <c r="H22" s="235"/>
      <c r="I22" s="235"/>
      <c r="J22" s="235"/>
      <c r="K22" s="235"/>
      <c r="L22" s="235"/>
    </row>
    <row r="23" spans="1:12" ht="27" customHeight="1" x14ac:dyDescent="0.25">
      <c r="A23" s="242" t="s">
        <v>71</v>
      </c>
      <c r="B23" s="243"/>
      <c r="C23" s="243"/>
      <c r="D23" s="244"/>
      <c r="E23" s="88" t="s">
        <v>558</v>
      </c>
      <c r="F23" s="225" t="s">
        <v>179</v>
      </c>
      <c r="G23" s="1"/>
      <c r="H23" s="235"/>
      <c r="I23" s="235"/>
      <c r="J23" s="235"/>
      <c r="K23" s="235"/>
      <c r="L23" s="235"/>
    </row>
    <row r="24" spans="1:12" ht="20.25" customHeight="1" x14ac:dyDescent="0.25">
      <c r="A24" s="242" t="s">
        <v>92</v>
      </c>
      <c r="B24" s="243"/>
      <c r="C24" s="243"/>
      <c r="D24" s="244"/>
      <c r="E24" s="88"/>
      <c r="F24" s="225"/>
      <c r="G24" s="1"/>
      <c r="H24" s="252" t="s">
        <v>562</v>
      </c>
      <c r="I24" s="236"/>
      <c r="J24" s="236"/>
      <c r="K24" s="236"/>
      <c r="L24" s="237"/>
    </row>
    <row r="25" spans="1:12" ht="28.5" customHeight="1" x14ac:dyDescent="0.25">
      <c r="A25" s="242" t="s">
        <v>134</v>
      </c>
      <c r="B25" s="243"/>
      <c r="C25" s="243"/>
      <c r="D25" s="244"/>
      <c r="E25" s="88">
        <v>43</v>
      </c>
      <c r="F25" s="225" t="s">
        <v>179</v>
      </c>
      <c r="G25" s="1"/>
      <c r="H25" s="235"/>
      <c r="I25" s="235"/>
      <c r="J25" s="235"/>
      <c r="K25" s="235"/>
      <c r="L25" s="235"/>
    </row>
    <row r="26" spans="1:12" ht="28.5" customHeight="1" x14ac:dyDescent="0.25">
      <c r="A26" s="242" t="s">
        <v>95</v>
      </c>
      <c r="B26" s="243"/>
      <c r="C26" s="243"/>
      <c r="D26" s="244"/>
      <c r="E26" s="88"/>
      <c r="F26" s="225"/>
      <c r="G26" s="1"/>
      <c r="H26" s="252" t="s">
        <v>562</v>
      </c>
      <c r="I26" s="236"/>
      <c r="J26" s="236"/>
      <c r="K26" s="236"/>
      <c r="L26" s="237"/>
    </row>
    <row r="27" spans="1:12" ht="15.75" customHeight="1" x14ac:dyDescent="0.25">
      <c r="A27" s="232" t="s">
        <v>72</v>
      </c>
      <c r="B27" s="233"/>
      <c r="C27" s="233"/>
      <c r="D27" s="234"/>
      <c r="E27" s="87" t="s">
        <v>559</v>
      </c>
      <c r="F27" s="225" t="s">
        <v>179</v>
      </c>
      <c r="G27" s="1"/>
      <c r="H27" s="235"/>
      <c r="I27" s="235"/>
      <c r="J27" s="235"/>
      <c r="K27" s="235"/>
      <c r="L27" s="235"/>
    </row>
    <row r="28" spans="1:12" ht="19.5" customHeight="1" x14ac:dyDescent="0.25">
      <c r="A28" s="232" t="s">
        <v>73</v>
      </c>
      <c r="B28" s="233"/>
      <c r="C28" s="233"/>
      <c r="D28" s="234"/>
      <c r="E28" s="87">
        <v>53</v>
      </c>
      <c r="F28" s="225" t="s">
        <v>179</v>
      </c>
      <c r="G28" s="1"/>
      <c r="H28" s="235"/>
      <c r="I28" s="235"/>
      <c r="J28" s="235"/>
      <c r="K28" s="235"/>
      <c r="L28" s="235"/>
    </row>
    <row r="29" spans="1:12" ht="27.75" customHeight="1" x14ac:dyDescent="0.25">
      <c r="A29" s="232" t="s">
        <v>74</v>
      </c>
      <c r="B29" s="233"/>
      <c r="C29" s="233"/>
      <c r="D29" s="234"/>
      <c r="E29" s="87" t="s">
        <v>560</v>
      </c>
      <c r="F29" s="225" t="s">
        <v>179</v>
      </c>
      <c r="G29" s="1"/>
      <c r="H29" s="235"/>
      <c r="I29" s="235"/>
      <c r="J29" s="235"/>
      <c r="K29" s="235"/>
      <c r="L29" s="235"/>
    </row>
    <row r="30" spans="1:12" ht="61.5" customHeight="1" x14ac:dyDescent="0.25">
      <c r="A30" s="232" t="s">
        <v>75</v>
      </c>
      <c r="B30" s="233"/>
      <c r="C30" s="233"/>
      <c r="D30" s="234"/>
      <c r="E30" s="87" t="s">
        <v>561</v>
      </c>
      <c r="F30" s="225" t="s">
        <v>179</v>
      </c>
      <c r="G30" s="1"/>
      <c r="H30" s="235"/>
      <c r="I30" s="235"/>
      <c r="J30" s="235"/>
      <c r="K30" s="235"/>
      <c r="L30" s="235"/>
    </row>
    <row r="31" spans="1:12" ht="17.25" customHeight="1" x14ac:dyDescent="0.25">
      <c r="A31" s="232" t="s">
        <v>76</v>
      </c>
      <c r="B31" s="233"/>
      <c r="C31" s="233"/>
      <c r="D31" s="234"/>
      <c r="E31" s="87">
        <v>48</v>
      </c>
      <c r="F31" s="225" t="s">
        <v>179</v>
      </c>
      <c r="G31" s="1"/>
      <c r="H31" s="235"/>
      <c r="I31" s="235"/>
      <c r="J31" s="235"/>
      <c r="K31" s="235"/>
      <c r="L31" s="235"/>
    </row>
    <row r="32" spans="1:12" ht="24" customHeight="1" x14ac:dyDescent="0.25">
      <c r="A32" s="239" t="s">
        <v>94</v>
      </c>
      <c r="B32" s="240"/>
      <c r="C32" s="240"/>
      <c r="D32" s="241"/>
      <c r="E32" s="87"/>
      <c r="F32" s="225" t="s">
        <v>179</v>
      </c>
      <c r="G32" s="1"/>
      <c r="H32" s="238" t="s">
        <v>715</v>
      </c>
      <c r="I32" s="250"/>
      <c r="J32" s="250"/>
      <c r="K32" s="250"/>
      <c r="L32" s="251"/>
    </row>
    <row r="33" spans="1:12" ht="24" customHeight="1" x14ac:dyDescent="0.25">
      <c r="A33" s="232" t="s">
        <v>98</v>
      </c>
      <c r="B33" s="233"/>
      <c r="C33" s="233"/>
      <c r="D33" s="234"/>
      <c r="E33" s="87"/>
      <c r="F33" s="225" t="s">
        <v>179</v>
      </c>
      <c r="G33" s="1"/>
      <c r="H33" s="238" t="s">
        <v>716</v>
      </c>
      <c r="I33" s="236"/>
      <c r="J33" s="236"/>
      <c r="K33" s="236"/>
      <c r="L33" s="237"/>
    </row>
    <row r="34" spans="1:12" ht="28.5" customHeight="1" x14ac:dyDescent="0.25">
      <c r="A34" s="232" t="s">
        <v>99</v>
      </c>
      <c r="B34" s="233"/>
      <c r="C34" s="233"/>
      <c r="D34" s="234"/>
      <c r="E34" s="89"/>
      <c r="F34" s="225"/>
      <c r="G34" s="1"/>
      <c r="H34" s="253" t="s">
        <v>562</v>
      </c>
      <c r="I34" s="235"/>
      <c r="J34" s="235"/>
      <c r="K34" s="235"/>
      <c r="L34" s="235"/>
    </row>
    <row r="35" spans="1:12" x14ac:dyDescent="0.25">
      <c r="F35" s="226"/>
    </row>
  </sheetData>
  <customSheetViews>
    <customSheetView guid="{D81F5395-2534-43CB-BC0D-21B85380D5F2}" topLeftCell="B27">
      <selection activeCell="H34" sqref="H34:L34"/>
      <pageMargins left="0.7" right="0.7" top="0.75" bottom="0.75" header="0.3" footer="0.3"/>
      <pageSetup orientation="portrait" horizontalDpi="4294967295" verticalDpi="4294967295" r:id="rId1"/>
    </customSheetView>
    <customSheetView guid="{0231D664-53D3-4378-92FC-86BB75012D50}" topLeftCell="B27">
      <selection activeCell="H34" sqref="H34:L34"/>
      <pageMargins left="0.7" right="0.7" top="0.75" bottom="0.75" header="0.3" footer="0.3"/>
      <pageSetup orientation="portrait" horizontalDpi="4294967295" verticalDpi="4294967295" r:id="rId2"/>
    </customSheetView>
    <customSheetView guid="{CE061EA5-A85E-4ABA-BF79-3FA19E67983B}">
      <selection activeCell="A46" sqref="A46:D46"/>
      <pageMargins left="0.7" right="0.7" top="0.75" bottom="0.75" header="0.3" footer="0.3"/>
      <pageSetup orientation="portrait" horizontalDpi="4294967295" verticalDpi="4294967295" r:id="rId3"/>
    </customSheetView>
    <customSheetView guid="{A2E15FCF-BF07-4F75-BC8B-D1F713E64E37}">
      <selection activeCell="A46" sqref="A46:D46"/>
      <pageMargins left="0.7" right="0.7" top="0.75" bottom="0.75" header="0.3" footer="0.3"/>
      <pageSetup orientation="portrait" horizontalDpi="4294967295" verticalDpi="4294967295" r:id="rId4"/>
    </customSheetView>
    <customSheetView guid="{2CECA098-183A-404B-AD72-5EEAC4BDA970}">
      <selection activeCell="A46" sqref="A46:D46"/>
      <pageMargins left="0.7" right="0.7" top="0.75" bottom="0.75" header="0.3" footer="0.3"/>
      <pageSetup orientation="portrait" horizontalDpi="4294967295" verticalDpi="4294967295" r:id="rId5"/>
    </customSheetView>
    <customSheetView guid="{AFE0F707-F779-4457-8614-A9761FF0129B}">
      <selection activeCell="A46" sqref="A46:D46"/>
      <pageMargins left="0.7" right="0.7" top="0.75" bottom="0.75" header="0.3" footer="0.3"/>
      <pageSetup orientation="portrait" horizontalDpi="4294967295" verticalDpi="4294967295" r:id="rId6"/>
    </customSheetView>
    <customSheetView guid="{2573ACF7-0240-449A-9F72-FFD028267C4F}" topLeftCell="B27">
      <selection activeCell="H34" sqref="H34:L34"/>
      <pageMargins left="0.7" right="0.7" top="0.75" bottom="0.75" header="0.3" footer="0.3"/>
      <pageSetup orientation="portrait" horizontalDpi="4294967295" verticalDpi="4294967295" r:id="rId7"/>
    </customSheetView>
  </customSheetViews>
  <mergeCells count="40">
    <mergeCell ref="A4:L4"/>
    <mergeCell ref="A6:L6"/>
    <mergeCell ref="A8:L9"/>
    <mergeCell ref="A10:L11"/>
    <mergeCell ref="B13:L13"/>
    <mergeCell ref="A19:D19"/>
    <mergeCell ref="A24:D24"/>
    <mergeCell ref="H24:L24"/>
    <mergeCell ref="H21:L21"/>
    <mergeCell ref="H22:L22"/>
    <mergeCell ref="H23:L23"/>
    <mergeCell ref="A20:D20"/>
    <mergeCell ref="A21:D21"/>
    <mergeCell ref="A22:D22"/>
    <mergeCell ref="H20:L20"/>
    <mergeCell ref="A23:D23"/>
    <mergeCell ref="B14:L14"/>
    <mergeCell ref="H34:L34"/>
    <mergeCell ref="A2:L2"/>
    <mergeCell ref="A17:L17"/>
    <mergeCell ref="H25:L25"/>
    <mergeCell ref="H27:L27"/>
    <mergeCell ref="H28:L28"/>
    <mergeCell ref="H29:L29"/>
    <mergeCell ref="H30:L30"/>
    <mergeCell ref="H31:L31"/>
    <mergeCell ref="A28:D28"/>
    <mergeCell ref="A29:D29"/>
    <mergeCell ref="A30:D30"/>
    <mergeCell ref="A31:D31"/>
    <mergeCell ref="A34:D34"/>
    <mergeCell ref="H19:L19"/>
    <mergeCell ref="A25:D25"/>
    <mergeCell ref="H32:L32"/>
    <mergeCell ref="A32:D32"/>
    <mergeCell ref="A33:D33"/>
    <mergeCell ref="A26:D26"/>
    <mergeCell ref="H26:L26"/>
    <mergeCell ref="A27:D27"/>
    <mergeCell ref="H33:L33"/>
  </mergeCells>
  <pageMargins left="0.7" right="0.7" top="0.75" bottom="0.75" header="0.3" footer="0.3"/>
  <pageSetup orientation="portrait" horizontalDpi="4294967295" verticalDpi="4294967295"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68"/>
  <sheetViews>
    <sheetView topLeftCell="G97" zoomScale="70" zoomScaleNormal="70" workbookViewId="0">
      <selection activeCell="P100" sqref="P100"/>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37.5703125" style="9" customWidth="1"/>
    <col min="18" max="18" width="9.28515625" style="9" customWidth="1"/>
    <col min="19" max="20" width="6.42578125" style="9" customWidth="1"/>
    <col min="21" max="21" width="10.7109375" style="9" customWidth="1"/>
    <col min="22"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65" t="s">
        <v>63</v>
      </c>
      <c r="C2" s="266"/>
      <c r="D2" s="266"/>
      <c r="E2" s="266"/>
      <c r="F2" s="266"/>
      <c r="G2" s="266"/>
      <c r="H2" s="266"/>
      <c r="I2" s="266"/>
      <c r="J2" s="266"/>
      <c r="K2" s="266"/>
      <c r="L2" s="266"/>
      <c r="M2" s="266"/>
      <c r="N2" s="266"/>
      <c r="O2" s="266"/>
      <c r="P2" s="266"/>
    </row>
    <row r="4" spans="2:16" ht="26.25" x14ac:dyDescent="0.25">
      <c r="B4" s="265" t="s">
        <v>48</v>
      </c>
      <c r="C4" s="266"/>
      <c r="D4" s="266"/>
      <c r="E4" s="266"/>
      <c r="F4" s="266"/>
      <c r="G4" s="266"/>
      <c r="H4" s="266"/>
      <c r="I4" s="266"/>
      <c r="J4" s="266"/>
      <c r="K4" s="266"/>
      <c r="L4" s="266"/>
      <c r="M4" s="266"/>
      <c r="N4" s="266"/>
      <c r="O4" s="266"/>
      <c r="P4" s="266"/>
    </row>
    <row r="5" spans="2:16" ht="15.75" thickBot="1" x14ac:dyDescent="0.3"/>
    <row r="6" spans="2:16" ht="21.75" thickBot="1" x14ac:dyDescent="0.3">
      <c r="B6" s="11" t="s">
        <v>4</v>
      </c>
      <c r="C6" s="269" t="s">
        <v>294</v>
      </c>
      <c r="D6" s="269"/>
      <c r="E6" s="269"/>
      <c r="F6" s="269"/>
      <c r="G6" s="269"/>
      <c r="H6" s="269"/>
      <c r="I6" s="269"/>
      <c r="J6" s="269"/>
      <c r="K6" s="269"/>
      <c r="L6" s="269"/>
      <c r="M6" s="269"/>
      <c r="N6" s="270"/>
    </row>
    <row r="7" spans="2:16" ht="16.5" thickBot="1" x14ac:dyDescent="0.3">
      <c r="B7" s="12" t="s">
        <v>5</v>
      </c>
      <c r="C7" s="269"/>
      <c r="D7" s="269"/>
      <c r="E7" s="269"/>
      <c r="F7" s="269"/>
      <c r="G7" s="269"/>
      <c r="H7" s="269"/>
      <c r="I7" s="269"/>
      <c r="J7" s="269"/>
      <c r="K7" s="269"/>
      <c r="L7" s="269"/>
      <c r="M7" s="269"/>
      <c r="N7" s="270"/>
    </row>
    <row r="8" spans="2:16" ht="16.5" thickBot="1" x14ac:dyDescent="0.3">
      <c r="B8" s="12" t="s">
        <v>6</v>
      </c>
      <c r="C8" s="269"/>
      <c r="D8" s="269"/>
      <c r="E8" s="269"/>
      <c r="F8" s="269"/>
      <c r="G8" s="269"/>
      <c r="H8" s="269"/>
      <c r="I8" s="269"/>
      <c r="J8" s="269"/>
      <c r="K8" s="269"/>
      <c r="L8" s="269"/>
      <c r="M8" s="269"/>
      <c r="N8" s="270"/>
    </row>
    <row r="9" spans="2:16" ht="16.5" thickBot="1" x14ac:dyDescent="0.3">
      <c r="B9" s="12" t="s">
        <v>7</v>
      </c>
      <c r="C9" s="269"/>
      <c r="D9" s="269"/>
      <c r="E9" s="269"/>
      <c r="F9" s="269"/>
      <c r="G9" s="269"/>
      <c r="H9" s="269"/>
      <c r="I9" s="269"/>
      <c r="J9" s="269"/>
      <c r="K9" s="269"/>
      <c r="L9" s="269"/>
      <c r="M9" s="269"/>
      <c r="N9" s="270"/>
    </row>
    <row r="10" spans="2:16" ht="16.5" thickBot="1" x14ac:dyDescent="0.3">
      <c r="B10" s="12" t="s">
        <v>8</v>
      </c>
      <c r="C10" s="271"/>
      <c r="D10" s="271"/>
      <c r="E10" s="272"/>
      <c r="F10" s="34"/>
      <c r="G10" s="34"/>
      <c r="H10" s="34"/>
      <c r="I10" s="34"/>
      <c r="J10" s="34"/>
      <c r="K10" s="34"/>
      <c r="L10" s="34"/>
      <c r="M10" s="34"/>
      <c r="N10" s="35"/>
    </row>
    <row r="11" spans="2:16" ht="16.5" thickBot="1" x14ac:dyDescent="0.3">
      <c r="B11" s="14" t="s">
        <v>9</v>
      </c>
      <c r="C11" s="15">
        <v>41245</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75" t="s">
        <v>100</v>
      </c>
      <c r="C14" s="275"/>
      <c r="D14" s="53" t="s">
        <v>12</v>
      </c>
      <c r="E14" s="53" t="s">
        <v>13</v>
      </c>
      <c r="F14" s="53" t="s">
        <v>29</v>
      </c>
      <c r="G14" s="94"/>
      <c r="I14" s="38"/>
      <c r="J14" s="38"/>
      <c r="K14" s="38"/>
      <c r="L14" s="38"/>
      <c r="M14" s="38"/>
      <c r="N14" s="21"/>
    </row>
    <row r="15" spans="2:16" x14ac:dyDescent="0.25">
      <c r="B15" s="275"/>
      <c r="C15" s="275"/>
      <c r="D15" s="53">
        <v>1</v>
      </c>
      <c r="E15" s="36">
        <v>1898582560</v>
      </c>
      <c r="F15" s="36">
        <v>656</v>
      </c>
      <c r="G15" s="95"/>
      <c r="I15" s="39"/>
      <c r="J15" s="39"/>
      <c r="K15" s="39"/>
      <c r="L15" s="39"/>
      <c r="M15" s="39"/>
      <c r="N15" s="21"/>
    </row>
    <row r="16" spans="2:16" x14ac:dyDescent="0.25">
      <c r="B16" s="275"/>
      <c r="C16" s="275"/>
      <c r="D16" s="53"/>
      <c r="E16" s="36"/>
      <c r="F16" s="36"/>
      <c r="G16" s="95"/>
      <c r="I16" s="39"/>
      <c r="J16" s="39"/>
      <c r="K16" s="39"/>
      <c r="L16" s="39"/>
      <c r="M16" s="39"/>
      <c r="N16" s="21"/>
    </row>
    <row r="17" spans="1:14" x14ac:dyDescent="0.25">
      <c r="B17" s="275"/>
      <c r="C17" s="275"/>
      <c r="D17" s="53"/>
      <c r="E17" s="36"/>
      <c r="F17" s="36"/>
      <c r="G17" s="95"/>
      <c r="I17" s="39"/>
      <c r="J17" s="39"/>
      <c r="K17" s="39"/>
      <c r="L17" s="39"/>
      <c r="M17" s="39"/>
      <c r="N17" s="21"/>
    </row>
    <row r="18" spans="1:14" x14ac:dyDescent="0.25">
      <c r="B18" s="275"/>
      <c r="C18" s="275"/>
      <c r="D18" s="53"/>
      <c r="E18" s="37"/>
      <c r="F18" s="36"/>
      <c r="G18" s="95"/>
      <c r="H18" s="22"/>
      <c r="I18" s="39"/>
      <c r="J18" s="39"/>
      <c r="K18" s="39"/>
      <c r="L18" s="39"/>
      <c r="M18" s="39"/>
      <c r="N18" s="20"/>
    </row>
    <row r="19" spans="1:14" x14ac:dyDescent="0.25">
      <c r="B19" s="275"/>
      <c r="C19" s="275"/>
      <c r="D19" s="53"/>
      <c r="E19" s="37"/>
      <c r="F19" s="36"/>
      <c r="G19" s="95"/>
      <c r="H19" s="22"/>
      <c r="I19" s="41"/>
      <c r="J19" s="41"/>
      <c r="K19" s="41"/>
      <c r="L19" s="41"/>
      <c r="M19" s="41"/>
      <c r="N19" s="20"/>
    </row>
    <row r="20" spans="1:14" x14ac:dyDescent="0.25">
      <c r="B20" s="275"/>
      <c r="C20" s="275"/>
      <c r="D20" s="53"/>
      <c r="E20" s="37"/>
      <c r="F20" s="36"/>
      <c r="G20" s="95"/>
      <c r="H20" s="22"/>
      <c r="I20" s="8"/>
      <c r="J20" s="8"/>
      <c r="K20" s="8"/>
      <c r="L20" s="8"/>
      <c r="M20" s="8"/>
      <c r="N20" s="20"/>
    </row>
    <row r="21" spans="1:14" x14ac:dyDescent="0.25">
      <c r="B21" s="275"/>
      <c r="C21" s="275"/>
      <c r="D21" s="53"/>
      <c r="E21" s="37"/>
      <c r="F21" s="36"/>
      <c r="G21" s="95"/>
      <c r="H21" s="22"/>
      <c r="I21" s="8"/>
      <c r="J21" s="8"/>
      <c r="K21" s="8"/>
      <c r="L21" s="8"/>
      <c r="M21" s="8"/>
      <c r="N21" s="20"/>
    </row>
    <row r="22" spans="1:14" ht="15.75" thickBot="1" x14ac:dyDescent="0.3">
      <c r="B22" s="267" t="s">
        <v>14</v>
      </c>
      <c r="C22" s="268"/>
      <c r="D22" s="53"/>
      <c r="E22" s="65"/>
      <c r="F22" s="36"/>
      <c r="G22" s="95"/>
      <c r="H22" s="22"/>
      <c r="I22" s="8"/>
      <c r="J22" s="8"/>
      <c r="K22" s="8"/>
      <c r="L22" s="8"/>
      <c r="M22" s="8"/>
      <c r="N22" s="20"/>
    </row>
    <row r="23" spans="1:14" ht="45.75" thickBot="1" x14ac:dyDescent="0.3">
      <c r="A23" s="43"/>
      <c r="B23" s="54" t="s">
        <v>15</v>
      </c>
      <c r="C23" s="54" t="s">
        <v>101</v>
      </c>
      <c r="E23" s="38"/>
      <c r="F23" s="38"/>
      <c r="G23" s="38"/>
      <c r="H23" s="38"/>
      <c r="I23" s="10"/>
      <c r="J23" s="10"/>
      <c r="K23" s="10"/>
      <c r="L23" s="10"/>
      <c r="M23" s="10"/>
    </row>
    <row r="24" spans="1:14" ht="15.75" thickBot="1" x14ac:dyDescent="0.3">
      <c r="A24" s="44">
        <v>1</v>
      </c>
      <c r="C24" s="320">
        <f>+F15*80%</f>
        <v>524.80000000000007</v>
      </c>
      <c r="D24" s="39"/>
      <c r="E24" s="321">
        <f>E15</f>
        <v>1898582560</v>
      </c>
      <c r="F24" s="40"/>
      <c r="G24" s="40"/>
      <c r="H24" s="40"/>
      <c r="I24" s="23"/>
      <c r="J24" s="23"/>
      <c r="K24" s="23"/>
      <c r="L24" s="23"/>
      <c r="M24" s="23"/>
    </row>
    <row r="25" spans="1:14" x14ac:dyDescent="0.25">
      <c r="A25" s="101"/>
      <c r="C25" s="102"/>
      <c r="D25" s="39"/>
      <c r="E25" s="103"/>
      <c r="F25" s="40"/>
      <c r="G25" s="40"/>
      <c r="H25" s="40"/>
      <c r="I25" s="23"/>
      <c r="J25" s="23"/>
      <c r="K25" s="23"/>
      <c r="L25" s="23"/>
      <c r="M25" s="23"/>
    </row>
    <row r="26" spans="1:14" x14ac:dyDescent="0.25">
      <c r="A26" s="101"/>
      <c r="C26" s="102"/>
      <c r="D26" s="39"/>
      <c r="E26" s="103"/>
      <c r="F26" s="40"/>
      <c r="G26" s="40"/>
      <c r="H26" s="40"/>
      <c r="I26" s="23"/>
      <c r="J26" s="23"/>
      <c r="K26" s="23"/>
      <c r="L26" s="23"/>
      <c r="M26" s="23"/>
    </row>
    <row r="27" spans="1:14" x14ac:dyDescent="0.25">
      <c r="A27" s="101"/>
      <c r="B27" s="124" t="s">
        <v>135</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136</v>
      </c>
      <c r="D29" s="127" t="s">
        <v>137</v>
      </c>
      <c r="E29" s="106"/>
      <c r="F29" s="106"/>
      <c r="G29" s="106"/>
      <c r="H29" s="106"/>
      <c r="I29" s="109"/>
      <c r="J29" s="109"/>
      <c r="K29" s="109"/>
      <c r="L29" s="109"/>
      <c r="M29" s="109"/>
      <c r="N29" s="110"/>
    </row>
    <row r="30" spans="1:14" x14ac:dyDescent="0.25">
      <c r="A30" s="101"/>
      <c r="B30" s="123" t="s">
        <v>138</v>
      </c>
      <c r="C30" s="176" t="s">
        <v>179</v>
      </c>
      <c r="D30" s="176"/>
      <c r="E30" s="106"/>
      <c r="F30" s="106"/>
      <c r="G30" s="106"/>
      <c r="H30" s="106"/>
      <c r="I30" s="109"/>
      <c r="J30" s="109"/>
      <c r="K30" s="109"/>
      <c r="L30" s="109"/>
      <c r="M30" s="109"/>
      <c r="N30" s="110"/>
    </row>
    <row r="31" spans="1:14" x14ac:dyDescent="0.25">
      <c r="A31" s="101"/>
      <c r="B31" s="123" t="s">
        <v>139</v>
      </c>
      <c r="C31" s="176" t="s">
        <v>179</v>
      </c>
      <c r="D31" s="176"/>
      <c r="E31" s="106"/>
      <c r="F31" s="106"/>
      <c r="G31" s="106"/>
      <c r="H31" s="106"/>
      <c r="I31" s="109"/>
      <c r="J31" s="109"/>
      <c r="K31" s="109"/>
      <c r="L31" s="109"/>
      <c r="M31" s="109"/>
      <c r="N31" s="110"/>
    </row>
    <row r="32" spans="1:14" x14ac:dyDescent="0.25">
      <c r="A32" s="101"/>
      <c r="B32" s="123" t="s">
        <v>140</v>
      </c>
      <c r="C32" s="223" t="s">
        <v>179</v>
      </c>
      <c r="D32" s="123"/>
      <c r="E32" s="106"/>
      <c r="F32" s="106"/>
      <c r="G32" s="106"/>
      <c r="H32" s="106"/>
      <c r="I32" s="109"/>
      <c r="J32" s="109"/>
      <c r="K32" s="109"/>
      <c r="L32" s="109"/>
      <c r="M32" s="109"/>
      <c r="N32" s="110"/>
    </row>
    <row r="33" spans="1:17" x14ac:dyDescent="0.25">
      <c r="A33" s="101"/>
      <c r="B33" s="123" t="s">
        <v>141</v>
      </c>
      <c r="C33" s="187"/>
      <c r="D33" s="227" t="s">
        <v>179</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142</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143</v>
      </c>
      <c r="C40" s="108">
        <v>40</v>
      </c>
      <c r="D40" s="125">
        <v>0</v>
      </c>
      <c r="E40" s="284">
        <f>+D40+D41</f>
        <v>60</v>
      </c>
      <c r="F40" s="106"/>
      <c r="G40" s="106"/>
      <c r="H40" s="106"/>
      <c r="I40" s="109"/>
      <c r="J40" s="109"/>
      <c r="K40" s="109"/>
      <c r="L40" s="109"/>
      <c r="M40" s="109"/>
      <c r="N40" s="110"/>
    </row>
    <row r="41" spans="1:17" ht="42.75" x14ac:dyDescent="0.25">
      <c r="A41" s="101"/>
      <c r="B41" s="107" t="s">
        <v>144</v>
      </c>
      <c r="C41" s="108">
        <v>60</v>
      </c>
      <c r="D41" s="125">
        <v>60</v>
      </c>
      <c r="E41" s="285"/>
      <c r="F41" s="106"/>
      <c r="G41" s="106"/>
      <c r="H41" s="106"/>
      <c r="I41" s="109"/>
      <c r="J41" s="109"/>
      <c r="K41" s="109"/>
      <c r="L41" s="109"/>
      <c r="M41" s="109"/>
      <c r="N41" s="110"/>
    </row>
    <row r="42" spans="1:17" x14ac:dyDescent="0.25">
      <c r="A42" s="101"/>
      <c r="C42" s="102"/>
      <c r="D42" s="39"/>
      <c r="E42" s="103"/>
      <c r="F42" s="40"/>
      <c r="G42" s="40"/>
      <c r="H42" s="40"/>
      <c r="I42" s="23"/>
      <c r="J42" s="23"/>
      <c r="K42" s="23"/>
      <c r="L42" s="23"/>
      <c r="M42" s="23"/>
    </row>
    <row r="43" spans="1:17" x14ac:dyDescent="0.25">
      <c r="A43" s="101"/>
      <c r="C43" s="102"/>
      <c r="D43" s="39"/>
      <c r="E43" s="103"/>
      <c r="F43" s="40"/>
      <c r="G43" s="40"/>
      <c r="H43" s="40"/>
      <c r="I43" s="23"/>
      <c r="J43" s="23"/>
      <c r="K43" s="23"/>
      <c r="L43" s="23"/>
      <c r="M43" s="23"/>
    </row>
    <row r="44" spans="1:17" x14ac:dyDescent="0.25">
      <c r="A44" s="101"/>
      <c r="C44" s="102"/>
      <c r="D44" s="39"/>
      <c r="E44" s="103"/>
      <c r="F44" s="40"/>
      <c r="G44" s="40"/>
      <c r="H44" s="40"/>
      <c r="I44" s="23"/>
      <c r="J44" s="23"/>
      <c r="K44" s="23"/>
      <c r="L44" s="23"/>
      <c r="M44" s="23"/>
    </row>
    <row r="45" spans="1:17" ht="15.75" thickBot="1" x14ac:dyDescent="0.3">
      <c r="M45" s="277" t="s">
        <v>35</v>
      </c>
      <c r="N45" s="277"/>
    </row>
    <row r="46" spans="1:17" x14ac:dyDescent="0.25">
      <c r="B46" s="67" t="s">
        <v>30</v>
      </c>
      <c r="M46" s="66"/>
      <c r="N46" s="66"/>
    </row>
    <row r="47" spans="1:17" ht="15.75" thickBot="1" x14ac:dyDescent="0.3">
      <c r="M47" s="66"/>
      <c r="N47" s="66"/>
    </row>
    <row r="48" spans="1:17" s="8" customFormat="1" ht="109.5" customHeight="1" x14ac:dyDescent="0.25">
      <c r="B48" s="120" t="s">
        <v>145</v>
      </c>
      <c r="C48" s="120" t="s">
        <v>146</v>
      </c>
      <c r="D48" s="120" t="s">
        <v>147</v>
      </c>
      <c r="E48" s="55" t="s">
        <v>45</v>
      </c>
      <c r="F48" s="55" t="s">
        <v>22</v>
      </c>
      <c r="G48" s="55" t="s">
        <v>102</v>
      </c>
      <c r="H48" s="55" t="s">
        <v>17</v>
      </c>
      <c r="I48" s="55" t="s">
        <v>10</v>
      </c>
      <c r="J48" s="55" t="s">
        <v>31</v>
      </c>
      <c r="K48" s="55" t="s">
        <v>61</v>
      </c>
      <c r="L48" s="55" t="s">
        <v>20</v>
      </c>
      <c r="M48" s="105" t="s">
        <v>26</v>
      </c>
      <c r="N48" s="120" t="s">
        <v>148</v>
      </c>
      <c r="O48" s="55" t="s">
        <v>36</v>
      </c>
      <c r="P48" s="56" t="s">
        <v>11</v>
      </c>
      <c r="Q48" s="56" t="s">
        <v>19</v>
      </c>
    </row>
    <row r="49" spans="1:26" s="29" customFormat="1" ht="30" x14ac:dyDescent="0.25">
      <c r="A49" s="47">
        <v>1</v>
      </c>
      <c r="B49" s="48" t="s">
        <v>294</v>
      </c>
      <c r="C49" s="49" t="s">
        <v>294</v>
      </c>
      <c r="D49" s="48" t="s">
        <v>296</v>
      </c>
      <c r="E49" s="24" t="s">
        <v>297</v>
      </c>
      <c r="F49" s="25" t="s">
        <v>136</v>
      </c>
      <c r="G49" s="154"/>
      <c r="H49" s="52">
        <v>40210</v>
      </c>
      <c r="I49" s="26">
        <v>40527</v>
      </c>
      <c r="J49" s="26"/>
      <c r="K49" s="26" t="s">
        <v>298</v>
      </c>
      <c r="L49" s="26"/>
      <c r="M49" s="104">
        <v>4843</v>
      </c>
      <c r="N49" s="104"/>
      <c r="O49" s="27">
        <v>3505781081</v>
      </c>
      <c r="P49" s="27">
        <v>216</v>
      </c>
      <c r="Q49" s="155"/>
      <c r="R49" s="28"/>
      <c r="S49" s="28"/>
      <c r="T49" s="28"/>
      <c r="U49" s="28"/>
      <c r="V49" s="28"/>
      <c r="W49" s="28"/>
      <c r="X49" s="28"/>
      <c r="Y49" s="28"/>
      <c r="Z49" s="28"/>
    </row>
    <row r="50" spans="1:26" s="29" customFormat="1" ht="30" x14ac:dyDescent="0.25">
      <c r="A50" s="47">
        <f>+A49+1</f>
        <v>2</v>
      </c>
      <c r="B50" s="116" t="s">
        <v>294</v>
      </c>
      <c r="C50" s="117" t="s">
        <v>294</v>
      </c>
      <c r="D50" s="116" t="s">
        <v>296</v>
      </c>
      <c r="E50" s="24" t="s">
        <v>299</v>
      </c>
      <c r="F50" s="25" t="s">
        <v>136</v>
      </c>
      <c r="G50" s="25"/>
      <c r="H50" s="119">
        <v>40557</v>
      </c>
      <c r="I50" s="26">
        <v>40844</v>
      </c>
      <c r="J50" s="26"/>
      <c r="K50" s="26" t="s">
        <v>655</v>
      </c>
      <c r="L50" s="113" t="s">
        <v>656</v>
      </c>
      <c r="M50" s="104">
        <v>135</v>
      </c>
      <c r="N50" s="104"/>
      <c r="O50" s="27">
        <v>139488716</v>
      </c>
      <c r="P50" s="27">
        <v>207</v>
      </c>
      <c r="Q50" s="155"/>
      <c r="R50" s="28"/>
      <c r="S50" s="28"/>
      <c r="T50" s="28"/>
      <c r="U50" s="28"/>
      <c r="V50" s="28"/>
      <c r="W50" s="28"/>
      <c r="X50" s="28"/>
      <c r="Y50" s="28"/>
      <c r="Z50" s="28"/>
    </row>
    <row r="51" spans="1:26" s="29" customFormat="1" ht="30" x14ac:dyDescent="0.25">
      <c r="A51" s="47">
        <f t="shared" ref="A51:A56" si="0">+A50+1</f>
        <v>3</v>
      </c>
      <c r="B51" s="116" t="s">
        <v>294</v>
      </c>
      <c r="C51" s="117" t="s">
        <v>294</v>
      </c>
      <c r="D51" s="116" t="s">
        <v>296</v>
      </c>
      <c r="E51" s="111" t="s">
        <v>300</v>
      </c>
      <c r="F51" s="25" t="s">
        <v>136</v>
      </c>
      <c r="G51" s="25"/>
      <c r="H51" s="119">
        <v>40816</v>
      </c>
      <c r="I51" s="26">
        <v>40969</v>
      </c>
      <c r="J51" s="26"/>
      <c r="K51" s="26" t="s">
        <v>316</v>
      </c>
      <c r="L51" s="26"/>
      <c r="M51" s="104">
        <v>631</v>
      </c>
      <c r="N51" s="104"/>
      <c r="O51" s="27">
        <v>520385195</v>
      </c>
      <c r="P51" s="27" t="s">
        <v>301</v>
      </c>
      <c r="Q51" s="155"/>
      <c r="R51" s="28"/>
      <c r="S51" s="28"/>
      <c r="T51" s="28"/>
      <c r="U51" s="28"/>
      <c r="V51" s="28"/>
      <c r="W51" s="28"/>
      <c r="X51" s="28"/>
      <c r="Y51" s="28"/>
      <c r="Z51" s="28"/>
    </row>
    <row r="52" spans="1:26" s="29" customFormat="1" ht="30" x14ac:dyDescent="0.25">
      <c r="A52" s="47">
        <f t="shared" si="0"/>
        <v>4</v>
      </c>
      <c r="B52" s="116" t="s">
        <v>294</v>
      </c>
      <c r="C52" s="117" t="s">
        <v>294</v>
      </c>
      <c r="D52" s="116" t="s">
        <v>296</v>
      </c>
      <c r="E52" s="24" t="s">
        <v>302</v>
      </c>
      <c r="F52" s="25" t="s">
        <v>136</v>
      </c>
      <c r="G52" s="25"/>
      <c r="H52" s="119">
        <v>41008</v>
      </c>
      <c r="I52" s="26">
        <v>41182</v>
      </c>
      <c r="J52" s="26"/>
      <c r="K52" s="26" t="s">
        <v>303</v>
      </c>
      <c r="L52" s="26"/>
      <c r="M52" s="104">
        <v>631</v>
      </c>
      <c r="N52" s="104"/>
      <c r="O52" s="27">
        <v>175114368</v>
      </c>
      <c r="P52" s="27">
        <v>142</v>
      </c>
      <c r="Q52" s="155"/>
      <c r="R52" s="28"/>
      <c r="S52" s="28"/>
      <c r="T52" s="28"/>
      <c r="U52" s="28"/>
      <c r="V52" s="28"/>
      <c r="W52" s="28"/>
      <c r="X52" s="28"/>
      <c r="Y52" s="28"/>
      <c r="Z52" s="28"/>
    </row>
    <row r="53" spans="1:26" s="29" customFormat="1" ht="30" x14ac:dyDescent="0.25">
      <c r="A53" s="47">
        <f t="shared" si="0"/>
        <v>5</v>
      </c>
      <c r="B53" s="116" t="s">
        <v>294</v>
      </c>
      <c r="C53" s="117" t="s">
        <v>294</v>
      </c>
      <c r="D53" s="116" t="s">
        <v>296</v>
      </c>
      <c r="E53" s="24" t="s">
        <v>312</v>
      </c>
      <c r="F53" s="25" t="s">
        <v>136</v>
      </c>
      <c r="G53" s="25"/>
      <c r="H53" s="119">
        <v>41204</v>
      </c>
      <c r="I53" s="26">
        <v>41453</v>
      </c>
      <c r="J53" s="26"/>
      <c r="K53" s="26" t="s">
        <v>314</v>
      </c>
      <c r="L53" s="26"/>
      <c r="M53" s="104">
        <v>495</v>
      </c>
      <c r="N53" s="104"/>
      <c r="O53" s="27">
        <v>480053046</v>
      </c>
      <c r="P53" s="27" t="s">
        <v>313</v>
      </c>
      <c r="Q53" s="155"/>
      <c r="R53" s="28"/>
      <c r="S53" s="28"/>
      <c r="T53" s="28"/>
      <c r="U53" s="28"/>
      <c r="V53" s="28"/>
      <c r="W53" s="28"/>
      <c r="X53" s="28"/>
      <c r="Y53" s="28"/>
      <c r="Z53" s="28"/>
    </row>
    <row r="54" spans="1:26" s="29" customFormat="1" x14ac:dyDescent="0.25">
      <c r="A54" s="47">
        <f t="shared" si="0"/>
        <v>6</v>
      </c>
      <c r="B54" s="116" t="s">
        <v>294</v>
      </c>
      <c r="C54" s="117" t="s">
        <v>294</v>
      </c>
      <c r="D54" s="48" t="s">
        <v>315</v>
      </c>
      <c r="E54" s="24" t="s">
        <v>318</v>
      </c>
      <c r="F54" s="112" t="s">
        <v>136</v>
      </c>
      <c r="G54" s="25"/>
      <c r="H54" s="119">
        <v>41512</v>
      </c>
      <c r="I54" s="26">
        <v>41912</v>
      </c>
      <c r="J54" s="26"/>
      <c r="K54" s="26" t="s">
        <v>317</v>
      </c>
      <c r="L54" s="26"/>
      <c r="M54" s="104">
        <v>404</v>
      </c>
      <c r="N54" s="104"/>
      <c r="O54" s="27">
        <v>1395923342</v>
      </c>
      <c r="P54" s="27">
        <v>139</v>
      </c>
      <c r="Q54" s="155"/>
      <c r="R54" s="114"/>
      <c r="S54" s="28"/>
      <c r="T54" s="28"/>
      <c r="U54" s="184"/>
      <c r="V54" s="28"/>
      <c r="W54" s="28"/>
      <c r="X54" s="28"/>
      <c r="Y54" s="28"/>
      <c r="Z54" s="28"/>
    </row>
    <row r="55" spans="1:26" s="29" customFormat="1" x14ac:dyDescent="0.25">
      <c r="A55" s="47">
        <f t="shared" si="0"/>
        <v>7</v>
      </c>
      <c r="B55" s="48"/>
      <c r="C55" s="49"/>
      <c r="D55" s="48"/>
      <c r="E55" s="24"/>
      <c r="F55" s="25"/>
      <c r="G55" s="25"/>
      <c r="H55" s="25"/>
      <c r="I55" s="26"/>
      <c r="J55" s="26"/>
      <c r="K55" s="26"/>
      <c r="L55" s="26"/>
      <c r="M55" s="104"/>
      <c r="N55" s="104"/>
      <c r="O55" s="27"/>
      <c r="P55" s="27"/>
      <c r="Q55" s="155"/>
      <c r="R55" s="28"/>
      <c r="S55" s="28"/>
      <c r="T55" s="28"/>
      <c r="U55" s="28"/>
      <c r="V55" s="28"/>
      <c r="W55" s="28"/>
      <c r="X55" s="28"/>
      <c r="Y55" s="28"/>
      <c r="Z55" s="28"/>
    </row>
    <row r="56" spans="1:26" s="29" customFormat="1" x14ac:dyDescent="0.25">
      <c r="A56" s="47">
        <f t="shared" si="0"/>
        <v>8</v>
      </c>
      <c r="B56" s="48"/>
      <c r="C56" s="49"/>
      <c r="D56" s="48"/>
      <c r="E56" s="24"/>
      <c r="F56" s="25"/>
      <c r="G56" s="25"/>
      <c r="H56" s="25"/>
      <c r="I56" s="26"/>
      <c r="J56" s="26"/>
      <c r="K56" s="185"/>
      <c r="L56" s="26"/>
      <c r="M56" s="104"/>
      <c r="N56" s="104"/>
      <c r="O56" s="27"/>
      <c r="P56" s="27"/>
      <c r="Q56" s="155"/>
      <c r="R56" s="28"/>
      <c r="S56" s="28"/>
      <c r="T56" s="28"/>
      <c r="U56" s="28"/>
      <c r="V56" s="28"/>
      <c r="W56" s="28"/>
      <c r="X56" s="28"/>
      <c r="Y56" s="28"/>
      <c r="Z56" s="28"/>
    </row>
    <row r="57" spans="1:26" s="29" customFormat="1" ht="42" customHeight="1" x14ac:dyDescent="0.25">
      <c r="A57" s="47"/>
      <c r="B57" s="50" t="s">
        <v>16</v>
      </c>
      <c r="C57" s="49"/>
      <c r="D57" s="48"/>
      <c r="E57" s="24"/>
      <c r="F57" s="25"/>
      <c r="G57" s="25"/>
      <c r="H57" s="25"/>
      <c r="I57" s="26"/>
      <c r="J57" s="26"/>
      <c r="K57" s="51" t="s">
        <v>665</v>
      </c>
      <c r="L57" s="51" t="s">
        <v>656</v>
      </c>
      <c r="M57" s="153">
        <v>4843</v>
      </c>
      <c r="N57" s="153"/>
      <c r="O57" s="27"/>
      <c r="P57" s="27"/>
      <c r="Q57" s="156"/>
    </row>
    <row r="58" spans="1:26" s="30" customFormat="1" x14ac:dyDescent="0.25">
      <c r="E58" s="31"/>
    </row>
    <row r="59" spans="1:26" s="30" customFormat="1" x14ac:dyDescent="0.25">
      <c r="B59" s="278" t="s">
        <v>28</v>
      </c>
      <c r="C59" s="278" t="s">
        <v>27</v>
      </c>
      <c r="D59" s="276" t="s">
        <v>34</v>
      </c>
      <c r="E59" s="276"/>
    </row>
    <row r="60" spans="1:26" s="30" customFormat="1" x14ac:dyDescent="0.25">
      <c r="B60" s="279"/>
      <c r="C60" s="279"/>
      <c r="D60" s="62" t="s">
        <v>23</v>
      </c>
      <c r="E60" s="63" t="s">
        <v>24</v>
      </c>
    </row>
    <row r="61" spans="1:26" s="30" customFormat="1" ht="30.6" customHeight="1" x14ac:dyDescent="0.25">
      <c r="B61" s="60" t="s">
        <v>21</v>
      </c>
      <c r="C61" s="61" t="str">
        <f>+K57</f>
        <v>52 meses y 15 dias</v>
      </c>
      <c r="D61" s="58" t="s">
        <v>179</v>
      </c>
      <c r="E61" s="58"/>
      <c r="F61" s="32"/>
      <c r="G61" s="32"/>
      <c r="H61" s="32"/>
      <c r="I61" s="32">
        <v>4</v>
      </c>
      <c r="J61" s="32"/>
      <c r="K61" s="32"/>
      <c r="L61" s="32"/>
      <c r="M61" s="32"/>
    </row>
    <row r="62" spans="1:26" s="30" customFormat="1" ht="30" customHeight="1" x14ac:dyDescent="0.25">
      <c r="B62" s="60" t="s">
        <v>25</v>
      </c>
      <c r="C62" s="61">
        <f>+M57</f>
        <v>4843</v>
      </c>
      <c r="D62" s="58" t="s">
        <v>179</v>
      </c>
      <c r="E62" s="58"/>
    </row>
    <row r="63" spans="1:26" s="30" customFormat="1" x14ac:dyDescent="0.25">
      <c r="B63" s="33"/>
      <c r="C63" s="274"/>
      <c r="D63" s="274"/>
      <c r="E63" s="274"/>
      <c r="F63" s="274"/>
      <c r="G63" s="274"/>
      <c r="H63" s="274"/>
      <c r="I63" s="274"/>
      <c r="J63" s="274"/>
      <c r="K63" s="274"/>
      <c r="L63" s="274"/>
      <c r="M63" s="274"/>
      <c r="N63" s="274"/>
    </row>
    <row r="64" spans="1:26" ht="28.15" customHeight="1" thickBot="1" x14ac:dyDescent="0.3"/>
    <row r="65" spans="2:17" ht="27" thickBot="1" x14ac:dyDescent="0.3">
      <c r="B65" s="273" t="s">
        <v>103</v>
      </c>
      <c r="C65" s="273"/>
      <c r="D65" s="273"/>
      <c r="E65" s="273"/>
      <c r="F65" s="273"/>
      <c r="G65" s="273"/>
      <c r="H65" s="273"/>
      <c r="I65" s="273"/>
      <c r="J65" s="273"/>
      <c r="K65" s="273"/>
      <c r="L65" s="273"/>
      <c r="M65" s="273"/>
      <c r="N65" s="273"/>
    </row>
    <row r="68" spans="2:17" ht="109.5" customHeight="1" x14ac:dyDescent="0.25">
      <c r="B68" s="122" t="s">
        <v>149</v>
      </c>
      <c r="C68" s="69" t="s">
        <v>2</v>
      </c>
      <c r="D68" s="69" t="s">
        <v>105</v>
      </c>
      <c r="E68" s="69" t="s">
        <v>104</v>
      </c>
      <c r="F68" s="69" t="s">
        <v>106</v>
      </c>
      <c r="G68" s="69" t="s">
        <v>107</v>
      </c>
      <c r="H68" s="69" t="s">
        <v>108</v>
      </c>
      <c r="I68" s="69" t="s">
        <v>109</v>
      </c>
      <c r="J68" s="69" t="s">
        <v>110</v>
      </c>
      <c r="K68" s="69" t="s">
        <v>111</v>
      </c>
      <c r="L68" s="69" t="s">
        <v>112</v>
      </c>
      <c r="M68" s="98" t="s">
        <v>113</v>
      </c>
      <c r="N68" s="98" t="s">
        <v>114</v>
      </c>
      <c r="O68" s="259" t="s">
        <v>3</v>
      </c>
      <c r="P68" s="261"/>
      <c r="Q68" s="69" t="s">
        <v>18</v>
      </c>
    </row>
    <row r="69" spans="2:17" x14ac:dyDescent="0.25">
      <c r="B69" s="166" t="s">
        <v>158</v>
      </c>
      <c r="C69" s="166" t="s">
        <v>159</v>
      </c>
      <c r="D69" s="166" t="s">
        <v>165</v>
      </c>
      <c r="E69" s="167">
        <v>48</v>
      </c>
      <c r="F69" s="4"/>
      <c r="G69" s="4" t="s">
        <v>137</v>
      </c>
      <c r="H69" s="4"/>
      <c r="I69" s="99"/>
      <c r="J69" s="99" t="s">
        <v>136</v>
      </c>
      <c r="K69" s="99" t="s">
        <v>136</v>
      </c>
      <c r="L69" s="99" t="s">
        <v>136</v>
      </c>
      <c r="M69" s="99" t="s">
        <v>136</v>
      </c>
      <c r="N69" s="99" t="s">
        <v>136</v>
      </c>
      <c r="O69" s="263" t="s">
        <v>699</v>
      </c>
      <c r="P69" s="264"/>
      <c r="Q69" s="123" t="s">
        <v>136</v>
      </c>
    </row>
    <row r="70" spans="2:17" ht="30" x14ac:dyDescent="0.25">
      <c r="B70" s="166" t="s">
        <v>158</v>
      </c>
      <c r="C70" s="166" t="s">
        <v>160</v>
      </c>
      <c r="D70" s="166" t="s">
        <v>166</v>
      </c>
      <c r="E70" s="167">
        <v>48</v>
      </c>
      <c r="F70" s="4"/>
      <c r="G70" s="4" t="s">
        <v>137</v>
      </c>
      <c r="H70" s="4"/>
      <c r="I70" s="99"/>
      <c r="J70" s="99" t="s">
        <v>136</v>
      </c>
      <c r="K70" s="99" t="s">
        <v>136</v>
      </c>
      <c r="L70" s="99" t="s">
        <v>136</v>
      </c>
      <c r="M70" s="99" t="s">
        <v>136</v>
      </c>
      <c r="N70" s="99" t="s">
        <v>136</v>
      </c>
      <c r="O70" s="263" t="s">
        <v>699</v>
      </c>
      <c r="P70" s="264"/>
      <c r="Q70" s="123" t="s">
        <v>136</v>
      </c>
    </row>
    <row r="71" spans="2:17" ht="30" x14ac:dyDescent="0.25">
      <c r="B71" s="166" t="s">
        <v>158</v>
      </c>
      <c r="C71" s="166" t="s">
        <v>161</v>
      </c>
      <c r="D71" s="166" t="s">
        <v>167</v>
      </c>
      <c r="E71" s="167">
        <v>36</v>
      </c>
      <c r="F71" s="4"/>
      <c r="G71" s="4" t="s">
        <v>137</v>
      </c>
      <c r="H71" s="4"/>
      <c r="I71" s="99"/>
      <c r="J71" s="99" t="s">
        <v>136</v>
      </c>
      <c r="K71" s="99" t="s">
        <v>136</v>
      </c>
      <c r="L71" s="99" t="s">
        <v>136</v>
      </c>
      <c r="M71" s="99" t="s">
        <v>136</v>
      </c>
      <c r="N71" s="99" t="s">
        <v>136</v>
      </c>
      <c r="O71" s="263" t="s">
        <v>699</v>
      </c>
      <c r="P71" s="264"/>
      <c r="Q71" s="123" t="s">
        <v>136</v>
      </c>
    </row>
    <row r="72" spans="2:17" x14ac:dyDescent="0.25">
      <c r="B72" s="166" t="s">
        <v>158</v>
      </c>
      <c r="C72" s="166" t="s">
        <v>162</v>
      </c>
      <c r="D72" s="166" t="s">
        <v>170</v>
      </c>
      <c r="E72" s="167">
        <v>60</v>
      </c>
      <c r="F72" s="4"/>
      <c r="G72" s="4" t="s">
        <v>137</v>
      </c>
      <c r="H72" s="4"/>
      <c r="I72" s="99"/>
      <c r="J72" s="99" t="s">
        <v>136</v>
      </c>
      <c r="K72" s="99" t="s">
        <v>136</v>
      </c>
      <c r="L72" s="99" t="s">
        <v>136</v>
      </c>
      <c r="M72" s="99" t="s">
        <v>136</v>
      </c>
      <c r="N72" s="99" t="s">
        <v>136</v>
      </c>
      <c r="O72" s="263" t="s">
        <v>699</v>
      </c>
      <c r="P72" s="264"/>
      <c r="Q72" s="123" t="s">
        <v>136</v>
      </c>
    </row>
    <row r="73" spans="2:17" x14ac:dyDescent="0.25">
      <c r="B73" s="166" t="s">
        <v>158</v>
      </c>
      <c r="C73" s="166" t="s">
        <v>163</v>
      </c>
      <c r="D73" s="166" t="s">
        <v>168</v>
      </c>
      <c r="E73" s="167">
        <v>100</v>
      </c>
      <c r="F73" s="4"/>
      <c r="G73" s="4" t="s">
        <v>137</v>
      </c>
      <c r="H73" s="4"/>
      <c r="I73" s="99"/>
      <c r="J73" s="99" t="s">
        <v>136</v>
      </c>
      <c r="K73" s="99" t="s">
        <v>136</v>
      </c>
      <c r="L73" s="99" t="s">
        <v>136</v>
      </c>
      <c r="M73" s="99" t="s">
        <v>136</v>
      </c>
      <c r="N73" s="99" t="s">
        <v>136</v>
      </c>
      <c r="O73" s="263" t="s">
        <v>699</v>
      </c>
      <c r="P73" s="264"/>
      <c r="Q73" s="123" t="s">
        <v>136</v>
      </c>
    </row>
    <row r="74" spans="2:17" ht="30" x14ac:dyDescent="0.25">
      <c r="B74" s="166" t="s">
        <v>158</v>
      </c>
      <c r="C74" s="166" t="s">
        <v>164</v>
      </c>
      <c r="D74" s="166" t="s">
        <v>169</v>
      </c>
      <c r="E74" s="167">
        <v>284</v>
      </c>
      <c r="F74" s="4" t="s">
        <v>137</v>
      </c>
      <c r="G74" s="4"/>
      <c r="H74" s="4"/>
      <c r="I74" s="99"/>
      <c r="J74" s="99" t="s">
        <v>136</v>
      </c>
      <c r="K74" s="99" t="s">
        <v>136</v>
      </c>
      <c r="L74" s="99" t="s">
        <v>136</v>
      </c>
      <c r="M74" s="99" t="s">
        <v>136</v>
      </c>
      <c r="N74" s="99" t="s">
        <v>136</v>
      </c>
      <c r="O74" s="263" t="s">
        <v>700</v>
      </c>
      <c r="P74" s="264"/>
      <c r="Q74" s="123" t="s">
        <v>136</v>
      </c>
    </row>
    <row r="75" spans="2:17" ht="30" x14ac:dyDescent="0.25">
      <c r="B75" s="166" t="s">
        <v>171</v>
      </c>
      <c r="C75" s="166" t="s">
        <v>172</v>
      </c>
      <c r="D75" s="166" t="s">
        <v>173</v>
      </c>
      <c r="E75" s="163">
        <v>80</v>
      </c>
      <c r="F75" s="64"/>
      <c r="G75" s="64"/>
      <c r="H75" s="64" t="s">
        <v>137</v>
      </c>
      <c r="I75" s="64"/>
      <c r="J75" s="99" t="s">
        <v>136</v>
      </c>
      <c r="K75" s="99" t="s">
        <v>136</v>
      </c>
      <c r="L75" s="99" t="s">
        <v>136</v>
      </c>
      <c r="M75" s="99" t="s">
        <v>136</v>
      </c>
      <c r="N75" s="99" t="s">
        <v>136</v>
      </c>
      <c r="O75" s="263" t="s">
        <v>701</v>
      </c>
      <c r="P75" s="264"/>
      <c r="Q75" s="64" t="s">
        <v>136</v>
      </c>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86" t="s">
        <v>38</v>
      </c>
      <c r="C81" s="287"/>
      <c r="D81" s="287"/>
      <c r="E81" s="287"/>
      <c r="F81" s="287"/>
      <c r="G81" s="287"/>
      <c r="H81" s="287"/>
      <c r="I81" s="287"/>
      <c r="J81" s="287"/>
      <c r="K81" s="287"/>
      <c r="L81" s="287"/>
      <c r="M81" s="287"/>
      <c r="N81" s="288"/>
    </row>
    <row r="86" spans="2:17" ht="76.5" customHeight="1" x14ac:dyDescent="0.25">
      <c r="B86" s="57" t="s">
        <v>0</v>
      </c>
      <c r="C86" s="57" t="s">
        <v>39</v>
      </c>
      <c r="D86" s="57" t="s">
        <v>40</v>
      </c>
      <c r="E86" s="57" t="s">
        <v>115</v>
      </c>
      <c r="F86" s="57" t="s">
        <v>117</v>
      </c>
      <c r="G86" s="57" t="s">
        <v>118</v>
      </c>
      <c r="H86" s="57" t="s">
        <v>119</v>
      </c>
      <c r="I86" s="57" t="s">
        <v>116</v>
      </c>
      <c r="J86" s="259" t="s">
        <v>120</v>
      </c>
      <c r="K86" s="260"/>
      <c r="L86" s="261"/>
      <c r="M86" s="57" t="s">
        <v>121</v>
      </c>
      <c r="N86" s="57" t="s">
        <v>41</v>
      </c>
      <c r="O86" s="57" t="s">
        <v>42</v>
      </c>
      <c r="P86" s="259" t="s">
        <v>3</v>
      </c>
      <c r="Q86" s="261"/>
    </row>
    <row r="87" spans="2:17" ht="60.75" customHeight="1" x14ac:dyDescent="0.25">
      <c r="B87" s="92" t="s">
        <v>43</v>
      </c>
      <c r="C87" s="92">
        <f t="shared" ref="C87:C111" si="1">(576+80)/200</f>
        <v>3.28</v>
      </c>
      <c r="D87" s="3" t="s">
        <v>327</v>
      </c>
      <c r="E87" s="3">
        <v>59825777</v>
      </c>
      <c r="F87" s="3" t="s">
        <v>328</v>
      </c>
      <c r="G87" s="3" t="s">
        <v>329</v>
      </c>
      <c r="H87" s="189">
        <v>36287</v>
      </c>
      <c r="I87" s="5" t="s">
        <v>137</v>
      </c>
      <c r="J87" s="1" t="s">
        <v>330</v>
      </c>
      <c r="K87" s="100" t="s">
        <v>332</v>
      </c>
      <c r="L87" s="99" t="s">
        <v>331</v>
      </c>
      <c r="M87" s="64" t="s">
        <v>136</v>
      </c>
      <c r="N87" s="64" t="s">
        <v>136</v>
      </c>
      <c r="O87" s="64" t="s">
        <v>136</v>
      </c>
      <c r="P87" s="262"/>
      <c r="Q87" s="262"/>
    </row>
    <row r="88" spans="2:17" ht="60.75" customHeight="1" x14ac:dyDescent="0.25">
      <c r="B88" s="186" t="s">
        <v>43</v>
      </c>
      <c r="C88" s="186">
        <f t="shared" si="1"/>
        <v>3.28</v>
      </c>
      <c r="D88" s="3" t="s">
        <v>327</v>
      </c>
      <c r="E88" s="3">
        <v>59825777</v>
      </c>
      <c r="F88" s="3" t="s">
        <v>328</v>
      </c>
      <c r="G88" s="3" t="s">
        <v>329</v>
      </c>
      <c r="H88" s="189">
        <v>36287</v>
      </c>
      <c r="I88" s="5" t="s">
        <v>137</v>
      </c>
      <c r="J88" s="1" t="s">
        <v>330</v>
      </c>
      <c r="K88" s="100" t="s">
        <v>333</v>
      </c>
      <c r="L88" s="99" t="s">
        <v>331</v>
      </c>
      <c r="M88" s="123" t="s">
        <v>136</v>
      </c>
      <c r="N88" s="123" t="s">
        <v>136</v>
      </c>
      <c r="O88" s="123" t="s">
        <v>136</v>
      </c>
      <c r="P88" s="187"/>
      <c r="Q88" s="187"/>
    </row>
    <row r="89" spans="2:17" ht="60.75" customHeight="1" x14ac:dyDescent="0.25">
      <c r="B89" s="186" t="s">
        <v>43</v>
      </c>
      <c r="C89" s="186">
        <f t="shared" si="1"/>
        <v>3.28</v>
      </c>
      <c r="D89" s="3" t="s">
        <v>327</v>
      </c>
      <c r="E89" s="3">
        <v>59825777</v>
      </c>
      <c r="F89" s="3" t="s">
        <v>328</v>
      </c>
      <c r="G89" s="3" t="s">
        <v>329</v>
      </c>
      <c r="H89" s="189">
        <v>36287</v>
      </c>
      <c r="I89" s="5" t="s">
        <v>137</v>
      </c>
      <c r="J89" s="1" t="s">
        <v>330</v>
      </c>
      <c r="K89" s="100" t="s">
        <v>334</v>
      </c>
      <c r="L89" s="99" t="s">
        <v>331</v>
      </c>
      <c r="M89" s="123" t="s">
        <v>136</v>
      </c>
      <c r="N89" s="123" t="s">
        <v>136</v>
      </c>
      <c r="O89" s="123" t="s">
        <v>136</v>
      </c>
      <c r="P89" s="187"/>
      <c r="Q89" s="187"/>
    </row>
    <row r="90" spans="2:17" ht="60.75" customHeight="1" x14ac:dyDescent="0.25">
      <c r="B90" s="186" t="s">
        <v>43</v>
      </c>
      <c r="C90" s="186">
        <f t="shared" si="1"/>
        <v>3.28</v>
      </c>
      <c r="D90" s="3" t="s">
        <v>327</v>
      </c>
      <c r="E90" s="3">
        <v>59825777</v>
      </c>
      <c r="F90" s="3" t="s">
        <v>328</v>
      </c>
      <c r="G90" s="3" t="s">
        <v>329</v>
      </c>
      <c r="H90" s="189">
        <v>36287</v>
      </c>
      <c r="I90" s="5" t="s">
        <v>137</v>
      </c>
      <c r="J90" s="1" t="s">
        <v>330</v>
      </c>
      <c r="K90" s="100" t="s">
        <v>335</v>
      </c>
      <c r="L90" s="99" t="s">
        <v>331</v>
      </c>
      <c r="M90" s="123" t="s">
        <v>136</v>
      </c>
      <c r="N90" s="123" t="s">
        <v>136</v>
      </c>
      <c r="O90" s="123" t="s">
        <v>136</v>
      </c>
      <c r="P90" s="187"/>
      <c r="Q90" s="187"/>
    </row>
    <row r="91" spans="2:17" ht="60.75" customHeight="1" x14ac:dyDescent="0.25">
      <c r="B91" s="186" t="s">
        <v>43</v>
      </c>
      <c r="C91" s="186">
        <f t="shared" si="1"/>
        <v>3.28</v>
      </c>
      <c r="D91" s="3" t="s">
        <v>336</v>
      </c>
      <c r="E91" s="3">
        <v>59824798</v>
      </c>
      <c r="F91" s="3" t="s">
        <v>328</v>
      </c>
      <c r="G91" s="3" t="s">
        <v>329</v>
      </c>
      <c r="H91" s="189">
        <v>36427</v>
      </c>
      <c r="I91" s="5" t="s">
        <v>137</v>
      </c>
      <c r="J91" s="1" t="s">
        <v>330</v>
      </c>
      <c r="K91" s="100" t="s">
        <v>337</v>
      </c>
      <c r="L91" s="99" t="s">
        <v>331</v>
      </c>
      <c r="M91" s="123" t="s">
        <v>136</v>
      </c>
      <c r="N91" s="123" t="s">
        <v>136</v>
      </c>
      <c r="O91" s="123" t="s">
        <v>136</v>
      </c>
      <c r="P91" s="187"/>
      <c r="Q91" s="187"/>
    </row>
    <row r="92" spans="2:17" ht="60.75" customHeight="1" x14ac:dyDescent="0.25">
      <c r="B92" s="186" t="s">
        <v>43</v>
      </c>
      <c r="C92" s="186">
        <f t="shared" si="1"/>
        <v>3.28</v>
      </c>
      <c r="D92" s="3" t="s">
        <v>336</v>
      </c>
      <c r="E92" s="3">
        <v>59824798</v>
      </c>
      <c r="F92" s="3" t="s">
        <v>328</v>
      </c>
      <c r="G92" s="3" t="s">
        <v>329</v>
      </c>
      <c r="H92" s="189">
        <v>36427</v>
      </c>
      <c r="I92" s="5" t="s">
        <v>137</v>
      </c>
      <c r="J92" s="1" t="s">
        <v>330</v>
      </c>
      <c r="K92" s="100" t="s">
        <v>338</v>
      </c>
      <c r="L92" s="99" t="s">
        <v>331</v>
      </c>
      <c r="M92" s="123" t="s">
        <v>136</v>
      </c>
      <c r="N92" s="123" t="s">
        <v>136</v>
      </c>
      <c r="O92" s="123" t="s">
        <v>136</v>
      </c>
      <c r="P92" s="187"/>
      <c r="Q92" s="187"/>
    </row>
    <row r="93" spans="2:17" ht="60.75" customHeight="1" x14ac:dyDescent="0.25">
      <c r="B93" s="186" t="s">
        <v>43</v>
      </c>
      <c r="C93" s="186">
        <f t="shared" si="1"/>
        <v>3.28</v>
      </c>
      <c r="D93" s="3" t="s">
        <v>336</v>
      </c>
      <c r="E93" s="3">
        <v>59824798</v>
      </c>
      <c r="F93" s="3" t="s">
        <v>328</v>
      </c>
      <c r="G93" s="3" t="s">
        <v>329</v>
      </c>
      <c r="H93" s="189">
        <v>36427</v>
      </c>
      <c r="I93" s="5" t="s">
        <v>137</v>
      </c>
      <c r="J93" s="1" t="s">
        <v>330</v>
      </c>
      <c r="K93" s="100" t="s">
        <v>339</v>
      </c>
      <c r="L93" s="99" t="s">
        <v>331</v>
      </c>
      <c r="M93" s="123" t="s">
        <v>136</v>
      </c>
      <c r="N93" s="123" t="s">
        <v>136</v>
      </c>
      <c r="O93" s="123" t="s">
        <v>136</v>
      </c>
      <c r="P93" s="187"/>
      <c r="Q93" s="187"/>
    </row>
    <row r="94" spans="2:17" ht="60.75" customHeight="1" x14ac:dyDescent="0.25">
      <c r="B94" s="186" t="s">
        <v>43</v>
      </c>
      <c r="C94" s="186">
        <f t="shared" si="1"/>
        <v>3.28</v>
      </c>
      <c r="D94" s="3" t="s">
        <v>336</v>
      </c>
      <c r="E94" s="3">
        <v>59824798</v>
      </c>
      <c r="F94" s="3" t="s">
        <v>328</v>
      </c>
      <c r="G94" s="3" t="s">
        <v>329</v>
      </c>
      <c r="H94" s="189">
        <v>36427</v>
      </c>
      <c r="I94" s="5" t="s">
        <v>137</v>
      </c>
      <c r="J94" s="1" t="s">
        <v>330</v>
      </c>
      <c r="K94" s="100" t="s">
        <v>340</v>
      </c>
      <c r="L94" s="99" t="s">
        <v>331</v>
      </c>
      <c r="M94" s="123" t="s">
        <v>136</v>
      </c>
      <c r="N94" s="123" t="s">
        <v>136</v>
      </c>
      <c r="O94" s="123" t="s">
        <v>136</v>
      </c>
      <c r="P94" s="187"/>
      <c r="Q94" s="187"/>
    </row>
    <row r="95" spans="2:17" ht="60.75" customHeight="1" x14ac:dyDescent="0.25">
      <c r="B95" s="186" t="s">
        <v>43</v>
      </c>
      <c r="C95" s="186">
        <f t="shared" si="1"/>
        <v>3.28</v>
      </c>
      <c r="D95" s="3" t="s">
        <v>336</v>
      </c>
      <c r="E95" s="3">
        <v>59824798</v>
      </c>
      <c r="F95" s="3" t="s">
        <v>328</v>
      </c>
      <c r="G95" s="3" t="s">
        <v>329</v>
      </c>
      <c r="H95" s="189">
        <v>36427</v>
      </c>
      <c r="I95" s="5" t="s">
        <v>137</v>
      </c>
      <c r="J95" s="1" t="s">
        <v>330</v>
      </c>
      <c r="K95" s="100" t="s">
        <v>341</v>
      </c>
      <c r="L95" s="99" t="s">
        <v>331</v>
      </c>
      <c r="M95" s="123" t="s">
        <v>136</v>
      </c>
      <c r="N95" s="123" t="s">
        <v>136</v>
      </c>
      <c r="O95" s="123" t="s">
        <v>136</v>
      </c>
      <c r="P95" s="187"/>
      <c r="Q95" s="187"/>
    </row>
    <row r="96" spans="2:17" ht="60.75" customHeight="1" x14ac:dyDescent="0.25">
      <c r="B96" s="186" t="s">
        <v>43</v>
      </c>
      <c r="C96" s="186">
        <f t="shared" si="1"/>
        <v>3.28</v>
      </c>
      <c r="D96" s="3" t="s">
        <v>336</v>
      </c>
      <c r="E96" s="3">
        <v>59824798</v>
      </c>
      <c r="F96" s="3" t="s">
        <v>328</v>
      </c>
      <c r="G96" s="3" t="s">
        <v>329</v>
      </c>
      <c r="H96" s="189">
        <v>36427</v>
      </c>
      <c r="I96" s="5" t="s">
        <v>137</v>
      </c>
      <c r="J96" s="1" t="s">
        <v>330</v>
      </c>
      <c r="K96" s="100" t="s">
        <v>342</v>
      </c>
      <c r="L96" s="99" t="s">
        <v>331</v>
      </c>
      <c r="M96" s="123" t="s">
        <v>136</v>
      </c>
      <c r="N96" s="123" t="s">
        <v>136</v>
      </c>
      <c r="O96" s="123" t="s">
        <v>136</v>
      </c>
      <c r="P96" s="187"/>
      <c r="Q96" s="187"/>
    </row>
    <row r="97" spans="2:17" ht="60.75" customHeight="1" x14ac:dyDescent="0.25">
      <c r="B97" s="186" t="s">
        <v>43</v>
      </c>
      <c r="C97" s="186">
        <f t="shared" si="1"/>
        <v>3.28</v>
      </c>
      <c r="D97" s="3" t="s">
        <v>336</v>
      </c>
      <c r="E97" s="3">
        <v>59824798</v>
      </c>
      <c r="F97" s="3" t="s">
        <v>328</v>
      </c>
      <c r="G97" s="3" t="s">
        <v>329</v>
      </c>
      <c r="H97" s="189">
        <v>36427</v>
      </c>
      <c r="I97" s="5" t="s">
        <v>137</v>
      </c>
      <c r="J97" s="1" t="s">
        <v>330</v>
      </c>
      <c r="K97" s="100" t="s">
        <v>346</v>
      </c>
      <c r="L97" s="99" t="s">
        <v>331</v>
      </c>
      <c r="M97" s="123" t="s">
        <v>136</v>
      </c>
      <c r="N97" s="123" t="s">
        <v>136</v>
      </c>
      <c r="O97" s="123" t="s">
        <v>136</v>
      </c>
      <c r="P97" s="187"/>
      <c r="Q97" s="187"/>
    </row>
    <row r="98" spans="2:17" ht="60.75" customHeight="1" x14ac:dyDescent="0.25">
      <c r="B98" s="186" t="s">
        <v>43</v>
      </c>
      <c r="C98" s="186">
        <f t="shared" si="1"/>
        <v>3.28</v>
      </c>
      <c r="D98" s="3" t="s">
        <v>336</v>
      </c>
      <c r="E98" s="3">
        <v>59824798</v>
      </c>
      <c r="F98" s="3" t="s">
        <v>328</v>
      </c>
      <c r="G98" s="3" t="s">
        <v>329</v>
      </c>
      <c r="H98" s="189">
        <v>36427</v>
      </c>
      <c r="I98" s="5" t="s">
        <v>137</v>
      </c>
      <c r="J98" s="1" t="s">
        <v>330</v>
      </c>
      <c r="K98" s="100" t="s">
        <v>343</v>
      </c>
      <c r="L98" s="99" t="s">
        <v>331</v>
      </c>
      <c r="M98" s="123" t="s">
        <v>136</v>
      </c>
      <c r="N98" s="123" t="s">
        <v>136</v>
      </c>
      <c r="O98" s="123" t="s">
        <v>136</v>
      </c>
      <c r="P98" s="187"/>
      <c r="Q98" s="187"/>
    </row>
    <row r="99" spans="2:17" ht="60.75" customHeight="1" x14ac:dyDescent="0.25">
      <c r="B99" s="186" t="s">
        <v>43</v>
      </c>
      <c r="C99" s="186">
        <f t="shared" si="1"/>
        <v>3.28</v>
      </c>
      <c r="D99" s="3" t="s">
        <v>336</v>
      </c>
      <c r="E99" s="3">
        <v>59824798</v>
      </c>
      <c r="F99" s="3" t="s">
        <v>328</v>
      </c>
      <c r="G99" s="3" t="s">
        <v>329</v>
      </c>
      <c r="H99" s="189">
        <v>36427</v>
      </c>
      <c r="I99" s="5" t="s">
        <v>137</v>
      </c>
      <c r="J99" s="1" t="s">
        <v>330</v>
      </c>
      <c r="K99" s="100" t="s">
        <v>344</v>
      </c>
      <c r="L99" s="99" t="s">
        <v>331</v>
      </c>
      <c r="M99" s="123" t="s">
        <v>136</v>
      </c>
      <c r="N99" s="123" t="s">
        <v>136</v>
      </c>
      <c r="O99" s="123" t="s">
        <v>136</v>
      </c>
      <c r="P99" s="187"/>
      <c r="Q99" s="187"/>
    </row>
    <row r="100" spans="2:17" ht="60.75" customHeight="1" x14ac:dyDescent="0.25">
      <c r="B100" s="186" t="s">
        <v>43</v>
      </c>
      <c r="C100" s="186">
        <f t="shared" si="1"/>
        <v>3.28</v>
      </c>
      <c r="D100" s="3" t="s">
        <v>347</v>
      </c>
      <c r="E100" s="3">
        <v>59178162</v>
      </c>
      <c r="F100" s="3" t="s">
        <v>328</v>
      </c>
      <c r="G100" s="3" t="s">
        <v>329</v>
      </c>
      <c r="H100" s="189">
        <v>36287</v>
      </c>
      <c r="I100" s="5" t="s">
        <v>137</v>
      </c>
      <c r="J100" s="1" t="s">
        <v>330</v>
      </c>
      <c r="K100" s="100" t="s">
        <v>348</v>
      </c>
      <c r="L100" s="99" t="s">
        <v>331</v>
      </c>
      <c r="M100" s="123" t="s">
        <v>136</v>
      </c>
      <c r="N100" s="123" t="s">
        <v>136</v>
      </c>
      <c r="O100" s="123" t="s">
        <v>136</v>
      </c>
      <c r="P100" s="187"/>
      <c r="Q100" s="187"/>
    </row>
    <row r="101" spans="2:17" x14ac:dyDescent="0.25">
      <c r="B101" s="92" t="s">
        <v>44</v>
      </c>
      <c r="C101" s="186">
        <f t="shared" si="1"/>
        <v>3.28</v>
      </c>
      <c r="D101" s="3" t="s">
        <v>349</v>
      </c>
      <c r="E101" s="3">
        <v>37080012</v>
      </c>
      <c r="F101" s="3" t="s">
        <v>350</v>
      </c>
      <c r="G101" s="3" t="s">
        <v>351</v>
      </c>
      <c r="H101" s="189">
        <v>39787</v>
      </c>
      <c r="I101" s="5" t="s">
        <v>136</v>
      </c>
      <c r="J101" s="1" t="s">
        <v>330</v>
      </c>
      <c r="K101" s="99" t="s">
        <v>352</v>
      </c>
      <c r="L101" s="99" t="s">
        <v>350</v>
      </c>
      <c r="M101" s="64" t="s">
        <v>136</v>
      </c>
      <c r="N101" s="64" t="s">
        <v>136</v>
      </c>
      <c r="O101" s="64" t="s">
        <v>136</v>
      </c>
      <c r="P101" s="263"/>
      <c r="Q101" s="264"/>
    </row>
    <row r="102" spans="2:17" x14ac:dyDescent="0.25">
      <c r="B102" s="186" t="s">
        <v>44</v>
      </c>
      <c r="C102" s="186">
        <f t="shared" si="1"/>
        <v>3.28</v>
      </c>
      <c r="D102" s="3" t="s">
        <v>353</v>
      </c>
      <c r="E102" s="3">
        <v>27089788</v>
      </c>
      <c r="F102" s="3" t="s">
        <v>350</v>
      </c>
      <c r="G102" s="3" t="s">
        <v>354</v>
      </c>
      <c r="H102" s="189">
        <v>39052</v>
      </c>
      <c r="I102" s="5" t="s">
        <v>136</v>
      </c>
      <c r="J102" s="1" t="s">
        <v>330</v>
      </c>
      <c r="K102" s="99" t="s">
        <v>355</v>
      </c>
      <c r="L102" s="99" t="s">
        <v>350</v>
      </c>
      <c r="M102" s="123" t="s">
        <v>136</v>
      </c>
      <c r="N102" s="123" t="s">
        <v>136</v>
      </c>
      <c r="O102" s="123" t="s">
        <v>136</v>
      </c>
      <c r="P102" s="187"/>
      <c r="Q102" s="187"/>
    </row>
    <row r="103" spans="2:17" x14ac:dyDescent="0.25">
      <c r="B103" s="186" t="s">
        <v>44</v>
      </c>
      <c r="C103" s="186">
        <f t="shared" si="1"/>
        <v>3.28</v>
      </c>
      <c r="D103" s="3" t="s">
        <v>353</v>
      </c>
      <c r="E103" s="3">
        <v>27089788</v>
      </c>
      <c r="F103" s="3" t="s">
        <v>350</v>
      </c>
      <c r="G103" s="3" t="s">
        <v>354</v>
      </c>
      <c r="H103" s="189">
        <v>39052</v>
      </c>
      <c r="I103" s="5" t="s">
        <v>136</v>
      </c>
      <c r="J103" s="1" t="s">
        <v>330</v>
      </c>
      <c r="K103" s="99" t="s">
        <v>356</v>
      </c>
      <c r="L103" s="99" t="s">
        <v>350</v>
      </c>
      <c r="M103" s="123" t="s">
        <v>136</v>
      </c>
      <c r="N103" s="123" t="s">
        <v>136</v>
      </c>
      <c r="O103" s="123" t="s">
        <v>136</v>
      </c>
      <c r="P103" s="187"/>
      <c r="Q103" s="187"/>
    </row>
    <row r="104" spans="2:17" x14ac:dyDescent="0.25">
      <c r="B104" s="186" t="s">
        <v>44</v>
      </c>
      <c r="C104" s="186">
        <f t="shared" si="1"/>
        <v>3.28</v>
      </c>
      <c r="D104" s="3" t="s">
        <v>353</v>
      </c>
      <c r="E104" s="3">
        <v>27089788</v>
      </c>
      <c r="F104" s="3" t="s">
        <v>350</v>
      </c>
      <c r="G104" s="3" t="s">
        <v>354</v>
      </c>
      <c r="H104" s="189">
        <v>39052</v>
      </c>
      <c r="I104" s="5" t="s">
        <v>136</v>
      </c>
      <c r="J104" s="1" t="s">
        <v>330</v>
      </c>
      <c r="K104" s="99" t="s">
        <v>357</v>
      </c>
      <c r="L104" s="99" t="s">
        <v>350</v>
      </c>
      <c r="M104" s="123" t="s">
        <v>136</v>
      </c>
      <c r="N104" s="123" t="s">
        <v>136</v>
      </c>
      <c r="O104" s="123" t="s">
        <v>136</v>
      </c>
      <c r="P104" s="187"/>
      <c r="Q104" s="187"/>
    </row>
    <row r="105" spans="2:17" x14ac:dyDescent="0.25">
      <c r="B105" s="186" t="s">
        <v>44</v>
      </c>
      <c r="C105" s="186">
        <f t="shared" si="1"/>
        <v>3.28</v>
      </c>
      <c r="D105" s="3" t="s">
        <v>353</v>
      </c>
      <c r="E105" s="3">
        <v>27089788</v>
      </c>
      <c r="F105" s="3" t="s">
        <v>350</v>
      </c>
      <c r="G105" s="3" t="s">
        <v>354</v>
      </c>
      <c r="H105" s="189">
        <v>39052</v>
      </c>
      <c r="I105" s="5" t="s">
        <v>136</v>
      </c>
      <c r="J105" s="1" t="s">
        <v>330</v>
      </c>
      <c r="K105" s="99" t="s">
        <v>342</v>
      </c>
      <c r="L105" s="99" t="s">
        <v>350</v>
      </c>
      <c r="M105" s="123" t="s">
        <v>136</v>
      </c>
      <c r="N105" s="123" t="s">
        <v>136</v>
      </c>
      <c r="O105" s="123" t="s">
        <v>136</v>
      </c>
      <c r="P105" s="187"/>
      <c r="Q105" s="187"/>
    </row>
    <row r="106" spans="2:17" x14ac:dyDescent="0.25">
      <c r="B106" s="186" t="s">
        <v>44</v>
      </c>
      <c r="C106" s="186">
        <f t="shared" si="1"/>
        <v>3.28</v>
      </c>
      <c r="D106" s="3" t="s">
        <v>353</v>
      </c>
      <c r="E106" s="3">
        <v>27089788</v>
      </c>
      <c r="F106" s="3" t="s">
        <v>350</v>
      </c>
      <c r="G106" s="3" t="s">
        <v>354</v>
      </c>
      <c r="H106" s="189">
        <v>39052</v>
      </c>
      <c r="I106" s="5" t="s">
        <v>136</v>
      </c>
      <c r="J106" s="1" t="s">
        <v>330</v>
      </c>
      <c r="K106" s="99" t="s">
        <v>358</v>
      </c>
      <c r="L106" s="99" t="s">
        <v>350</v>
      </c>
      <c r="M106" s="123" t="s">
        <v>136</v>
      </c>
      <c r="N106" s="123" t="s">
        <v>136</v>
      </c>
      <c r="O106" s="123" t="s">
        <v>136</v>
      </c>
      <c r="P106" s="187"/>
      <c r="Q106" s="187"/>
    </row>
    <row r="107" spans="2:17" x14ac:dyDescent="0.25">
      <c r="B107" s="186" t="s">
        <v>44</v>
      </c>
      <c r="C107" s="186">
        <f t="shared" si="1"/>
        <v>3.28</v>
      </c>
      <c r="D107" s="3" t="s">
        <v>353</v>
      </c>
      <c r="E107" s="3">
        <v>27089788</v>
      </c>
      <c r="F107" s="3" t="s">
        <v>350</v>
      </c>
      <c r="G107" s="3" t="s">
        <v>354</v>
      </c>
      <c r="H107" s="189">
        <v>39052</v>
      </c>
      <c r="I107" s="5" t="s">
        <v>136</v>
      </c>
      <c r="J107" s="1" t="s">
        <v>330</v>
      </c>
      <c r="K107" s="99" t="s">
        <v>343</v>
      </c>
      <c r="L107" s="99" t="s">
        <v>350</v>
      </c>
      <c r="M107" s="123" t="s">
        <v>136</v>
      </c>
      <c r="N107" s="123" t="s">
        <v>136</v>
      </c>
      <c r="O107" s="123" t="s">
        <v>136</v>
      </c>
      <c r="P107" s="187"/>
      <c r="Q107" s="187"/>
    </row>
    <row r="108" spans="2:17" x14ac:dyDescent="0.25">
      <c r="B108" s="186" t="s">
        <v>44</v>
      </c>
      <c r="C108" s="186">
        <f t="shared" si="1"/>
        <v>3.28</v>
      </c>
      <c r="D108" s="3" t="s">
        <v>353</v>
      </c>
      <c r="E108" s="3">
        <v>27089788</v>
      </c>
      <c r="F108" s="3" t="s">
        <v>350</v>
      </c>
      <c r="G108" s="3" t="s">
        <v>354</v>
      </c>
      <c r="H108" s="189">
        <v>39052</v>
      </c>
      <c r="I108" s="5" t="s">
        <v>136</v>
      </c>
      <c r="J108" s="1" t="s">
        <v>330</v>
      </c>
      <c r="K108" s="99" t="s">
        <v>359</v>
      </c>
      <c r="L108" s="99" t="s">
        <v>350</v>
      </c>
      <c r="M108" s="123" t="s">
        <v>136</v>
      </c>
      <c r="N108" s="123" t="s">
        <v>136</v>
      </c>
      <c r="O108" s="123" t="s">
        <v>136</v>
      </c>
      <c r="P108" s="187"/>
      <c r="Q108" s="187"/>
    </row>
    <row r="109" spans="2:17" x14ac:dyDescent="0.25">
      <c r="B109" s="186" t="s">
        <v>44</v>
      </c>
      <c r="C109" s="186">
        <f t="shared" si="1"/>
        <v>3.28</v>
      </c>
      <c r="D109" s="3" t="s">
        <v>353</v>
      </c>
      <c r="E109" s="3">
        <v>27089788</v>
      </c>
      <c r="F109" s="3" t="s">
        <v>350</v>
      </c>
      <c r="G109" s="3" t="s">
        <v>354</v>
      </c>
      <c r="H109" s="189">
        <v>39052</v>
      </c>
      <c r="I109" s="5" t="s">
        <v>136</v>
      </c>
      <c r="J109" s="1" t="s">
        <v>330</v>
      </c>
      <c r="K109" s="99" t="s">
        <v>360</v>
      </c>
      <c r="L109" s="99" t="s">
        <v>350</v>
      </c>
      <c r="M109" s="123" t="s">
        <v>136</v>
      </c>
      <c r="N109" s="123" t="s">
        <v>136</v>
      </c>
      <c r="O109" s="123" t="s">
        <v>136</v>
      </c>
      <c r="P109" s="187"/>
      <c r="Q109" s="187"/>
    </row>
    <row r="110" spans="2:17" x14ac:dyDescent="0.25">
      <c r="B110" s="186" t="s">
        <v>44</v>
      </c>
      <c r="C110" s="186">
        <f t="shared" si="1"/>
        <v>3.28</v>
      </c>
      <c r="D110" s="3" t="s">
        <v>361</v>
      </c>
      <c r="E110" s="3">
        <v>36750643</v>
      </c>
      <c r="F110" s="3" t="s">
        <v>362</v>
      </c>
      <c r="G110" s="3" t="s">
        <v>363</v>
      </c>
      <c r="H110" s="189">
        <v>37967</v>
      </c>
      <c r="I110" s="5" t="s">
        <v>137</v>
      </c>
      <c r="J110" s="1" t="s">
        <v>330</v>
      </c>
      <c r="K110" s="99" t="s">
        <v>365</v>
      </c>
      <c r="L110" s="99" t="s">
        <v>350</v>
      </c>
      <c r="M110" s="123" t="s">
        <v>136</v>
      </c>
      <c r="N110" s="123" t="s">
        <v>136</v>
      </c>
      <c r="O110" s="123" t="s">
        <v>137</v>
      </c>
      <c r="P110" s="231" t="s">
        <v>364</v>
      </c>
      <c r="Q110" s="187"/>
    </row>
    <row r="111" spans="2:17" x14ac:dyDescent="0.25">
      <c r="B111" s="186" t="s">
        <v>44</v>
      </c>
      <c r="C111" s="186">
        <f t="shared" si="1"/>
        <v>3.28</v>
      </c>
      <c r="D111" s="3" t="s">
        <v>361</v>
      </c>
      <c r="E111" s="3">
        <v>36750643</v>
      </c>
      <c r="F111" s="3" t="s">
        <v>362</v>
      </c>
      <c r="G111" s="3" t="s">
        <v>363</v>
      </c>
      <c r="H111" s="189">
        <v>37967</v>
      </c>
      <c r="I111" s="5" t="s">
        <v>137</v>
      </c>
      <c r="J111" s="1" t="s">
        <v>366</v>
      </c>
      <c r="K111" s="99" t="s">
        <v>367</v>
      </c>
      <c r="L111" s="99" t="s">
        <v>368</v>
      </c>
      <c r="M111" s="123" t="s">
        <v>136</v>
      </c>
      <c r="N111" s="123" t="s">
        <v>136</v>
      </c>
      <c r="O111" s="123" t="s">
        <v>137</v>
      </c>
      <c r="P111" s="231" t="s">
        <v>364</v>
      </c>
      <c r="Q111" s="187"/>
    </row>
    <row r="113" spans="1:26" ht="15.75" thickBot="1" x14ac:dyDescent="0.3"/>
    <row r="114" spans="1:26" ht="27" thickBot="1" x14ac:dyDescent="0.3">
      <c r="B114" s="286" t="s">
        <v>46</v>
      </c>
      <c r="C114" s="287"/>
      <c r="D114" s="287"/>
      <c r="E114" s="287"/>
      <c r="F114" s="287"/>
      <c r="G114" s="287"/>
      <c r="H114" s="287"/>
      <c r="I114" s="287"/>
      <c r="J114" s="287"/>
      <c r="K114" s="287"/>
      <c r="L114" s="287"/>
      <c r="M114" s="287"/>
      <c r="N114" s="288"/>
    </row>
    <row r="117" spans="1:26" ht="46.15" customHeight="1" x14ac:dyDescent="0.25">
      <c r="B117" s="69" t="s">
        <v>33</v>
      </c>
      <c r="C117" s="69" t="s">
        <v>47</v>
      </c>
      <c r="D117" s="259" t="s">
        <v>3</v>
      </c>
      <c r="E117" s="261"/>
    </row>
    <row r="118" spans="1:26" ht="46.9" customHeight="1" x14ac:dyDescent="0.25">
      <c r="B118" s="70" t="s">
        <v>122</v>
      </c>
      <c r="C118" s="125" t="s">
        <v>136</v>
      </c>
      <c r="D118" s="292" t="s">
        <v>712</v>
      </c>
      <c r="E118" s="293"/>
    </row>
    <row r="121" spans="1:26" ht="26.25" x14ac:dyDescent="0.25">
      <c r="B121" s="265" t="s">
        <v>64</v>
      </c>
      <c r="C121" s="266"/>
      <c r="D121" s="266"/>
      <c r="E121" s="266"/>
      <c r="F121" s="266"/>
      <c r="G121" s="266"/>
      <c r="H121" s="266"/>
      <c r="I121" s="266"/>
      <c r="J121" s="266"/>
      <c r="K121" s="266"/>
      <c r="L121" s="266"/>
      <c r="M121" s="266"/>
      <c r="N121" s="266"/>
      <c r="O121" s="266"/>
      <c r="P121" s="266"/>
    </row>
    <row r="123" spans="1:26" ht="15.75" thickBot="1" x14ac:dyDescent="0.3"/>
    <row r="124" spans="1:26" ht="27" thickBot="1" x14ac:dyDescent="0.3">
      <c r="B124" s="286" t="s">
        <v>54</v>
      </c>
      <c r="C124" s="287"/>
      <c r="D124" s="287"/>
      <c r="E124" s="287"/>
      <c r="F124" s="287"/>
      <c r="G124" s="287"/>
      <c r="H124" s="287"/>
      <c r="I124" s="287"/>
      <c r="J124" s="287"/>
      <c r="K124" s="287"/>
      <c r="L124" s="287"/>
      <c r="M124" s="287"/>
      <c r="N124" s="288"/>
    </row>
    <row r="126" spans="1:26" ht="15.75" thickBot="1" x14ac:dyDescent="0.3">
      <c r="M126" s="66"/>
      <c r="N126" s="66"/>
    </row>
    <row r="127" spans="1:26" s="109" customFormat="1" ht="109.5" customHeight="1" x14ac:dyDescent="0.25">
      <c r="B127" s="120" t="s">
        <v>145</v>
      </c>
      <c r="C127" s="120" t="s">
        <v>146</v>
      </c>
      <c r="D127" s="120" t="s">
        <v>147</v>
      </c>
      <c r="E127" s="120" t="s">
        <v>45</v>
      </c>
      <c r="F127" s="120" t="s">
        <v>22</v>
      </c>
      <c r="G127" s="120" t="s">
        <v>102</v>
      </c>
      <c r="H127" s="120" t="s">
        <v>17</v>
      </c>
      <c r="I127" s="120" t="s">
        <v>10</v>
      </c>
      <c r="J127" s="120" t="s">
        <v>31</v>
      </c>
      <c r="K127" s="120" t="s">
        <v>61</v>
      </c>
      <c r="L127" s="120" t="s">
        <v>20</v>
      </c>
      <c r="M127" s="105" t="s">
        <v>26</v>
      </c>
      <c r="N127" s="120" t="s">
        <v>148</v>
      </c>
      <c r="O127" s="120" t="s">
        <v>36</v>
      </c>
      <c r="P127" s="121" t="s">
        <v>11</v>
      </c>
      <c r="Q127" s="121" t="s">
        <v>19</v>
      </c>
    </row>
    <row r="128" spans="1:26" s="115" customFormat="1" x14ac:dyDescent="0.25">
      <c r="A128" s="47">
        <v>1</v>
      </c>
      <c r="B128" s="116" t="s">
        <v>294</v>
      </c>
      <c r="C128" s="116" t="s">
        <v>294</v>
      </c>
      <c r="D128" s="116" t="s">
        <v>315</v>
      </c>
      <c r="E128" s="185" t="s">
        <v>319</v>
      </c>
      <c r="F128" s="112" t="s">
        <v>136</v>
      </c>
      <c r="G128" s="154"/>
      <c r="H128" s="119">
        <v>41165</v>
      </c>
      <c r="I128" s="113">
        <v>41578</v>
      </c>
      <c r="J128" s="113"/>
      <c r="K128" s="113" t="s">
        <v>693</v>
      </c>
      <c r="L128" s="113" t="s">
        <v>694</v>
      </c>
      <c r="M128" s="104">
        <v>100</v>
      </c>
      <c r="N128" s="104">
        <f>+M128*G128</f>
        <v>0</v>
      </c>
      <c r="O128" s="27"/>
      <c r="P128" s="27">
        <v>121</v>
      </c>
      <c r="Q128" s="155"/>
      <c r="R128" s="114"/>
      <c r="S128" s="114"/>
      <c r="T128" s="114"/>
      <c r="U128" s="114"/>
      <c r="V128" s="114"/>
      <c r="W128" s="114"/>
      <c r="X128" s="114"/>
      <c r="Y128" s="114"/>
      <c r="Z128" s="114"/>
    </row>
    <row r="129" spans="1:26" s="115" customFormat="1" ht="30" x14ac:dyDescent="0.25">
      <c r="A129" s="47">
        <f>+A128+1</f>
        <v>2</v>
      </c>
      <c r="B129" s="116" t="s">
        <v>294</v>
      </c>
      <c r="C129" s="116" t="s">
        <v>294</v>
      </c>
      <c r="D129" s="116" t="s">
        <v>320</v>
      </c>
      <c r="E129" s="185">
        <v>2122601</v>
      </c>
      <c r="F129" s="112" t="s">
        <v>136</v>
      </c>
      <c r="G129" s="112"/>
      <c r="H129" s="119">
        <v>41170</v>
      </c>
      <c r="I129" s="113">
        <v>41258</v>
      </c>
      <c r="J129" s="113"/>
      <c r="K129" s="113"/>
      <c r="L129" s="113" t="s">
        <v>321</v>
      </c>
      <c r="M129" s="104">
        <v>186</v>
      </c>
      <c r="N129" s="104"/>
      <c r="O129" s="27"/>
      <c r="P129" s="27">
        <v>121</v>
      </c>
      <c r="Q129" s="155"/>
      <c r="R129" s="114"/>
      <c r="S129" s="114"/>
      <c r="T129" s="114"/>
      <c r="U129" s="114"/>
      <c r="V129" s="114"/>
      <c r="W129" s="114"/>
      <c r="X129" s="114"/>
      <c r="Y129" s="114"/>
      <c r="Z129" s="114"/>
    </row>
    <row r="130" spans="1:26" s="115" customFormat="1" ht="30" x14ac:dyDescent="0.25">
      <c r="A130" s="47">
        <f t="shared" ref="A130:A135" si="2">+A129+1</f>
        <v>3</v>
      </c>
      <c r="B130" s="116" t="s">
        <v>294</v>
      </c>
      <c r="C130" s="116" t="s">
        <v>294</v>
      </c>
      <c r="D130" s="116" t="s">
        <v>320</v>
      </c>
      <c r="E130" s="185">
        <v>2130878</v>
      </c>
      <c r="F130" s="112" t="s">
        <v>136</v>
      </c>
      <c r="G130" s="112"/>
      <c r="H130" s="119">
        <v>41367</v>
      </c>
      <c r="I130" s="113">
        <v>41453</v>
      </c>
      <c r="J130" s="113"/>
      <c r="K130" s="113"/>
      <c r="L130" s="113" t="s">
        <v>322</v>
      </c>
      <c r="M130" s="104">
        <v>467</v>
      </c>
      <c r="N130" s="104"/>
      <c r="O130" s="27"/>
      <c r="P130" s="27">
        <v>122</v>
      </c>
      <c r="Q130" s="155"/>
      <c r="R130" s="114"/>
      <c r="S130" s="114"/>
      <c r="T130" s="114"/>
      <c r="U130" s="114"/>
      <c r="V130" s="114"/>
      <c r="W130" s="114"/>
      <c r="X130" s="114"/>
      <c r="Y130" s="114"/>
      <c r="Z130" s="114"/>
    </row>
    <row r="131" spans="1:26" s="115" customFormat="1" ht="30" x14ac:dyDescent="0.25">
      <c r="A131" s="47">
        <f t="shared" si="2"/>
        <v>4</v>
      </c>
      <c r="B131" s="116" t="s">
        <v>294</v>
      </c>
      <c r="C131" s="116" t="s">
        <v>294</v>
      </c>
      <c r="D131" s="116" t="s">
        <v>320</v>
      </c>
      <c r="E131" s="185">
        <v>2120607</v>
      </c>
      <c r="F131" s="112" t="s">
        <v>136</v>
      </c>
      <c r="G131" s="112"/>
      <c r="H131" s="119">
        <v>41029</v>
      </c>
      <c r="I131" s="113">
        <v>41120</v>
      </c>
      <c r="J131" s="113"/>
      <c r="K131" s="113"/>
      <c r="L131" s="113" t="s">
        <v>323</v>
      </c>
      <c r="M131" s="104">
        <v>528</v>
      </c>
      <c r="N131" s="104"/>
      <c r="O131" s="27"/>
      <c r="P131" s="27">
        <v>122</v>
      </c>
      <c r="Q131" s="155"/>
      <c r="R131" s="114"/>
      <c r="S131" s="114"/>
      <c r="T131" s="114"/>
      <c r="U131" s="114"/>
      <c r="V131" s="114"/>
      <c r="W131" s="114"/>
      <c r="X131" s="114"/>
      <c r="Y131" s="114"/>
      <c r="Z131" s="114"/>
    </row>
    <row r="132" spans="1:26" s="115" customFormat="1" ht="30" x14ac:dyDescent="0.25">
      <c r="A132" s="47">
        <f t="shared" si="2"/>
        <v>5</v>
      </c>
      <c r="B132" s="116" t="s">
        <v>294</v>
      </c>
      <c r="C132" s="116" t="s">
        <v>294</v>
      </c>
      <c r="D132" s="116" t="s">
        <v>320</v>
      </c>
      <c r="E132" s="185">
        <v>2120609</v>
      </c>
      <c r="F132" s="112" t="s">
        <v>136</v>
      </c>
      <c r="G132" s="112"/>
      <c r="H132" s="119">
        <v>41029</v>
      </c>
      <c r="I132" s="113">
        <v>41120</v>
      </c>
      <c r="J132" s="113"/>
      <c r="K132" s="113"/>
      <c r="L132" s="113" t="s">
        <v>323</v>
      </c>
      <c r="M132" s="104">
        <v>714</v>
      </c>
      <c r="N132" s="104"/>
      <c r="O132" s="27"/>
      <c r="P132" s="27">
        <v>123</v>
      </c>
      <c r="Q132" s="155"/>
      <c r="R132" s="114"/>
      <c r="S132" s="114"/>
      <c r="T132" s="114"/>
      <c r="U132" s="114"/>
      <c r="V132" s="114"/>
      <c r="W132" s="114"/>
      <c r="X132" s="114"/>
      <c r="Y132" s="114"/>
      <c r="Z132" s="114"/>
    </row>
    <row r="133" spans="1:26" s="115" customFormat="1" ht="30" x14ac:dyDescent="0.25">
      <c r="A133" s="47">
        <f t="shared" si="2"/>
        <v>6</v>
      </c>
      <c r="B133" s="116" t="s">
        <v>294</v>
      </c>
      <c r="C133" s="116" t="s">
        <v>294</v>
      </c>
      <c r="D133" s="116" t="s">
        <v>320</v>
      </c>
      <c r="E133" s="185">
        <v>2120613</v>
      </c>
      <c r="F133" s="112" t="s">
        <v>136</v>
      </c>
      <c r="G133" s="112"/>
      <c r="H133" s="119">
        <v>41022</v>
      </c>
      <c r="I133" s="113">
        <v>41151</v>
      </c>
      <c r="J133" s="113"/>
      <c r="K133" s="113"/>
      <c r="L133" s="113" t="s">
        <v>324</v>
      </c>
      <c r="M133" s="104">
        <v>467</v>
      </c>
      <c r="N133" s="104"/>
      <c r="O133" s="27"/>
      <c r="P133" s="27">
        <v>123</v>
      </c>
      <c r="Q133" s="155"/>
      <c r="R133" s="114"/>
      <c r="S133" s="114"/>
      <c r="T133" s="114"/>
      <c r="U133" s="114"/>
      <c r="V133" s="114"/>
      <c r="W133" s="114"/>
      <c r="X133" s="114"/>
      <c r="Y133" s="114"/>
      <c r="Z133" s="114"/>
    </row>
    <row r="134" spans="1:26" s="115" customFormat="1" ht="30" x14ac:dyDescent="0.25">
      <c r="A134" s="47">
        <f t="shared" si="2"/>
        <v>7</v>
      </c>
      <c r="B134" s="116" t="s">
        <v>294</v>
      </c>
      <c r="C134" s="116" t="s">
        <v>294</v>
      </c>
      <c r="D134" s="116" t="s">
        <v>320</v>
      </c>
      <c r="E134" s="185">
        <v>2122600</v>
      </c>
      <c r="F134" s="112" t="s">
        <v>136</v>
      </c>
      <c r="G134" s="112"/>
      <c r="H134" s="119">
        <v>41170</v>
      </c>
      <c r="I134" s="113">
        <v>41258</v>
      </c>
      <c r="J134" s="113"/>
      <c r="K134" s="113"/>
      <c r="L134" s="113" t="s">
        <v>325</v>
      </c>
      <c r="M134" s="104">
        <v>467</v>
      </c>
      <c r="N134" s="104"/>
      <c r="O134" s="27"/>
      <c r="P134" s="27">
        <v>124</v>
      </c>
      <c r="Q134" s="155"/>
      <c r="R134" s="114"/>
      <c r="S134" s="114"/>
      <c r="T134" s="114"/>
      <c r="U134" s="114"/>
      <c r="V134" s="114"/>
      <c r="W134" s="114"/>
      <c r="X134" s="114"/>
      <c r="Y134" s="114"/>
      <c r="Z134" s="114"/>
    </row>
    <row r="135" spans="1:26" s="115" customFormat="1" ht="30" x14ac:dyDescent="0.25">
      <c r="A135" s="47">
        <f t="shared" si="2"/>
        <v>8</v>
      </c>
      <c r="B135" s="116" t="s">
        <v>294</v>
      </c>
      <c r="C135" s="116" t="s">
        <v>294</v>
      </c>
      <c r="D135" s="116" t="s">
        <v>320</v>
      </c>
      <c r="E135" s="185">
        <v>2123117</v>
      </c>
      <c r="F135" s="112" t="s">
        <v>136</v>
      </c>
      <c r="G135" s="112"/>
      <c r="H135" s="119">
        <v>41183</v>
      </c>
      <c r="I135" s="113">
        <v>41258</v>
      </c>
      <c r="J135" s="113"/>
      <c r="K135" s="113"/>
      <c r="L135" s="113" t="s">
        <v>326</v>
      </c>
      <c r="M135" s="104">
        <v>631</v>
      </c>
      <c r="N135" s="104"/>
      <c r="O135" s="27"/>
      <c r="P135" s="27">
        <v>124</v>
      </c>
      <c r="Q135" s="155"/>
      <c r="R135" s="114"/>
      <c r="S135" s="114"/>
      <c r="T135" s="114"/>
      <c r="U135" s="114"/>
      <c r="V135" s="114"/>
      <c r="W135" s="114"/>
      <c r="X135" s="114"/>
      <c r="Y135" s="114"/>
      <c r="Z135" s="114"/>
    </row>
    <row r="136" spans="1:26" s="115" customFormat="1" x14ac:dyDescent="0.25">
      <c r="A136" s="47"/>
      <c r="B136" s="50" t="s">
        <v>16</v>
      </c>
      <c r="C136" s="117"/>
      <c r="D136" s="116"/>
      <c r="E136" s="185"/>
      <c r="F136" s="112"/>
      <c r="G136" s="112"/>
      <c r="H136" s="112"/>
      <c r="I136" s="113"/>
      <c r="J136" s="113"/>
      <c r="K136" s="118" t="s">
        <v>693</v>
      </c>
      <c r="L136" s="118">
        <f t="shared" ref="L136:N136" si="3">SUM(L128:L135)</f>
        <v>0</v>
      </c>
      <c r="M136" s="153">
        <f t="shared" si="3"/>
        <v>3560</v>
      </c>
      <c r="N136" s="118">
        <f t="shared" si="3"/>
        <v>0</v>
      </c>
      <c r="O136" s="27"/>
      <c r="P136" s="27"/>
      <c r="Q136" s="156"/>
    </row>
    <row r="137" spans="1:26" x14ac:dyDescent="0.25">
      <c r="B137" s="30"/>
      <c r="C137" s="30"/>
      <c r="D137" s="30"/>
      <c r="E137" s="31"/>
      <c r="F137" s="30"/>
      <c r="G137" s="30"/>
      <c r="H137" s="30"/>
      <c r="I137" s="30"/>
      <c r="J137" s="30"/>
      <c r="K137" s="30"/>
      <c r="L137" s="30"/>
      <c r="M137" s="30"/>
      <c r="N137" s="30"/>
      <c r="O137" s="30"/>
      <c r="P137" s="30"/>
    </row>
    <row r="138" spans="1:26" ht="18.75" x14ac:dyDescent="0.25">
      <c r="B138" s="60" t="s">
        <v>32</v>
      </c>
      <c r="C138" s="74" t="str">
        <f>+K136</f>
        <v>2 MESES 20 DIAS</v>
      </c>
      <c r="H138" s="32"/>
      <c r="I138" s="32"/>
      <c r="J138" s="32"/>
      <c r="K138" s="32"/>
      <c r="L138" s="32"/>
      <c r="M138" s="32"/>
      <c r="N138" s="30"/>
      <c r="O138" s="30"/>
      <c r="P138" s="30"/>
    </row>
    <row r="140" spans="1:26" ht="15.75" thickBot="1" x14ac:dyDescent="0.3"/>
    <row r="141" spans="1:26" ht="37.15" customHeight="1" thickBot="1" x14ac:dyDescent="0.3">
      <c r="B141" s="77" t="s">
        <v>49</v>
      </c>
      <c r="C141" s="78" t="s">
        <v>50</v>
      </c>
      <c r="D141" s="77" t="s">
        <v>51</v>
      </c>
      <c r="E141" s="78" t="s">
        <v>55</v>
      </c>
    </row>
    <row r="142" spans="1:26" ht="41.45" customHeight="1" x14ac:dyDescent="0.25">
      <c r="B142" s="68" t="s">
        <v>123</v>
      </c>
      <c r="C142" s="71">
        <v>20</v>
      </c>
      <c r="D142" s="71">
        <v>0</v>
      </c>
      <c r="E142" s="289">
        <f>+D142+D143+D144</f>
        <v>0</v>
      </c>
    </row>
    <row r="143" spans="1:26" x14ac:dyDescent="0.25">
      <c r="B143" s="68" t="s">
        <v>124</v>
      </c>
      <c r="C143" s="58">
        <v>30</v>
      </c>
      <c r="D143" s="72">
        <v>0</v>
      </c>
      <c r="E143" s="290"/>
    </row>
    <row r="144" spans="1:26" ht="15.75" thickBot="1" x14ac:dyDescent="0.3">
      <c r="B144" s="68" t="s">
        <v>125</v>
      </c>
      <c r="C144" s="73">
        <v>40</v>
      </c>
      <c r="D144" s="73">
        <v>0</v>
      </c>
      <c r="E144" s="291"/>
    </row>
    <row r="146" spans="2:17" ht="15.75" thickBot="1" x14ac:dyDescent="0.3"/>
    <row r="147" spans="2:17" ht="27" thickBot="1" x14ac:dyDescent="0.3">
      <c r="B147" s="286" t="s">
        <v>52</v>
      </c>
      <c r="C147" s="287"/>
      <c r="D147" s="287"/>
      <c r="E147" s="287"/>
      <c r="F147" s="287"/>
      <c r="G147" s="287"/>
      <c r="H147" s="287"/>
      <c r="I147" s="287"/>
      <c r="J147" s="287"/>
      <c r="K147" s="287"/>
      <c r="L147" s="287"/>
      <c r="M147" s="287"/>
      <c r="N147" s="288"/>
    </row>
    <row r="149" spans="2:17" ht="76.5" customHeight="1" x14ac:dyDescent="0.25">
      <c r="B149" s="57" t="s">
        <v>0</v>
      </c>
      <c r="C149" s="57" t="s">
        <v>39</v>
      </c>
      <c r="D149" s="57" t="s">
        <v>40</v>
      </c>
      <c r="E149" s="57" t="s">
        <v>115</v>
      </c>
      <c r="F149" s="57" t="s">
        <v>117</v>
      </c>
      <c r="G149" s="57" t="s">
        <v>118</v>
      </c>
      <c r="H149" s="57" t="s">
        <v>119</v>
      </c>
      <c r="I149" s="57" t="s">
        <v>116</v>
      </c>
      <c r="J149" s="259" t="s">
        <v>120</v>
      </c>
      <c r="K149" s="260"/>
      <c r="L149" s="261"/>
      <c r="M149" s="57" t="s">
        <v>121</v>
      </c>
      <c r="N149" s="57" t="s">
        <v>41</v>
      </c>
      <c r="O149" s="57" t="s">
        <v>42</v>
      </c>
      <c r="P149" s="259" t="s">
        <v>3</v>
      </c>
      <c r="Q149" s="261"/>
    </row>
    <row r="150" spans="2:17" ht="60.75" customHeight="1" x14ac:dyDescent="0.25">
      <c r="B150" s="92" t="s">
        <v>129</v>
      </c>
      <c r="C150" s="92">
        <f>656/1000</f>
        <v>0.65600000000000003</v>
      </c>
      <c r="D150" s="3" t="s">
        <v>667</v>
      </c>
      <c r="E150" s="3">
        <v>12999969</v>
      </c>
      <c r="F150" s="3" t="s">
        <v>668</v>
      </c>
      <c r="G150" s="3" t="s">
        <v>409</v>
      </c>
      <c r="H150" s="206">
        <v>36063</v>
      </c>
      <c r="I150" s="5"/>
      <c r="J150" s="1" t="s">
        <v>294</v>
      </c>
      <c r="K150" s="100" t="s">
        <v>672</v>
      </c>
      <c r="L150" s="99" t="s">
        <v>43</v>
      </c>
      <c r="M150" s="64" t="s">
        <v>136</v>
      </c>
      <c r="N150" s="64" t="s">
        <v>136</v>
      </c>
      <c r="O150" s="64" t="s">
        <v>136</v>
      </c>
      <c r="P150" s="262"/>
      <c r="Q150" s="262"/>
    </row>
    <row r="151" spans="2:17" ht="60.75" customHeight="1" x14ac:dyDescent="0.25">
      <c r="B151" s="92" t="s">
        <v>130</v>
      </c>
      <c r="C151" s="196">
        <f>656/1000</f>
        <v>0.65600000000000003</v>
      </c>
      <c r="D151" s="3" t="s">
        <v>687</v>
      </c>
      <c r="E151" s="3">
        <v>12970978</v>
      </c>
      <c r="F151" s="3" t="s">
        <v>645</v>
      </c>
      <c r="G151" s="3" t="s">
        <v>409</v>
      </c>
      <c r="H151" s="206">
        <v>32353</v>
      </c>
      <c r="I151" s="5"/>
      <c r="J151" s="1" t="s">
        <v>294</v>
      </c>
      <c r="K151" s="100" t="s">
        <v>688</v>
      </c>
      <c r="L151" s="99" t="s">
        <v>368</v>
      </c>
      <c r="M151" s="64" t="s">
        <v>136</v>
      </c>
      <c r="N151" s="64" t="s">
        <v>136</v>
      </c>
      <c r="O151" s="64" t="s">
        <v>136</v>
      </c>
      <c r="P151" s="93"/>
      <c r="Q151" s="93"/>
    </row>
    <row r="152" spans="2:17" ht="33.6" customHeight="1" x14ac:dyDescent="0.25">
      <c r="B152" s="92" t="s">
        <v>131</v>
      </c>
      <c r="C152" s="196">
        <f>656/5000</f>
        <v>0.13120000000000001</v>
      </c>
      <c r="D152" s="3" t="s">
        <v>685</v>
      </c>
      <c r="E152" s="3">
        <v>12996895</v>
      </c>
      <c r="F152" s="3" t="s">
        <v>660</v>
      </c>
      <c r="G152" s="3" t="s">
        <v>686</v>
      </c>
      <c r="H152" s="206">
        <v>37967</v>
      </c>
      <c r="I152" s="5" t="s">
        <v>136</v>
      </c>
      <c r="J152" s="1" t="s">
        <v>294</v>
      </c>
      <c r="K152" s="99" t="s">
        <v>689</v>
      </c>
      <c r="L152" s="99" t="s">
        <v>664</v>
      </c>
      <c r="M152" s="64" t="s">
        <v>136</v>
      </c>
      <c r="N152" s="64" t="s">
        <v>136</v>
      </c>
      <c r="O152" s="64" t="s">
        <v>136</v>
      </c>
      <c r="P152" s="262"/>
      <c r="Q152" s="262"/>
    </row>
    <row r="155" spans="2:17" ht="15.75" thickBot="1" x14ac:dyDescent="0.3"/>
    <row r="156" spans="2:17" ht="54" customHeight="1" x14ac:dyDescent="0.25">
      <c r="B156" s="76" t="s">
        <v>33</v>
      </c>
      <c r="C156" s="76" t="s">
        <v>49</v>
      </c>
      <c r="D156" s="57" t="s">
        <v>50</v>
      </c>
      <c r="E156" s="76" t="s">
        <v>51</v>
      </c>
      <c r="F156" s="78" t="s">
        <v>56</v>
      </c>
      <c r="G156" s="96"/>
    </row>
    <row r="157" spans="2:17" ht="120.75" customHeight="1" x14ac:dyDescent="0.2">
      <c r="B157" s="280" t="s">
        <v>53</v>
      </c>
      <c r="C157" s="6" t="s">
        <v>126</v>
      </c>
      <c r="D157" s="72">
        <v>25</v>
      </c>
      <c r="E157" s="72">
        <v>25</v>
      </c>
      <c r="F157" s="281">
        <f>+E157+E158+E159</f>
        <v>60</v>
      </c>
      <c r="G157" s="97"/>
    </row>
    <row r="158" spans="2:17" ht="76.150000000000006" customHeight="1" x14ac:dyDescent="0.2">
      <c r="B158" s="280"/>
      <c r="C158" s="6" t="s">
        <v>127</v>
      </c>
      <c r="D158" s="75">
        <v>25</v>
      </c>
      <c r="E158" s="72">
        <v>25</v>
      </c>
      <c r="F158" s="282"/>
      <c r="G158" s="97"/>
    </row>
    <row r="159" spans="2:17" ht="69" customHeight="1" x14ac:dyDescent="0.2">
      <c r="B159" s="280"/>
      <c r="C159" s="6" t="s">
        <v>128</v>
      </c>
      <c r="D159" s="72">
        <v>10</v>
      </c>
      <c r="E159" s="72">
        <v>10</v>
      </c>
      <c r="F159" s="283"/>
      <c r="G159" s="97"/>
    </row>
    <row r="160" spans="2:17" x14ac:dyDescent="0.25">
      <c r="C160"/>
    </row>
    <row r="163" spans="2:5" x14ac:dyDescent="0.25">
      <c r="B163" s="67" t="s">
        <v>57</v>
      </c>
    </row>
    <row r="166" spans="2:5" x14ac:dyDescent="0.25">
      <c r="B166" s="79" t="s">
        <v>33</v>
      </c>
      <c r="C166" s="79" t="s">
        <v>58</v>
      </c>
      <c r="D166" s="76" t="s">
        <v>51</v>
      </c>
      <c r="E166" s="76" t="s">
        <v>16</v>
      </c>
    </row>
    <row r="167" spans="2:5" ht="28.5" x14ac:dyDescent="0.25">
      <c r="B167" s="2" t="s">
        <v>59</v>
      </c>
      <c r="C167" s="7">
        <v>40</v>
      </c>
      <c r="D167" s="72">
        <f>+E142</f>
        <v>0</v>
      </c>
      <c r="E167" s="284">
        <f>+D167+D168</f>
        <v>60</v>
      </c>
    </row>
    <row r="168" spans="2:5" ht="42.75" x14ac:dyDescent="0.25">
      <c r="B168" s="2" t="s">
        <v>60</v>
      </c>
      <c r="C168" s="7">
        <v>60</v>
      </c>
      <c r="D168" s="72">
        <f>+F157</f>
        <v>60</v>
      </c>
      <c r="E168" s="285"/>
    </row>
  </sheetData>
  <customSheetViews>
    <customSheetView guid="{D81F5395-2534-43CB-BC0D-21B85380D5F2}" scale="70" hiddenColumns="1" topLeftCell="A109">
      <selection activeCell="C118" sqref="C118"/>
      <pageMargins left="0.7" right="0.7" top="0.75" bottom="0.75" header="0.3" footer="0.3"/>
      <pageSetup orientation="portrait" horizontalDpi="4294967295" verticalDpi="4294967295" r:id="rId1"/>
    </customSheetView>
    <customSheetView guid="{0231D664-53D3-4378-92FC-86BB75012D50}" scale="70" hiddenColumns="1" topLeftCell="A19">
      <selection activeCell="E40" sqref="E40:E41"/>
      <pageMargins left="0.7" right="0.7" top="0.75" bottom="0.75" header="0.3" footer="0.3"/>
      <pageSetup orientation="portrait" horizontalDpi="4294967295" verticalDpi="4294967295" r:id="rId2"/>
    </customSheetView>
    <customSheetView guid="{CE061EA5-A85E-4ABA-BF79-3FA19E67983B}" scale="70" hiddenColumns="1" topLeftCell="A142">
      <selection activeCell="A150" sqref="A150"/>
      <pageMargins left="0.7" right="0.7" top="0.75" bottom="0.75" header="0.3" footer="0.3"/>
      <pageSetup orientation="portrait" horizontalDpi="4294967295" verticalDpi="4294967295" r:id="rId3"/>
    </customSheetView>
    <customSheetView guid="{A2E15FCF-BF07-4F75-BC8B-D1F713E64E37}" scale="70" hiddenColumns="1" topLeftCell="A43">
      <selection activeCell="G51" sqref="G51"/>
      <pageMargins left="0.7" right="0.7" top="0.75" bottom="0.75" header="0.3" footer="0.3"/>
      <pageSetup orientation="portrait" horizontalDpi="4294967295" verticalDpi="4294967295" r:id="rId4"/>
    </customSheetView>
    <customSheetView guid="{2CECA098-183A-404B-AD72-5EEAC4BDA970}" scale="70" hiddenColumns="1" topLeftCell="A14">
      <selection activeCell="C32" sqref="C32"/>
      <pageMargins left="0.7" right="0.7" top="0.75" bottom="0.75" header="0.3" footer="0.3"/>
      <pageSetup orientation="portrait" horizontalDpi="4294967295" verticalDpi="4294967295" r:id="rId5"/>
    </customSheetView>
    <customSheetView guid="{AFE0F707-F779-4457-8614-A9761FF0129B}" scale="70" hiddenColumns="1" topLeftCell="A128">
      <selection activeCell="F139" sqref="F139"/>
      <pageMargins left="0.7" right="0.7" top="0.75" bottom="0.75" header="0.3" footer="0.3"/>
      <pageSetup orientation="portrait" horizontalDpi="4294967295" verticalDpi="4294967295" r:id="rId6"/>
    </customSheetView>
    <customSheetView guid="{2573ACF7-0240-449A-9F72-FFD028267C4F}" scale="70" hiddenColumns="1" topLeftCell="A16">
      <selection activeCell="C32" sqref="C32"/>
      <pageMargins left="0.7" right="0.7" top="0.75" bottom="0.75" header="0.3" footer="0.3"/>
      <pageSetup orientation="portrait" horizontalDpi="4294967295" verticalDpi="4294967295" r:id="rId7"/>
    </customSheetView>
  </customSheetViews>
  <mergeCells count="43">
    <mergeCell ref="O69:P69"/>
    <mergeCell ref="B157:B159"/>
    <mergeCell ref="F157:F159"/>
    <mergeCell ref="E167:E168"/>
    <mergeCell ref="B2:P2"/>
    <mergeCell ref="B121:P121"/>
    <mergeCell ref="B147:N147"/>
    <mergeCell ref="E142:E144"/>
    <mergeCell ref="B114:N114"/>
    <mergeCell ref="D117:E117"/>
    <mergeCell ref="D118:E118"/>
    <mergeCell ref="B124:N124"/>
    <mergeCell ref="P86:Q86"/>
    <mergeCell ref="B81:N81"/>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O75:P75"/>
    <mergeCell ref="O70:P70"/>
    <mergeCell ref="O71:P71"/>
    <mergeCell ref="O72:P72"/>
    <mergeCell ref="O73:P73"/>
    <mergeCell ref="O74:P74"/>
    <mergeCell ref="J149:L149"/>
    <mergeCell ref="P149:Q149"/>
    <mergeCell ref="P150:Q150"/>
    <mergeCell ref="P152:Q152"/>
    <mergeCell ref="J86:L86"/>
    <mergeCell ref="P87:Q87"/>
    <mergeCell ref="P101:Q101"/>
  </mergeCells>
  <dataValidations count="2">
    <dataValidation type="decimal" allowBlank="1" showInputMessage="1" showErrorMessage="1" sqref="WVH983084 WLL983084 C65580 IV65580 SR65580 ACN65580 AMJ65580 AWF65580 BGB65580 BPX65580 BZT65580 CJP65580 CTL65580 DDH65580 DND65580 DWZ65580 EGV65580 EQR65580 FAN65580 FKJ65580 FUF65580 GEB65580 GNX65580 GXT65580 HHP65580 HRL65580 IBH65580 ILD65580 IUZ65580 JEV65580 JOR65580 JYN65580 KIJ65580 KSF65580 LCB65580 LLX65580 LVT65580 MFP65580 MPL65580 MZH65580 NJD65580 NSZ65580 OCV65580 OMR65580 OWN65580 PGJ65580 PQF65580 QAB65580 QJX65580 QTT65580 RDP65580 RNL65580 RXH65580 SHD65580 SQZ65580 TAV65580 TKR65580 TUN65580 UEJ65580 UOF65580 UYB65580 VHX65580 VRT65580 WBP65580 WLL65580 WVH65580 C131116 IV131116 SR131116 ACN131116 AMJ131116 AWF131116 BGB131116 BPX131116 BZT131116 CJP131116 CTL131116 DDH131116 DND131116 DWZ131116 EGV131116 EQR131116 FAN131116 FKJ131116 FUF131116 GEB131116 GNX131116 GXT131116 HHP131116 HRL131116 IBH131116 ILD131116 IUZ131116 JEV131116 JOR131116 JYN131116 KIJ131116 KSF131116 LCB131116 LLX131116 LVT131116 MFP131116 MPL131116 MZH131116 NJD131116 NSZ131116 OCV131116 OMR131116 OWN131116 PGJ131116 PQF131116 QAB131116 QJX131116 QTT131116 RDP131116 RNL131116 RXH131116 SHD131116 SQZ131116 TAV131116 TKR131116 TUN131116 UEJ131116 UOF131116 UYB131116 VHX131116 VRT131116 WBP131116 WLL131116 WVH131116 C196652 IV196652 SR196652 ACN196652 AMJ196652 AWF196652 BGB196652 BPX196652 BZT196652 CJP196652 CTL196652 DDH196652 DND196652 DWZ196652 EGV196652 EQR196652 FAN196652 FKJ196652 FUF196652 GEB196652 GNX196652 GXT196652 HHP196652 HRL196652 IBH196652 ILD196652 IUZ196652 JEV196652 JOR196652 JYN196652 KIJ196652 KSF196652 LCB196652 LLX196652 LVT196652 MFP196652 MPL196652 MZH196652 NJD196652 NSZ196652 OCV196652 OMR196652 OWN196652 PGJ196652 PQF196652 QAB196652 QJX196652 QTT196652 RDP196652 RNL196652 RXH196652 SHD196652 SQZ196652 TAV196652 TKR196652 TUN196652 UEJ196652 UOF196652 UYB196652 VHX196652 VRT196652 WBP196652 WLL196652 WVH196652 C262188 IV262188 SR262188 ACN262188 AMJ262188 AWF262188 BGB262188 BPX262188 BZT262188 CJP262188 CTL262188 DDH262188 DND262188 DWZ262188 EGV262188 EQR262188 FAN262188 FKJ262188 FUF262188 GEB262188 GNX262188 GXT262188 HHP262188 HRL262188 IBH262188 ILD262188 IUZ262188 JEV262188 JOR262188 JYN262188 KIJ262188 KSF262188 LCB262188 LLX262188 LVT262188 MFP262188 MPL262188 MZH262188 NJD262188 NSZ262188 OCV262188 OMR262188 OWN262188 PGJ262188 PQF262188 QAB262188 QJX262188 QTT262188 RDP262188 RNL262188 RXH262188 SHD262188 SQZ262188 TAV262188 TKR262188 TUN262188 UEJ262188 UOF262188 UYB262188 VHX262188 VRT262188 WBP262188 WLL262188 WVH262188 C327724 IV327724 SR327724 ACN327724 AMJ327724 AWF327724 BGB327724 BPX327724 BZT327724 CJP327724 CTL327724 DDH327724 DND327724 DWZ327724 EGV327724 EQR327724 FAN327724 FKJ327724 FUF327724 GEB327724 GNX327724 GXT327724 HHP327724 HRL327724 IBH327724 ILD327724 IUZ327724 JEV327724 JOR327724 JYN327724 KIJ327724 KSF327724 LCB327724 LLX327724 LVT327724 MFP327724 MPL327724 MZH327724 NJD327724 NSZ327724 OCV327724 OMR327724 OWN327724 PGJ327724 PQF327724 QAB327724 QJX327724 QTT327724 RDP327724 RNL327724 RXH327724 SHD327724 SQZ327724 TAV327724 TKR327724 TUN327724 UEJ327724 UOF327724 UYB327724 VHX327724 VRT327724 WBP327724 WLL327724 WVH327724 C393260 IV393260 SR393260 ACN393260 AMJ393260 AWF393260 BGB393260 BPX393260 BZT393260 CJP393260 CTL393260 DDH393260 DND393260 DWZ393260 EGV393260 EQR393260 FAN393260 FKJ393260 FUF393260 GEB393260 GNX393260 GXT393260 HHP393260 HRL393260 IBH393260 ILD393260 IUZ393260 JEV393260 JOR393260 JYN393260 KIJ393260 KSF393260 LCB393260 LLX393260 LVT393260 MFP393260 MPL393260 MZH393260 NJD393260 NSZ393260 OCV393260 OMR393260 OWN393260 PGJ393260 PQF393260 QAB393260 QJX393260 QTT393260 RDP393260 RNL393260 RXH393260 SHD393260 SQZ393260 TAV393260 TKR393260 TUN393260 UEJ393260 UOF393260 UYB393260 VHX393260 VRT393260 WBP393260 WLL393260 WVH393260 C458796 IV458796 SR458796 ACN458796 AMJ458796 AWF458796 BGB458796 BPX458796 BZT458796 CJP458796 CTL458796 DDH458796 DND458796 DWZ458796 EGV458796 EQR458796 FAN458796 FKJ458796 FUF458796 GEB458796 GNX458796 GXT458796 HHP458796 HRL458796 IBH458796 ILD458796 IUZ458796 JEV458796 JOR458796 JYN458796 KIJ458796 KSF458796 LCB458796 LLX458796 LVT458796 MFP458796 MPL458796 MZH458796 NJD458796 NSZ458796 OCV458796 OMR458796 OWN458796 PGJ458796 PQF458796 QAB458796 QJX458796 QTT458796 RDP458796 RNL458796 RXH458796 SHD458796 SQZ458796 TAV458796 TKR458796 TUN458796 UEJ458796 UOF458796 UYB458796 VHX458796 VRT458796 WBP458796 WLL458796 WVH458796 C524332 IV524332 SR524332 ACN524332 AMJ524332 AWF524332 BGB524332 BPX524332 BZT524332 CJP524332 CTL524332 DDH524332 DND524332 DWZ524332 EGV524332 EQR524332 FAN524332 FKJ524332 FUF524332 GEB524332 GNX524332 GXT524332 HHP524332 HRL524332 IBH524332 ILD524332 IUZ524332 JEV524332 JOR524332 JYN524332 KIJ524332 KSF524332 LCB524332 LLX524332 LVT524332 MFP524332 MPL524332 MZH524332 NJD524332 NSZ524332 OCV524332 OMR524332 OWN524332 PGJ524332 PQF524332 QAB524332 QJX524332 QTT524332 RDP524332 RNL524332 RXH524332 SHD524332 SQZ524332 TAV524332 TKR524332 TUN524332 UEJ524332 UOF524332 UYB524332 VHX524332 VRT524332 WBP524332 WLL524332 WVH524332 C589868 IV589868 SR589868 ACN589868 AMJ589868 AWF589868 BGB589868 BPX589868 BZT589868 CJP589868 CTL589868 DDH589868 DND589868 DWZ589868 EGV589868 EQR589868 FAN589868 FKJ589868 FUF589868 GEB589868 GNX589868 GXT589868 HHP589868 HRL589868 IBH589868 ILD589868 IUZ589868 JEV589868 JOR589868 JYN589868 KIJ589868 KSF589868 LCB589868 LLX589868 LVT589868 MFP589868 MPL589868 MZH589868 NJD589868 NSZ589868 OCV589868 OMR589868 OWN589868 PGJ589868 PQF589868 QAB589868 QJX589868 QTT589868 RDP589868 RNL589868 RXH589868 SHD589868 SQZ589868 TAV589868 TKR589868 TUN589868 UEJ589868 UOF589868 UYB589868 VHX589868 VRT589868 WBP589868 WLL589868 WVH589868 C655404 IV655404 SR655404 ACN655404 AMJ655404 AWF655404 BGB655404 BPX655404 BZT655404 CJP655404 CTL655404 DDH655404 DND655404 DWZ655404 EGV655404 EQR655404 FAN655404 FKJ655404 FUF655404 GEB655404 GNX655404 GXT655404 HHP655404 HRL655404 IBH655404 ILD655404 IUZ655404 JEV655404 JOR655404 JYN655404 KIJ655404 KSF655404 LCB655404 LLX655404 LVT655404 MFP655404 MPL655404 MZH655404 NJD655404 NSZ655404 OCV655404 OMR655404 OWN655404 PGJ655404 PQF655404 QAB655404 QJX655404 QTT655404 RDP655404 RNL655404 RXH655404 SHD655404 SQZ655404 TAV655404 TKR655404 TUN655404 UEJ655404 UOF655404 UYB655404 VHX655404 VRT655404 WBP655404 WLL655404 WVH655404 C720940 IV720940 SR720940 ACN720940 AMJ720940 AWF720940 BGB720940 BPX720940 BZT720940 CJP720940 CTL720940 DDH720940 DND720940 DWZ720940 EGV720940 EQR720940 FAN720940 FKJ720940 FUF720940 GEB720940 GNX720940 GXT720940 HHP720940 HRL720940 IBH720940 ILD720940 IUZ720940 JEV720940 JOR720940 JYN720940 KIJ720940 KSF720940 LCB720940 LLX720940 LVT720940 MFP720940 MPL720940 MZH720940 NJD720940 NSZ720940 OCV720940 OMR720940 OWN720940 PGJ720940 PQF720940 QAB720940 QJX720940 QTT720940 RDP720940 RNL720940 RXH720940 SHD720940 SQZ720940 TAV720940 TKR720940 TUN720940 UEJ720940 UOF720940 UYB720940 VHX720940 VRT720940 WBP720940 WLL720940 WVH720940 C786476 IV786476 SR786476 ACN786476 AMJ786476 AWF786476 BGB786476 BPX786476 BZT786476 CJP786476 CTL786476 DDH786476 DND786476 DWZ786476 EGV786476 EQR786476 FAN786476 FKJ786476 FUF786476 GEB786476 GNX786476 GXT786476 HHP786476 HRL786476 IBH786476 ILD786476 IUZ786476 JEV786476 JOR786476 JYN786476 KIJ786476 KSF786476 LCB786476 LLX786476 LVT786476 MFP786476 MPL786476 MZH786476 NJD786476 NSZ786476 OCV786476 OMR786476 OWN786476 PGJ786476 PQF786476 QAB786476 QJX786476 QTT786476 RDP786476 RNL786476 RXH786476 SHD786476 SQZ786476 TAV786476 TKR786476 TUN786476 UEJ786476 UOF786476 UYB786476 VHX786476 VRT786476 WBP786476 WLL786476 WVH786476 C852012 IV852012 SR852012 ACN852012 AMJ852012 AWF852012 BGB852012 BPX852012 BZT852012 CJP852012 CTL852012 DDH852012 DND852012 DWZ852012 EGV852012 EQR852012 FAN852012 FKJ852012 FUF852012 GEB852012 GNX852012 GXT852012 HHP852012 HRL852012 IBH852012 ILD852012 IUZ852012 JEV852012 JOR852012 JYN852012 KIJ852012 KSF852012 LCB852012 LLX852012 LVT852012 MFP852012 MPL852012 MZH852012 NJD852012 NSZ852012 OCV852012 OMR852012 OWN852012 PGJ852012 PQF852012 QAB852012 QJX852012 QTT852012 RDP852012 RNL852012 RXH852012 SHD852012 SQZ852012 TAV852012 TKR852012 TUN852012 UEJ852012 UOF852012 UYB852012 VHX852012 VRT852012 WBP852012 WLL852012 WVH852012 C917548 IV917548 SR917548 ACN917548 AMJ917548 AWF917548 BGB917548 BPX917548 BZT917548 CJP917548 CTL917548 DDH917548 DND917548 DWZ917548 EGV917548 EQR917548 FAN917548 FKJ917548 FUF917548 GEB917548 GNX917548 GXT917548 HHP917548 HRL917548 IBH917548 ILD917548 IUZ917548 JEV917548 JOR917548 JYN917548 KIJ917548 KSF917548 LCB917548 LLX917548 LVT917548 MFP917548 MPL917548 MZH917548 NJD917548 NSZ917548 OCV917548 OMR917548 OWN917548 PGJ917548 PQF917548 QAB917548 QJX917548 QTT917548 RDP917548 RNL917548 RXH917548 SHD917548 SQZ917548 TAV917548 TKR917548 TUN917548 UEJ917548 UOF917548 UYB917548 VHX917548 VRT917548 WBP917548 WLL917548 WVH917548 C983084 IV983084 SR983084 ACN983084 AMJ983084 AWF983084 BGB983084 BPX983084 BZT983084 CJP983084 CTL983084 DDH983084 DND983084 DWZ983084 EGV983084 EQR983084 FAN983084 FKJ983084 FUF983084 GEB983084 GNX983084 GXT983084 HHP983084 HRL983084 IBH983084 ILD983084 IUZ983084 JEV983084 JOR983084 JYN983084 KIJ983084 KSF983084 LCB983084 LLX983084 LVT983084 MFP983084 MPL983084 MZH983084 NJD983084 NSZ983084 OCV983084 OMR983084 OWN983084 PGJ983084 PQF983084 QAB983084 QJX983084 QTT983084 RDP983084 RNL983084 RXH983084 SHD983084 SQZ983084 TAV983084 TKR983084 TUN983084 UEJ983084 UOF983084 UYB983084 VHX983084 VRT983084 WBP98308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84 A65580 IS65580 SO65580 ACK65580 AMG65580 AWC65580 BFY65580 BPU65580 BZQ65580 CJM65580 CTI65580 DDE65580 DNA65580 DWW65580 EGS65580 EQO65580 FAK65580 FKG65580 FUC65580 GDY65580 GNU65580 GXQ65580 HHM65580 HRI65580 IBE65580 ILA65580 IUW65580 JES65580 JOO65580 JYK65580 KIG65580 KSC65580 LBY65580 LLU65580 LVQ65580 MFM65580 MPI65580 MZE65580 NJA65580 NSW65580 OCS65580 OMO65580 OWK65580 PGG65580 PQC65580 PZY65580 QJU65580 QTQ65580 RDM65580 RNI65580 RXE65580 SHA65580 SQW65580 TAS65580 TKO65580 TUK65580 UEG65580 UOC65580 UXY65580 VHU65580 VRQ65580 WBM65580 WLI65580 WVE65580 A131116 IS131116 SO131116 ACK131116 AMG131116 AWC131116 BFY131116 BPU131116 BZQ131116 CJM131116 CTI131116 DDE131116 DNA131116 DWW131116 EGS131116 EQO131116 FAK131116 FKG131116 FUC131116 GDY131116 GNU131116 GXQ131116 HHM131116 HRI131116 IBE131116 ILA131116 IUW131116 JES131116 JOO131116 JYK131116 KIG131116 KSC131116 LBY131116 LLU131116 LVQ131116 MFM131116 MPI131116 MZE131116 NJA131116 NSW131116 OCS131116 OMO131116 OWK131116 PGG131116 PQC131116 PZY131116 QJU131116 QTQ131116 RDM131116 RNI131116 RXE131116 SHA131116 SQW131116 TAS131116 TKO131116 TUK131116 UEG131116 UOC131116 UXY131116 VHU131116 VRQ131116 WBM131116 WLI131116 WVE131116 A196652 IS196652 SO196652 ACK196652 AMG196652 AWC196652 BFY196652 BPU196652 BZQ196652 CJM196652 CTI196652 DDE196652 DNA196652 DWW196652 EGS196652 EQO196652 FAK196652 FKG196652 FUC196652 GDY196652 GNU196652 GXQ196652 HHM196652 HRI196652 IBE196652 ILA196652 IUW196652 JES196652 JOO196652 JYK196652 KIG196652 KSC196652 LBY196652 LLU196652 LVQ196652 MFM196652 MPI196652 MZE196652 NJA196652 NSW196652 OCS196652 OMO196652 OWK196652 PGG196652 PQC196652 PZY196652 QJU196652 QTQ196652 RDM196652 RNI196652 RXE196652 SHA196652 SQW196652 TAS196652 TKO196652 TUK196652 UEG196652 UOC196652 UXY196652 VHU196652 VRQ196652 WBM196652 WLI196652 WVE196652 A262188 IS262188 SO262188 ACK262188 AMG262188 AWC262188 BFY262188 BPU262188 BZQ262188 CJM262188 CTI262188 DDE262188 DNA262188 DWW262188 EGS262188 EQO262188 FAK262188 FKG262188 FUC262188 GDY262188 GNU262188 GXQ262188 HHM262188 HRI262188 IBE262188 ILA262188 IUW262188 JES262188 JOO262188 JYK262188 KIG262188 KSC262188 LBY262188 LLU262188 LVQ262188 MFM262188 MPI262188 MZE262188 NJA262188 NSW262188 OCS262188 OMO262188 OWK262188 PGG262188 PQC262188 PZY262188 QJU262188 QTQ262188 RDM262188 RNI262188 RXE262188 SHA262188 SQW262188 TAS262188 TKO262188 TUK262188 UEG262188 UOC262188 UXY262188 VHU262188 VRQ262188 WBM262188 WLI262188 WVE262188 A327724 IS327724 SO327724 ACK327724 AMG327724 AWC327724 BFY327724 BPU327724 BZQ327724 CJM327724 CTI327724 DDE327724 DNA327724 DWW327724 EGS327724 EQO327724 FAK327724 FKG327724 FUC327724 GDY327724 GNU327724 GXQ327724 HHM327724 HRI327724 IBE327724 ILA327724 IUW327724 JES327724 JOO327724 JYK327724 KIG327724 KSC327724 LBY327724 LLU327724 LVQ327724 MFM327724 MPI327724 MZE327724 NJA327724 NSW327724 OCS327724 OMO327724 OWK327724 PGG327724 PQC327724 PZY327724 QJU327724 QTQ327724 RDM327724 RNI327724 RXE327724 SHA327724 SQW327724 TAS327724 TKO327724 TUK327724 UEG327724 UOC327724 UXY327724 VHU327724 VRQ327724 WBM327724 WLI327724 WVE327724 A393260 IS393260 SO393260 ACK393260 AMG393260 AWC393260 BFY393260 BPU393260 BZQ393260 CJM393260 CTI393260 DDE393260 DNA393260 DWW393260 EGS393260 EQO393260 FAK393260 FKG393260 FUC393260 GDY393260 GNU393260 GXQ393260 HHM393260 HRI393260 IBE393260 ILA393260 IUW393260 JES393260 JOO393260 JYK393260 KIG393260 KSC393260 LBY393260 LLU393260 LVQ393260 MFM393260 MPI393260 MZE393260 NJA393260 NSW393260 OCS393260 OMO393260 OWK393260 PGG393260 PQC393260 PZY393260 QJU393260 QTQ393260 RDM393260 RNI393260 RXE393260 SHA393260 SQW393260 TAS393260 TKO393260 TUK393260 UEG393260 UOC393260 UXY393260 VHU393260 VRQ393260 WBM393260 WLI393260 WVE393260 A458796 IS458796 SO458796 ACK458796 AMG458796 AWC458796 BFY458796 BPU458796 BZQ458796 CJM458796 CTI458796 DDE458796 DNA458796 DWW458796 EGS458796 EQO458796 FAK458796 FKG458796 FUC458796 GDY458796 GNU458796 GXQ458796 HHM458796 HRI458796 IBE458796 ILA458796 IUW458796 JES458796 JOO458796 JYK458796 KIG458796 KSC458796 LBY458796 LLU458796 LVQ458796 MFM458796 MPI458796 MZE458796 NJA458796 NSW458796 OCS458796 OMO458796 OWK458796 PGG458796 PQC458796 PZY458796 QJU458796 QTQ458796 RDM458796 RNI458796 RXE458796 SHA458796 SQW458796 TAS458796 TKO458796 TUK458796 UEG458796 UOC458796 UXY458796 VHU458796 VRQ458796 WBM458796 WLI458796 WVE458796 A524332 IS524332 SO524332 ACK524332 AMG524332 AWC524332 BFY524332 BPU524332 BZQ524332 CJM524332 CTI524332 DDE524332 DNA524332 DWW524332 EGS524332 EQO524332 FAK524332 FKG524332 FUC524332 GDY524332 GNU524332 GXQ524332 HHM524332 HRI524332 IBE524332 ILA524332 IUW524332 JES524332 JOO524332 JYK524332 KIG524332 KSC524332 LBY524332 LLU524332 LVQ524332 MFM524332 MPI524332 MZE524332 NJA524332 NSW524332 OCS524332 OMO524332 OWK524332 PGG524332 PQC524332 PZY524332 QJU524332 QTQ524332 RDM524332 RNI524332 RXE524332 SHA524332 SQW524332 TAS524332 TKO524332 TUK524332 UEG524332 UOC524332 UXY524332 VHU524332 VRQ524332 WBM524332 WLI524332 WVE524332 A589868 IS589868 SO589868 ACK589868 AMG589868 AWC589868 BFY589868 BPU589868 BZQ589868 CJM589868 CTI589868 DDE589868 DNA589868 DWW589868 EGS589868 EQO589868 FAK589868 FKG589868 FUC589868 GDY589868 GNU589868 GXQ589868 HHM589868 HRI589868 IBE589868 ILA589868 IUW589868 JES589868 JOO589868 JYK589868 KIG589868 KSC589868 LBY589868 LLU589868 LVQ589868 MFM589868 MPI589868 MZE589868 NJA589868 NSW589868 OCS589868 OMO589868 OWK589868 PGG589868 PQC589868 PZY589868 QJU589868 QTQ589868 RDM589868 RNI589868 RXE589868 SHA589868 SQW589868 TAS589868 TKO589868 TUK589868 UEG589868 UOC589868 UXY589868 VHU589868 VRQ589868 WBM589868 WLI589868 WVE589868 A655404 IS655404 SO655404 ACK655404 AMG655404 AWC655404 BFY655404 BPU655404 BZQ655404 CJM655404 CTI655404 DDE655404 DNA655404 DWW655404 EGS655404 EQO655404 FAK655404 FKG655404 FUC655404 GDY655404 GNU655404 GXQ655404 HHM655404 HRI655404 IBE655404 ILA655404 IUW655404 JES655404 JOO655404 JYK655404 KIG655404 KSC655404 LBY655404 LLU655404 LVQ655404 MFM655404 MPI655404 MZE655404 NJA655404 NSW655404 OCS655404 OMO655404 OWK655404 PGG655404 PQC655404 PZY655404 QJU655404 QTQ655404 RDM655404 RNI655404 RXE655404 SHA655404 SQW655404 TAS655404 TKO655404 TUK655404 UEG655404 UOC655404 UXY655404 VHU655404 VRQ655404 WBM655404 WLI655404 WVE655404 A720940 IS720940 SO720940 ACK720940 AMG720940 AWC720940 BFY720940 BPU720940 BZQ720940 CJM720940 CTI720940 DDE720940 DNA720940 DWW720940 EGS720940 EQO720940 FAK720940 FKG720940 FUC720940 GDY720940 GNU720940 GXQ720940 HHM720940 HRI720940 IBE720940 ILA720940 IUW720940 JES720940 JOO720940 JYK720940 KIG720940 KSC720940 LBY720940 LLU720940 LVQ720940 MFM720940 MPI720940 MZE720940 NJA720940 NSW720940 OCS720940 OMO720940 OWK720940 PGG720940 PQC720940 PZY720940 QJU720940 QTQ720940 RDM720940 RNI720940 RXE720940 SHA720940 SQW720940 TAS720940 TKO720940 TUK720940 UEG720940 UOC720940 UXY720940 VHU720940 VRQ720940 WBM720940 WLI720940 WVE720940 A786476 IS786476 SO786476 ACK786476 AMG786476 AWC786476 BFY786476 BPU786476 BZQ786476 CJM786476 CTI786476 DDE786476 DNA786476 DWW786476 EGS786476 EQO786476 FAK786476 FKG786476 FUC786476 GDY786476 GNU786476 GXQ786476 HHM786476 HRI786476 IBE786476 ILA786476 IUW786476 JES786476 JOO786476 JYK786476 KIG786476 KSC786476 LBY786476 LLU786476 LVQ786476 MFM786476 MPI786476 MZE786476 NJA786476 NSW786476 OCS786476 OMO786476 OWK786476 PGG786476 PQC786476 PZY786476 QJU786476 QTQ786476 RDM786476 RNI786476 RXE786476 SHA786476 SQW786476 TAS786476 TKO786476 TUK786476 UEG786476 UOC786476 UXY786476 VHU786476 VRQ786476 WBM786476 WLI786476 WVE786476 A852012 IS852012 SO852012 ACK852012 AMG852012 AWC852012 BFY852012 BPU852012 BZQ852012 CJM852012 CTI852012 DDE852012 DNA852012 DWW852012 EGS852012 EQO852012 FAK852012 FKG852012 FUC852012 GDY852012 GNU852012 GXQ852012 HHM852012 HRI852012 IBE852012 ILA852012 IUW852012 JES852012 JOO852012 JYK852012 KIG852012 KSC852012 LBY852012 LLU852012 LVQ852012 MFM852012 MPI852012 MZE852012 NJA852012 NSW852012 OCS852012 OMO852012 OWK852012 PGG852012 PQC852012 PZY852012 QJU852012 QTQ852012 RDM852012 RNI852012 RXE852012 SHA852012 SQW852012 TAS852012 TKO852012 TUK852012 UEG852012 UOC852012 UXY852012 VHU852012 VRQ852012 WBM852012 WLI852012 WVE852012 A917548 IS917548 SO917548 ACK917548 AMG917548 AWC917548 BFY917548 BPU917548 BZQ917548 CJM917548 CTI917548 DDE917548 DNA917548 DWW917548 EGS917548 EQO917548 FAK917548 FKG917548 FUC917548 GDY917548 GNU917548 GXQ917548 HHM917548 HRI917548 IBE917548 ILA917548 IUW917548 JES917548 JOO917548 JYK917548 KIG917548 KSC917548 LBY917548 LLU917548 LVQ917548 MFM917548 MPI917548 MZE917548 NJA917548 NSW917548 OCS917548 OMO917548 OWK917548 PGG917548 PQC917548 PZY917548 QJU917548 QTQ917548 RDM917548 RNI917548 RXE917548 SHA917548 SQW917548 TAS917548 TKO917548 TUK917548 UEG917548 UOC917548 UXY917548 VHU917548 VRQ917548 WBM917548 WLI917548 WVE917548 A983084 IS983084 SO983084 ACK983084 AMG983084 AWC983084 BFY983084 BPU983084 BZQ983084 CJM983084 CTI983084 DDE983084 DNA983084 DWW983084 EGS983084 EQO983084 FAK983084 FKG983084 FUC983084 GDY983084 GNU983084 GXQ983084 HHM983084 HRI983084 IBE983084 ILA983084 IUW983084 JES983084 JOO983084 JYK983084 KIG983084 KSC983084 LBY983084 LLU983084 LVQ983084 MFM983084 MPI983084 MZE983084 NJA983084 NSW983084 OCS983084 OMO983084 OWK983084 PGG983084 PQC983084 PZY983084 QJU983084 QTQ983084 RDM983084 RNI983084 RXE983084 SHA983084 SQW983084 TAS983084 TKO983084 TUK983084 UEG983084 UOC983084 UXY983084 VHU983084 VRQ983084 WBM983084 WLI98308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78"/>
  <sheetViews>
    <sheetView topLeftCell="F95" zoomScale="60" zoomScaleNormal="60" workbookViewId="0">
      <selection activeCell="L110" sqref="L110"/>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27" style="9" customWidth="1"/>
    <col min="17" max="17" width="37.285156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65" t="s">
        <v>63</v>
      </c>
      <c r="C2" s="266"/>
      <c r="D2" s="266"/>
      <c r="E2" s="266"/>
      <c r="F2" s="266"/>
      <c r="G2" s="266"/>
      <c r="H2" s="266"/>
      <c r="I2" s="266"/>
      <c r="J2" s="266"/>
      <c r="K2" s="266"/>
      <c r="L2" s="266"/>
      <c r="M2" s="266"/>
      <c r="N2" s="266"/>
      <c r="O2" s="266"/>
      <c r="P2" s="266"/>
    </row>
    <row r="4" spans="2:16" ht="26.25" x14ac:dyDescent="0.25">
      <c r="B4" s="265" t="s">
        <v>48</v>
      </c>
      <c r="C4" s="266"/>
      <c r="D4" s="266"/>
      <c r="E4" s="266"/>
      <c r="F4" s="266"/>
      <c r="G4" s="266"/>
      <c r="H4" s="266"/>
      <c r="I4" s="266"/>
      <c r="J4" s="266"/>
      <c r="K4" s="266"/>
      <c r="L4" s="266"/>
      <c r="M4" s="266"/>
      <c r="N4" s="266"/>
      <c r="O4" s="266"/>
      <c r="P4" s="266"/>
    </row>
    <row r="5" spans="2:16" ht="15.75" thickBot="1" x14ac:dyDescent="0.3"/>
    <row r="6" spans="2:16" ht="21.75" thickBot="1" x14ac:dyDescent="0.3">
      <c r="B6" s="11" t="s">
        <v>4</v>
      </c>
      <c r="C6" s="172" t="s">
        <v>294</v>
      </c>
      <c r="D6" s="172"/>
      <c r="E6" s="172"/>
      <c r="F6" s="172"/>
      <c r="G6" s="172"/>
      <c r="H6" s="172"/>
      <c r="I6" s="172"/>
      <c r="J6" s="172"/>
      <c r="K6" s="172"/>
      <c r="L6" s="172"/>
      <c r="M6" s="172"/>
      <c r="N6" s="173"/>
    </row>
    <row r="7" spans="2:16" ht="16.5" thickBot="1" x14ac:dyDescent="0.3">
      <c r="B7" s="12" t="s">
        <v>5</v>
      </c>
      <c r="C7" s="172"/>
      <c r="D7" s="172"/>
      <c r="E7" s="172"/>
      <c r="F7" s="172"/>
      <c r="G7" s="172"/>
      <c r="H7" s="172"/>
      <c r="I7" s="172"/>
      <c r="J7" s="172"/>
      <c r="K7" s="172"/>
      <c r="L7" s="172"/>
      <c r="M7" s="172"/>
      <c r="N7" s="173"/>
    </row>
    <row r="8" spans="2:16" ht="16.5" thickBot="1" x14ac:dyDescent="0.3">
      <c r="B8" s="12" t="s">
        <v>6</v>
      </c>
      <c r="C8" s="172"/>
      <c r="D8" s="172"/>
      <c r="E8" s="172"/>
      <c r="F8" s="172"/>
      <c r="G8" s="172"/>
      <c r="H8" s="172"/>
      <c r="I8" s="172"/>
      <c r="J8" s="172"/>
      <c r="K8" s="172"/>
      <c r="L8" s="172"/>
      <c r="M8" s="172"/>
      <c r="N8" s="173"/>
    </row>
    <row r="9" spans="2:16" ht="16.5" thickBot="1" x14ac:dyDescent="0.3">
      <c r="B9" s="12" t="s">
        <v>7</v>
      </c>
      <c r="C9" s="172"/>
      <c r="D9" s="172"/>
      <c r="E9" s="172"/>
      <c r="F9" s="172"/>
      <c r="G9" s="172"/>
      <c r="H9" s="172"/>
      <c r="I9" s="172"/>
      <c r="J9" s="172"/>
      <c r="K9" s="172"/>
      <c r="L9" s="172"/>
      <c r="M9" s="172"/>
      <c r="N9" s="173"/>
    </row>
    <row r="10" spans="2:16" ht="16.5" thickBot="1" x14ac:dyDescent="0.3">
      <c r="B10" s="12" t="s">
        <v>8</v>
      </c>
      <c r="C10" s="174"/>
      <c r="D10" s="174"/>
      <c r="E10" s="175"/>
      <c r="F10" s="34"/>
      <c r="G10" s="34"/>
      <c r="H10" s="34"/>
      <c r="I10" s="34"/>
      <c r="J10" s="34"/>
      <c r="K10" s="34"/>
      <c r="L10" s="34"/>
      <c r="M10" s="34"/>
      <c r="N10" s="35"/>
    </row>
    <row r="11" spans="2:16" ht="16.5" thickBot="1" x14ac:dyDescent="0.3">
      <c r="B11" s="14" t="s">
        <v>9</v>
      </c>
      <c r="C11" s="15">
        <v>41245</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x14ac:dyDescent="0.25">
      <c r="B14" s="275" t="s">
        <v>100</v>
      </c>
      <c r="C14" s="275"/>
      <c r="D14" s="164" t="s">
        <v>12</v>
      </c>
      <c r="E14" s="164" t="s">
        <v>13</v>
      </c>
      <c r="F14" s="164" t="s">
        <v>29</v>
      </c>
      <c r="G14" s="94"/>
      <c r="I14" s="38"/>
      <c r="J14" s="38"/>
      <c r="K14" s="38"/>
      <c r="L14" s="38"/>
      <c r="M14" s="38"/>
      <c r="N14" s="110"/>
    </row>
    <row r="15" spans="2:16" x14ac:dyDescent="0.25">
      <c r="B15" s="275"/>
      <c r="C15" s="275"/>
      <c r="D15" s="164">
        <v>2</v>
      </c>
      <c r="E15" s="36">
        <v>1044140500</v>
      </c>
      <c r="F15" s="36">
        <v>500</v>
      </c>
      <c r="G15" s="95"/>
      <c r="I15" s="39"/>
      <c r="J15" s="39"/>
      <c r="K15" s="39"/>
      <c r="L15" s="39"/>
      <c r="M15" s="39"/>
      <c r="N15" s="110"/>
    </row>
    <row r="16" spans="2:16" x14ac:dyDescent="0.25">
      <c r="B16" s="275"/>
      <c r="C16" s="275"/>
      <c r="D16" s="164"/>
      <c r="E16" s="36"/>
      <c r="F16" s="36"/>
      <c r="G16" s="95"/>
      <c r="I16" s="39"/>
      <c r="J16" s="39"/>
      <c r="K16" s="39"/>
      <c r="L16" s="39"/>
      <c r="M16" s="39"/>
      <c r="N16" s="110"/>
    </row>
    <row r="17" spans="1:14" x14ac:dyDescent="0.25">
      <c r="B17" s="275"/>
      <c r="C17" s="275"/>
      <c r="D17" s="164"/>
      <c r="E17" s="36"/>
      <c r="F17" s="36"/>
      <c r="G17" s="95"/>
      <c r="I17" s="39"/>
      <c r="J17" s="39"/>
      <c r="K17" s="39"/>
      <c r="L17" s="39"/>
      <c r="M17" s="39"/>
      <c r="N17" s="110"/>
    </row>
    <row r="18" spans="1:14" x14ac:dyDescent="0.25">
      <c r="B18" s="275"/>
      <c r="C18" s="275"/>
      <c r="D18" s="164"/>
      <c r="E18" s="37"/>
      <c r="F18" s="36"/>
      <c r="G18" s="95"/>
      <c r="H18" s="22"/>
      <c r="I18" s="39"/>
      <c r="J18" s="39"/>
      <c r="K18" s="39"/>
      <c r="L18" s="39"/>
      <c r="M18" s="39"/>
      <c r="N18" s="20"/>
    </row>
    <row r="19" spans="1:14" x14ac:dyDescent="0.25">
      <c r="B19" s="275"/>
      <c r="C19" s="275"/>
      <c r="D19" s="164"/>
      <c r="E19" s="37"/>
      <c r="F19" s="36"/>
      <c r="G19" s="95"/>
      <c r="H19" s="22"/>
      <c r="I19" s="41"/>
      <c r="J19" s="41"/>
      <c r="K19" s="41"/>
      <c r="L19" s="41"/>
      <c r="M19" s="41"/>
      <c r="N19" s="20"/>
    </row>
    <row r="20" spans="1:14" x14ac:dyDescent="0.25">
      <c r="B20" s="275"/>
      <c r="C20" s="275"/>
      <c r="D20" s="164"/>
      <c r="E20" s="37"/>
      <c r="F20" s="36"/>
      <c r="G20" s="95"/>
      <c r="H20" s="22"/>
      <c r="I20" s="109"/>
      <c r="J20" s="109"/>
      <c r="K20" s="109"/>
      <c r="L20" s="109"/>
      <c r="M20" s="109"/>
      <c r="N20" s="20"/>
    </row>
    <row r="21" spans="1:14" x14ac:dyDescent="0.25">
      <c r="B21" s="275"/>
      <c r="C21" s="275"/>
      <c r="D21" s="164"/>
      <c r="E21" s="37"/>
      <c r="F21" s="36"/>
      <c r="G21" s="95"/>
      <c r="H21" s="22"/>
      <c r="I21" s="109"/>
      <c r="J21" s="109"/>
      <c r="K21" s="109"/>
      <c r="L21" s="109"/>
      <c r="M21" s="109"/>
      <c r="N21" s="20"/>
    </row>
    <row r="22" spans="1:14" ht="15.75" thickBot="1" x14ac:dyDescent="0.3">
      <c r="B22" s="267" t="s">
        <v>14</v>
      </c>
      <c r="C22" s="268"/>
      <c r="D22" s="164"/>
      <c r="E22" s="65"/>
      <c r="F22" s="36"/>
      <c r="G22" s="95"/>
      <c r="H22" s="22"/>
      <c r="I22" s="109"/>
      <c r="J22" s="109"/>
      <c r="K22" s="109"/>
      <c r="L22" s="109"/>
      <c r="M22" s="109"/>
      <c r="N22" s="20"/>
    </row>
    <row r="23" spans="1:14" ht="45.75" thickBot="1" x14ac:dyDescent="0.3">
      <c r="A23" s="43"/>
      <c r="B23" s="54" t="s">
        <v>15</v>
      </c>
      <c r="C23" s="54" t="s">
        <v>101</v>
      </c>
      <c r="E23" s="38"/>
      <c r="F23" s="38"/>
      <c r="G23" s="38"/>
      <c r="H23" s="38"/>
      <c r="I23" s="10"/>
      <c r="J23" s="10"/>
      <c r="K23" s="10"/>
      <c r="L23" s="10"/>
      <c r="M23" s="10"/>
    </row>
    <row r="24" spans="1:14" ht="15.75" thickBot="1" x14ac:dyDescent="0.3">
      <c r="A24" s="44">
        <v>1</v>
      </c>
      <c r="C24" s="320">
        <f>+F15*80%</f>
        <v>400</v>
      </c>
      <c r="D24" s="39"/>
      <c r="E24" s="321">
        <f>E15</f>
        <v>1044140500</v>
      </c>
      <c r="F24" s="40"/>
      <c r="G24" s="40"/>
      <c r="H24" s="40"/>
      <c r="I24" s="23"/>
      <c r="J24" s="23"/>
      <c r="K24" s="23"/>
      <c r="L24" s="23"/>
      <c r="M24" s="23"/>
    </row>
    <row r="25" spans="1:14" x14ac:dyDescent="0.25">
      <c r="A25" s="101"/>
      <c r="C25" s="102"/>
      <c r="D25" s="39"/>
      <c r="E25" s="103"/>
      <c r="F25" s="40"/>
      <c r="G25" s="40"/>
      <c r="H25" s="40"/>
      <c r="I25" s="23"/>
      <c r="J25" s="23"/>
      <c r="K25" s="23"/>
      <c r="L25" s="23"/>
      <c r="M25" s="23"/>
    </row>
    <row r="26" spans="1:14" x14ac:dyDescent="0.25">
      <c r="A26" s="101"/>
      <c r="C26" s="102"/>
      <c r="D26" s="39"/>
      <c r="E26" s="103"/>
      <c r="F26" s="40"/>
      <c r="G26" s="40"/>
      <c r="H26" s="40"/>
      <c r="I26" s="23"/>
      <c r="J26" s="23"/>
      <c r="K26" s="23"/>
      <c r="L26" s="23"/>
      <c r="M26" s="23"/>
    </row>
    <row r="27" spans="1:14" x14ac:dyDescent="0.25">
      <c r="A27" s="101"/>
      <c r="B27" s="124" t="s">
        <v>135</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136</v>
      </c>
      <c r="D29" s="127" t="s">
        <v>137</v>
      </c>
      <c r="E29" s="106"/>
      <c r="F29" s="106"/>
      <c r="G29" s="106"/>
      <c r="H29" s="106"/>
      <c r="I29" s="109"/>
      <c r="J29" s="109"/>
      <c r="K29" s="109"/>
      <c r="L29" s="109"/>
      <c r="M29" s="109"/>
      <c r="N29" s="110"/>
    </row>
    <row r="30" spans="1:14" x14ac:dyDescent="0.25">
      <c r="A30" s="101"/>
      <c r="B30" s="123" t="s">
        <v>138</v>
      </c>
      <c r="C30" s="176" t="s">
        <v>179</v>
      </c>
      <c r="D30" s="176"/>
      <c r="E30" s="106"/>
      <c r="F30" s="106"/>
      <c r="G30" s="106"/>
      <c r="H30" s="106"/>
      <c r="I30" s="109"/>
      <c r="J30" s="109"/>
      <c r="K30" s="109"/>
      <c r="L30" s="109"/>
      <c r="M30" s="109"/>
      <c r="N30" s="110"/>
    </row>
    <row r="31" spans="1:14" x14ac:dyDescent="0.25">
      <c r="A31" s="101"/>
      <c r="B31" s="123" t="s">
        <v>139</v>
      </c>
      <c r="C31" s="176" t="s">
        <v>179</v>
      </c>
      <c r="D31" s="176"/>
      <c r="E31" s="106"/>
      <c r="F31" s="106"/>
      <c r="G31" s="106"/>
      <c r="H31" s="106"/>
      <c r="I31" s="109"/>
      <c r="J31" s="109"/>
      <c r="K31" s="109"/>
      <c r="L31" s="109"/>
      <c r="M31" s="109"/>
      <c r="N31" s="110"/>
    </row>
    <row r="32" spans="1:14" x14ac:dyDescent="0.25">
      <c r="A32" s="101"/>
      <c r="B32" s="123" t="s">
        <v>140</v>
      </c>
      <c r="C32" s="223" t="s">
        <v>179</v>
      </c>
      <c r="D32" s="163"/>
      <c r="E32" s="106"/>
      <c r="F32" s="106"/>
      <c r="G32" s="106"/>
      <c r="H32" s="106"/>
      <c r="I32" s="109"/>
      <c r="J32" s="109"/>
      <c r="K32" s="109"/>
      <c r="L32" s="109"/>
      <c r="M32" s="109"/>
      <c r="N32" s="110"/>
    </row>
    <row r="33" spans="1:17" x14ac:dyDescent="0.25">
      <c r="A33" s="101"/>
      <c r="B33" s="123" t="s">
        <v>141</v>
      </c>
      <c r="C33" s="220"/>
      <c r="D33" s="187" t="s">
        <v>179</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142</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143</v>
      </c>
      <c r="C40" s="108">
        <v>40</v>
      </c>
      <c r="D40" s="163">
        <v>0</v>
      </c>
      <c r="E40" s="284">
        <f>+D40+D41</f>
        <v>0</v>
      </c>
      <c r="F40" s="106"/>
      <c r="G40" s="106"/>
      <c r="H40" s="106"/>
      <c r="I40" s="109"/>
      <c r="J40" s="109"/>
      <c r="K40" s="109"/>
      <c r="L40" s="109"/>
      <c r="M40" s="109"/>
      <c r="N40" s="110"/>
    </row>
    <row r="41" spans="1:17" ht="42.75" x14ac:dyDescent="0.25">
      <c r="A41" s="101"/>
      <c r="B41" s="107" t="s">
        <v>144</v>
      </c>
      <c r="C41" s="108">
        <v>60</v>
      </c>
      <c r="D41" s="163">
        <f>+F177</f>
        <v>0</v>
      </c>
      <c r="E41" s="285"/>
      <c r="F41" s="106"/>
      <c r="G41" s="106"/>
      <c r="H41" s="106"/>
      <c r="I41" s="109"/>
      <c r="J41" s="109"/>
      <c r="K41" s="109"/>
      <c r="L41" s="109"/>
      <c r="M41" s="109"/>
      <c r="N41" s="110"/>
    </row>
    <row r="42" spans="1:17" x14ac:dyDescent="0.25">
      <c r="A42" s="101"/>
      <c r="C42" s="102"/>
      <c r="D42" s="39"/>
      <c r="E42" s="103"/>
      <c r="F42" s="40"/>
      <c r="G42" s="40"/>
      <c r="H42" s="40"/>
      <c r="I42" s="23"/>
      <c r="J42" s="23"/>
      <c r="K42" s="23"/>
      <c r="L42" s="23"/>
      <c r="M42" s="23"/>
    </row>
    <row r="43" spans="1:17" x14ac:dyDescent="0.25">
      <c r="A43" s="101"/>
      <c r="C43" s="102"/>
      <c r="D43" s="39"/>
      <c r="E43" s="103"/>
      <c r="F43" s="40"/>
      <c r="G43" s="40"/>
      <c r="H43" s="40"/>
      <c r="I43" s="23"/>
      <c r="J43" s="23"/>
      <c r="K43" s="23"/>
      <c r="L43" s="23"/>
      <c r="M43" s="23"/>
    </row>
    <row r="44" spans="1:17" x14ac:dyDescent="0.25">
      <c r="A44" s="101"/>
      <c r="C44" s="102"/>
      <c r="D44" s="39"/>
      <c r="E44" s="103"/>
      <c r="F44" s="40"/>
      <c r="G44" s="40"/>
      <c r="H44" s="40"/>
      <c r="I44" s="23"/>
      <c r="J44" s="23"/>
      <c r="K44" s="23"/>
      <c r="L44" s="23"/>
      <c r="M44" s="23"/>
    </row>
    <row r="45" spans="1:17" ht="15.75" thickBot="1" x14ac:dyDescent="0.3">
      <c r="M45" s="277" t="s">
        <v>35</v>
      </c>
      <c r="N45" s="277"/>
    </row>
    <row r="46" spans="1:17" x14ac:dyDescent="0.25">
      <c r="B46" s="124" t="s">
        <v>30</v>
      </c>
      <c r="M46" s="66"/>
      <c r="N46" s="66"/>
    </row>
    <row r="47" spans="1:17" ht="15.75" thickBot="1" x14ac:dyDescent="0.3">
      <c r="M47" s="66"/>
      <c r="N47" s="66"/>
    </row>
    <row r="48" spans="1:17" s="109" customFormat="1" ht="60" x14ac:dyDescent="0.25">
      <c r="B48" s="120" t="s">
        <v>145</v>
      </c>
      <c r="C48" s="120" t="s">
        <v>146</v>
      </c>
      <c r="D48" s="120" t="s">
        <v>147</v>
      </c>
      <c r="E48" s="120" t="s">
        <v>45</v>
      </c>
      <c r="F48" s="120" t="s">
        <v>22</v>
      </c>
      <c r="G48" s="120" t="s">
        <v>102</v>
      </c>
      <c r="H48" s="120" t="s">
        <v>17</v>
      </c>
      <c r="I48" s="120" t="s">
        <v>10</v>
      </c>
      <c r="J48" s="120" t="s">
        <v>31</v>
      </c>
      <c r="K48" s="120" t="s">
        <v>61</v>
      </c>
      <c r="L48" s="120" t="s">
        <v>20</v>
      </c>
      <c r="M48" s="105" t="s">
        <v>26</v>
      </c>
      <c r="N48" s="120" t="s">
        <v>148</v>
      </c>
      <c r="O48" s="120" t="s">
        <v>36</v>
      </c>
      <c r="P48" s="121" t="s">
        <v>11</v>
      </c>
      <c r="Q48" s="121" t="s">
        <v>19</v>
      </c>
    </row>
    <row r="49" spans="1:26" s="115" customFormat="1" ht="30" x14ac:dyDescent="0.25">
      <c r="A49" s="47">
        <v>1</v>
      </c>
      <c r="B49" s="116" t="s">
        <v>294</v>
      </c>
      <c r="C49" s="117" t="s">
        <v>294</v>
      </c>
      <c r="D49" s="116" t="s">
        <v>296</v>
      </c>
      <c r="E49" s="111" t="s">
        <v>297</v>
      </c>
      <c r="F49" s="112" t="s">
        <v>136</v>
      </c>
      <c r="G49" s="154"/>
      <c r="H49" s="119">
        <v>40210</v>
      </c>
      <c r="I49" s="113">
        <v>40527</v>
      </c>
      <c r="J49" s="113"/>
      <c r="K49" s="113" t="s">
        <v>298</v>
      </c>
      <c r="L49" s="113"/>
      <c r="M49" s="104">
        <v>4843</v>
      </c>
      <c r="N49" s="104"/>
      <c r="O49" s="27">
        <v>3505781081</v>
      </c>
      <c r="P49" s="27">
        <v>216</v>
      </c>
      <c r="Q49" s="155"/>
      <c r="R49" s="114"/>
      <c r="S49" s="114"/>
      <c r="T49" s="114"/>
      <c r="U49" s="114"/>
      <c r="V49" s="114"/>
      <c r="W49" s="114"/>
      <c r="X49" s="114"/>
      <c r="Y49" s="114"/>
      <c r="Z49" s="114"/>
    </row>
    <row r="50" spans="1:26" s="115" customFormat="1" ht="30" x14ac:dyDescent="0.25">
      <c r="A50" s="47">
        <f>+A49+1</f>
        <v>2</v>
      </c>
      <c r="B50" s="116" t="s">
        <v>294</v>
      </c>
      <c r="C50" s="117" t="s">
        <v>294</v>
      </c>
      <c r="D50" s="116" t="s">
        <v>296</v>
      </c>
      <c r="E50" s="111" t="s">
        <v>299</v>
      </c>
      <c r="F50" s="112" t="s">
        <v>136</v>
      </c>
      <c r="G50" s="112"/>
      <c r="H50" s="119">
        <v>40557</v>
      </c>
      <c r="I50" s="113">
        <v>40844</v>
      </c>
      <c r="J50" s="113"/>
      <c r="K50" s="113" t="s">
        <v>655</v>
      </c>
      <c r="L50" s="113" t="s">
        <v>656</v>
      </c>
      <c r="M50" s="104">
        <v>135</v>
      </c>
      <c r="N50" s="104"/>
      <c r="O50" s="27">
        <v>139488716</v>
      </c>
      <c r="P50" s="27">
        <v>207</v>
      </c>
      <c r="Q50" s="155"/>
      <c r="R50" s="114"/>
      <c r="S50" s="114"/>
      <c r="T50" s="114"/>
      <c r="U50" s="114"/>
      <c r="V50" s="114"/>
      <c r="W50" s="114"/>
      <c r="X50" s="114"/>
      <c r="Y50" s="114"/>
      <c r="Z50" s="114"/>
    </row>
    <row r="51" spans="1:26" s="115" customFormat="1" ht="30" x14ac:dyDescent="0.25">
      <c r="A51" s="47">
        <f t="shared" ref="A51:A56" si="0">+A50+1</f>
        <v>3</v>
      </c>
      <c r="B51" s="116" t="s">
        <v>294</v>
      </c>
      <c r="C51" s="117" t="s">
        <v>294</v>
      </c>
      <c r="D51" s="116" t="s">
        <v>296</v>
      </c>
      <c r="E51" s="111" t="s">
        <v>300</v>
      </c>
      <c r="F51" s="112" t="s">
        <v>136</v>
      </c>
      <c r="G51" s="112"/>
      <c r="H51" s="119">
        <v>40816</v>
      </c>
      <c r="I51" s="113">
        <v>40969</v>
      </c>
      <c r="J51" s="113"/>
      <c r="K51" s="113" t="s">
        <v>316</v>
      </c>
      <c r="L51" s="113"/>
      <c r="M51" s="104">
        <v>631</v>
      </c>
      <c r="N51" s="104"/>
      <c r="O51" s="27">
        <v>520385195</v>
      </c>
      <c r="P51" s="27" t="s">
        <v>301</v>
      </c>
      <c r="Q51" s="155"/>
      <c r="R51" s="114"/>
      <c r="S51" s="114"/>
      <c r="T51" s="114"/>
      <c r="U51" s="114"/>
      <c r="V51" s="114"/>
      <c r="W51" s="114"/>
      <c r="X51" s="114"/>
      <c r="Y51" s="114"/>
      <c r="Z51" s="114"/>
    </row>
    <row r="52" spans="1:26" s="115" customFormat="1" ht="30" x14ac:dyDescent="0.25">
      <c r="A52" s="47">
        <f t="shared" si="0"/>
        <v>4</v>
      </c>
      <c r="B52" s="116" t="s">
        <v>294</v>
      </c>
      <c r="C52" s="117" t="s">
        <v>294</v>
      </c>
      <c r="D52" s="116" t="s">
        <v>296</v>
      </c>
      <c r="E52" s="111" t="s">
        <v>302</v>
      </c>
      <c r="F52" s="112" t="s">
        <v>136</v>
      </c>
      <c r="G52" s="112"/>
      <c r="H52" s="119">
        <v>41008</v>
      </c>
      <c r="I52" s="113">
        <v>41182</v>
      </c>
      <c r="J52" s="113"/>
      <c r="K52" s="113" t="s">
        <v>303</v>
      </c>
      <c r="L52" s="113"/>
      <c r="M52" s="104">
        <v>631</v>
      </c>
      <c r="N52" s="104"/>
      <c r="O52" s="27">
        <v>175114368</v>
      </c>
      <c r="P52" s="27">
        <v>142</v>
      </c>
      <c r="Q52" s="155"/>
      <c r="R52" s="114"/>
      <c r="S52" s="114"/>
      <c r="T52" s="114"/>
      <c r="U52" s="114"/>
      <c r="V52" s="114"/>
      <c r="W52" s="114"/>
      <c r="X52" s="114"/>
      <c r="Y52" s="114"/>
      <c r="Z52" s="114"/>
    </row>
    <row r="53" spans="1:26" s="115" customFormat="1" ht="30" x14ac:dyDescent="0.25">
      <c r="A53" s="47">
        <f t="shared" si="0"/>
        <v>5</v>
      </c>
      <c r="B53" s="116" t="s">
        <v>294</v>
      </c>
      <c r="C53" s="117" t="s">
        <v>294</v>
      </c>
      <c r="D53" s="116" t="s">
        <v>296</v>
      </c>
      <c r="E53" s="111" t="s">
        <v>312</v>
      </c>
      <c r="F53" s="112" t="s">
        <v>136</v>
      </c>
      <c r="G53" s="112"/>
      <c r="H53" s="119">
        <v>41204</v>
      </c>
      <c r="I53" s="113">
        <v>41453</v>
      </c>
      <c r="J53" s="113"/>
      <c r="K53" s="113" t="s">
        <v>314</v>
      </c>
      <c r="L53" s="113"/>
      <c r="M53" s="104">
        <v>495</v>
      </c>
      <c r="N53" s="104"/>
      <c r="O53" s="27">
        <v>480053046</v>
      </c>
      <c r="P53" s="27" t="s">
        <v>313</v>
      </c>
      <c r="Q53" s="155"/>
      <c r="R53" s="114"/>
      <c r="S53" s="114"/>
      <c r="T53" s="114"/>
      <c r="U53" s="114"/>
      <c r="V53" s="114"/>
      <c r="W53" s="114"/>
      <c r="X53" s="114"/>
      <c r="Y53" s="114"/>
      <c r="Z53" s="114"/>
    </row>
    <row r="54" spans="1:26" s="115" customFormat="1" x14ac:dyDescent="0.25">
      <c r="A54" s="47">
        <f t="shared" si="0"/>
        <v>6</v>
      </c>
      <c r="B54" s="116" t="s">
        <v>294</v>
      </c>
      <c r="C54" s="117" t="s">
        <v>294</v>
      </c>
      <c r="D54" s="116" t="s">
        <v>315</v>
      </c>
      <c r="E54" s="111" t="s">
        <v>318</v>
      </c>
      <c r="F54" s="112" t="s">
        <v>136</v>
      </c>
      <c r="G54" s="112"/>
      <c r="H54" s="119">
        <v>41512</v>
      </c>
      <c r="I54" s="113">
        <v>41912</v>
      </c>
      <c r="J54" s="113"/>
      <c r="K54" s="113" t="s">
        <v>317</v>
      </c>
      <c r="L54" s="113"/>
      <c r="M54" s="104">
        <v>404</v>
      </c>
      <c r="N54" s="104"/>
      <c r="O54" s="27">
        <v>1395923342</v>
      </c>
      <c r="P54" s="27">
        <v>139</v>
      </c>
      <c r="Q54" s="155"/>
      <c r="R54" s="114"/>
      <c r="S54" s="114"/>
      <c r="T54" s="114"/>
      <c r="U54" s="114"/>
      <c r="V54" s="114"/>
      <c r="W54" s="114"/>
      <c r="X54" s="114"/>
      <c r="Y54" s="114"/>
      <c r="Z54" s="114"/>
    </row>
    <row r="55" spans="1:26" s="115" customFormat="1" x14ac:dyDescent="0.25">
      <c r="A55" s="47">
        <f t="shared" si="0"/>
        <v>7</v>
      </c>
      <c r="B55" s="116"/>
      <c r="C55" s="117"/>
      <c r="D55" s="116"/>
      <c r="E55" s="111"/>
      <c r="F55" s="112"/>
      <c r="G55" s="112"/>
      <c r="H55" s="112"/>
      <c r="I55" s="113"/>
      <c r="J55" s="113"/>
      <c r="K55" s="113"/>
      <c r="L55" s="113"/>
      <c r="M55" s="104"/>
      <c r="N55" s="104"/>
      <c r="O55" s="27"/>
      <c r="P55" s="27"/>
      <c r="Q55" s="155"/>
      <c r="R55" s="114"/>
      <c r="S55" s="114"/>
      <c r="T55" s="114"/>
      <c r="U55" s="114"/>
      <c r="V55" s="114"/>
      <c r="W55" s="114"/>
      <c r="X55" s="114"/>
      <c r="Y55" s="114"/>
      <c r="Z55" s="114"/>
    </row>
    <row r="56" spans="1:26" s="115" customFormat="1" x14ac:dyDescent="0.25">
      <c r="A56" s="47">
        <f t="shared" si="0"/>
        <v>8</v>
      </c>
      <c r="B56" s="116"/>
      <c r="C56" s="117"/>
      <c r="D56" s="116"/>
      <c r="E56" s="111"/>
      <c r="F56" s="112"/>
      <c r="G56" s="112"/>
      <c r="H56" s="112"/>
      <c r="I56" s="113"/>
      <c r="J56" s="113"/>
      <c r="K56" s="185"/>
      <c r="L56" s="113"/>
      <c r="M56" s="104"/>
      <c r="N56" s="104"/>
      <c r="O56" s="27"/>
      <c r="P56" s="27"/>
      <c r="Q56" s="155"/>
      <c r="R56" s="114"/>
      <c r="S56" s="114"/>
      <c r="T56" s="114"/>
      <c r="U56" s="114"/>
      <c r="V56" s="114"/>
      <c r="W56" s="114"/>
      <c r="X56" s="114"/>
      <c r="Y56" s="114"/>
      <c r="Z56" s="114"/>
    </row>
    <row r="57" spans="1:26" s="115" customFormat="1" x14ac:dyDescent="0.25">
      <c r="A57" s="47"/>
      <c r="B57" s="50" t="s">
        <v>16</v>
      </c>
      <c r="C57" s="117"/>
      <c r="D57" s="116"/>
      <c r="E57" s="111"/>
      <c r="F57" s="112"/>
      <c r="G57" s="112"/>
      <c r="H57" s="112"/>
      <c r="I57" s="113"/>
      <c r="J57" s="113"/>
      <c r="K57" s="118" t="s">
        <v>665</v>
      </c>
      <c r="L57" s="118" t="s">
        <v>656</v>
      </c>
      <c r="M57" s="153">
        <v>4843</v>
      </c>
      <c r="N57" s="153"/>
      <c r="O57" s="27"/>
      <c r="P57" s="27"/>
      <c r="Q57" s="156"/>
    </row>
    <row r="58" spans="1:26" s="30" customFormat="1" x14ac:dyDescent="0.25">
      <c r="E58" s="31"/>
    </row>
    <row r="59" spans="1:26" s="30" customFormat="1" x14ac:dyDescent="0.25">
      <c r="B59" s="278" t="s">
        <v>28</v>
      </c>
      <c r="C59" s="278" t="s">
        <v>27</v>
      </c>
      <c r="D59" s="276" t="s">
        <v>34</v>
      </c>
      <c r="E59" s="276"/>
    </row>
    <row r="60" spans="1:26" s="30" customFormat="1" x14ac:dyDescent="0.25">
      <c r="B60" s="279"/>
      <c r="C60" s="279"/>
      <c r="D60" s="165" t="s">
        <v>23</v>
      </c>
      <c r="E60" s="63" t="s">
        <v>24</v>
      </c>
    </row>
    <row r="61" spans="1:26" s="30" customFormat="1" ht="18.75" x14ac:dyDescent="0.25">
      <c r="B61" s="60" t="s">
        <v>21</v>
      </c>
      <c r="C61" s="61" t="str">
        <f>+K57</f>
        <v>52 meses y 15 dias</v>
      </c>
      <c r="D61" s="58" t="s">
        <v>179</v>
      </c>
      <c r="E61" s="58"/>
      <c r="F61" s="32"/>
      <c r="G61" s="32"/>
      <c r="H61" s="32"/>
      <c r="I61" s="32"/>
      <c r="J61" s="32"/>
      <c r="K61" s="32"/>
      <c r="L61" s="32"/>
      <c r="M61" s="32"/>
    </row>
    <row r="62" spans="1:26" s="30" customFormat="1" x14ac:dyDescent="0.25">
      <c r="B62" s="60" t="s">
        <v>25</v>
      </c>
      <c r="C62" s="61">
        <f>+M57</f>
        <v>4843</v>
      </c>
      <c r="D62" s="58" t="s">
        <v>179</v>
      </c>
      <c r="E62" s="58"/>
    </row>
    <row r="63" spans="1:26" s="30" customFormat="1" x14ac:dyDescent="0.25">
      <c r="B63" s="33"/>
      <c r="C63" s="274"/>
      <c r="D63" s="274"/>
      <c r="E63" s="274"/>
      <c r="F63" s="274"/>
      <c r="G63" s="274"/>
      <c r="H63" s="274"/>
      <c r="I63" s="274"/>
      <c r="J63" s="274"/>
      <c r="K63" s="274"/>
      <c r="L63" s="274"/>
      <c r="M63" s="274"/>
      <c r="N63" s="274"/>
    </row>
    <row r="64" spans="1:26" ht="15.75" thickBot="1" x14ac:dyDescent="0.3"/>
    <row r="65" spans="2:17" ht="27" thickBot="1" x14ac:dyDescent="0.3">
      <c r="B65" s="273" t="s">
        <v>103</v>
      </c>
      <c r="C65" s="273"/>
      <c r="D65" s="273"/>
      <c r="E65" s="273"/>
      <c r="F65" s="273"/>
      <c r="G65" s="273"/>
      <c r="H65" s="273"/>
      <c r="I65" s="273"/>
      <c r="J65" s="273"/>
      <c r="K65" s="273"/>
      <c r="L65" s="273"/>
      <c r="M65" s="273"/>
      <c r="N65" s="273"/>
    </row>
    <row r="68" spans="2:17" ht="105" x14ac:dyDescent="0.25">
      <c r="B68" s="122" t="s">
        <v>149</v>
      </c>
      <c r="C68" s="69" t="s">
        <v>2</v>
      </c>
      <c r="D68" s="69" t="s">
        <v>105</v>
      </c>
      <c r="E68" s="69" t="s">
        <v>104</v>
      </c>
      <c r="F68" s="69" t="s">
        <v>106</v>
      </c>
      <c r="G68" s="69" t="s">
        <v>107</v>
      </c>
      <c r="H68" s="69" t="s">
        <v>108</v>
      </c>
      <c r="I68" s="69" t="s">
        <v>109</v>
      </c>
      <c r="J68" s="69" t="s">
        <v>110</v>
      </c>
      <c r="K68" s="69" t="s">
        <v>111</v>
      </c>
      <c r="L68" s="69" t="s">
        <v>112</v>
      </c>
      <c r="M68" s="98" t="s">
        <v>113</v>
      </c>
      <c r="N68" s="98" t="s">
        <v>114</v>
      </c>
      <c r="O68" s="259" t="s">
        <v>3</v>
      </c>
      <c r="P68" s="261"/>
      <c r="Q68" s="69" t="s">
        <v>18</v>
      </c>
    </row>
    <row r="69" spans="2:17" ht="60" x14ac:dyDescent="0.25">
      <c r="B69" s="166" t="s">
        <v>174</v>
      </c>
      <c r="C69" s="166" t="s">
        <v>175</v>
      </c>
      <c r="D69" s="168" t="s">
        <v>177</v>
      </c>
      <c r="E69" s="167">
        <v>300</v>
      </c>
      <c r="F69" s="4"/>
      <c r="G69" s="4"/>
      <c r="H69" s="4"/>
      <c r="I69" s="99" t="s">
        <v>137</v>
      </c>
      <c r="J69" s="99" t="s">
        <v>136</v>
      </c>
      <c r="K69" s="99" t="s">
        <v>136</v>
      </c>
      <c r="L69" s="99" t="s">
        <v>136</v>
      </c>
      <c r="M69" s="99" t="s">
        <v>136</v>
      </c>
      <c r="N69" s="99" t="s">
        <v>136</v>
      </c>
      <c r="O69" s="263" t="s">
        <v>702</v>
      </c>
      <c r="P69" s="264"/>
      <c r="Q69" s="123" t="s">
        <v>136</v>
      </c>
    </row>
    <row r="70" spans="2:17" ht="45" x14ac:dyDescent="0.25">
      <c r="B70" s="166" t="s">
        <v>174</v>
      </c>
      <c r="C70" s="166" t="s">
        <v>176</v>
      </c>
      <c r="D70" s="169" t="s">
        <v>178</v>
      </c>
      <c r="E70" s="167">
        <v>200</v>
      </c>
      <c r="F70" s="4"/>
      <c r="G70" s="4"/>
      <c r="H70" s="4"/>
      <c r="I70" s="99" t="s">
        <v>137</v>
      </c>
      <c r="J70" s="99" t="s">
        <v>136</v>
      </c>
      <c r="K70" s="99" t="s">
        <v>136</v>
      </c>
      <c r="L70" s="99" t="s">
        <v>136</v>
      </c>
      <c r="M70" s="99" t="s">
        <v>136</v>
      </c>
      <c r="N70" s="99" t="s">
        <v>136</v>
      </c>
      <c r="O70" s="263" t="s">
        <v>703</v>
      </c>
      <c r="P70" s="264"/>
      <c r="Q70" s="123" t="s">
        <v>136</v>
      </c>
    </row>
    <row r="71" spans="2:17" x14ac:dyDescent="0.25">
      <c r="B71" s="3"/>
      <c r="C71" s="3"/>
      <c r="D71" s="5"/>
      <c r="E71" s="5"/>
      <c r="F71" s="4"/>
      <c r="G71" s="4"/>
      <c r="H71" s="4"/>
      <c r="I71" s="99"/>
      <c r="J71" s="99"/>
      <c r="K71" s="123"/>
      <c r="L71" s="123"/>
      <c r="M71" s="123"/>
      <c r="N71" s="123"/>
      <c r="O71" s="263"/>
      <c r="P71" s="264"/>
      <c r="Q71" s="123"/>
    </row>
    <row r="72" spans="2:17" x14ac:dyDescent="0.25">
      <c r="B72" s="3"/>
      <c r="C72" s="3"/>
      <c r="D72" s="5"/>
      <c r="E72" s="5"/>
      <c r="F72" s="4"/>
      <c r="G72" s="4"/>
      <c r="H72" s="4"/>
      <c r="I72" s="99"/>
      <c r="J72" s="99"/>
      <c r="K72" s="123"/>
      <c r="L72" s="123"/>
      <c r="M72" s="123"/>
      <c r="N72" s="123"/>
      <c r="O72" s="263"/>
      <c r="P72" s="264"/>
      <c r="Q72" s="123"/>
    </row>
    <row r="73" spans="2:17" x14ac:dyDescent="0.25">
      <c r="B73" s="3"/>
      <c r="C73" s="3"/>
      <c r="D73" s="5"/>
      <c r="E73" s="5"/>
      <c r="F73" s="4"/>
      <c r="G73" s="4"/>
      <c r="H73" s="4"/>
      <c r="I73" s="99"/>
      <c r="J73" s="99"/>
      <c r="K73" s="123"/>
      <c r="L73" s="123"/>
      <c r="M73" s="123"/>
      <c r="N73" s="123"/>
      <c r="O73" s="263"/>
      <c r="P73" s="264"/>
      <c r="Q73" s="123"/>
    </row>
    <row r="74" spans="2:17" x14ac:dyDescent="0.25">
      <c r="B74" s="3"/>
      <c r="C74" s="3"/>
      <c r="D74" s="5"/>
      <c r="E74" s="5"/>
      <c r="F74" s="4"/>
      <c r="G74" s="4"/>
      <c r="H74" s="4"/>
      <c r="I74" s="99"/>
      <c r="J74" s="99"/>
      <c r="K74" s="123"/>
      <c r="L74" s="123"/>
      <c r="M74" s="123"/>
      <c r="N74" s="123"/>
      <c r="O74" s="263"/>
      <c r="P74" s="264"/>
      <c r="Q74" s="123"/>
    </row>
    <row r="75" spans="2:17" x14ac:dyDescent="0.25">
      <c r="B75" s="123"/>
      <c r="C75" s="123"/>
      <c r="D75" s="123"/>
      <c r="E75" s="123"/>
      <c r="F75" s="123"/>
      <c r="G75" s="123"/>
      <c r="H75" s="123"/>
      <c r="I75" s="123"/>
      <c r="J75" s="123"/>
      <c r="K75" s="123"/>
      <c r="L75" s="123"/>
      <c r="M75" s="123"/>
      <c r="N75" s="123"/>
      <c r="O75" s="263"/>
      <c r="P75" s="264"/>
      <c r="Q75" s="123"/>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86" t="s">
        <v>38</v>
      </c>
      <c r="C81" s="287"/>
      <c r="D81" s="287"/>
      <c r="E81" s="287"/>
      <c r="F81" s="287"/>
      <c r="G81" s="287"/>
      <c r="H81" s="287"/>
      <c r="I81" s="287"/>
      <c r="J81" s="287"/>
      <c r="K81" s="287"/>
      <c r="L81" s="287"/>
      <c r="M81" s="287"/>
      <c r="N81" s="288"/>
    </row>
    <row r="85" spans="2:17" x14ac:dyDescent="0.25">
      <c r="Q85" s="318"/>
    </row>
    <row r="86" spans="2:17" ht="75" x14ac:dyDescent="0.25">
      <c r="B86" s="122" t="s">
        <v>0</v>
      </c>
      <c r="C86" s="122" t="s">
        <v>39</v>
      </c>
      <c r="D86" s="122" t="s">
        <v>40</v>
      </c>
      <c r="E86" s="122" t="s">
        <v>115</v>
      </c>
      <c r="F86" s="122" t="s">
        <v>117</v>
      </c>
      <c r="G86" s="122" t="s">
        <v>118</v>
      </c>
      <c r="H86" s="122" t="s">
        <v>119</v>
      </c>
      <c r="I86" s="122" t="s">
        <v>116</v>
      </c>
      <c r="J86" s="259" t="s">
        <v>120</v>
      </c>
      <c r="K86" s="260"/>
      <c r="L86" s="261"/>
      <c r="M86" s="122" t="s">
        <v>121</v>
      </c>
      <c r="N86" s="122" t="s">
        <v>41</v>
      </c>
      <c r="O86" s="122" t="s">
        <v>42</v>
      </c>
      <c r="P86" s="319" t="s">
        <v>3</v>
      </c>
      <c r="Q86" s="40"/>
    </row>
    <row r="87" spans="2:17" ht="30" x14ac:dyDescent="0.25">
      <c r="B87" s="160" t="s">
        <v>43</v>
      </c>
      <c r="C87" s="191">
        <f>500/300</f>
        <v>1.6666666666666667</v>
      </c>
      <c r="D87" s="3" t="s">
        <v>369</v>
      </c>
      <c r="E87" s="3">
        <v>1085253097</v>
      </c>
      <c r="F87" s="3" t="s">
        <v>328</v>
      </c>
      <c r="G87" s="3" t="s">
        <v>370</v>
      </c>
      <c r="H87" s="189">
        <v>39899</v>
      </c>
      <c r="I87" s="5" t="s">
        <v>137</v>
      </c>
      <c r="J87" s="1" t="s">
        <v>294</v>
      </c>
      <c r="K87" s="100" t="s">
        <v>333</v>
      </c>
      <c r="L87" s="99" t="s">
        <v>331</v>
      </c>
      <c r="M87" s="123" t="s">
        <v>136</v>
      </c>
      <c r="N87" s="123" t="s">
        <v>136</v>
      </c>
      <c r="O87" s="123" t="s">
        <v>136</v>
      </c>
      <c r="P87" s="123"/>
      <c r="Q87" s="318"/>
    </row>
    <row r="88" spans="2:17" ht="30" x14ac:dyDescent="0.25">
      <c r="B88" s="186" t="s">
        <v>43</v>
      </c>
      <c r="C88" s="191">
        <f t="shared" ref="C88:C101" si="1">500/300</f>
        <v>1.6666666666666667</v>
      </c>
      <c r="D88" s="3" t="s">
        <v>369</v>
      </c>
      <c r="E88" s="3">
        <v>1085253097</v>
      </c>
      <c r="F88" s="3" t="s">
        <v>328</v>
      </c>
      <c r="G88" s="3" t="s">
        <v>370</v>
      </c>
      <c r="H88" s="189">
        <v>39899</v>
      </c>
      <c r="I88" s="5" t="s">
        <v>137</v>
      </c>
      <c r="J88" s="1" t="s">
        <v>294</v>
      </c>
      <c r="K88" s="100" t="s">
        <v>334</v>
      </c>
      <c r="L88" s="99" t="s">
        <v>331</v>
      </c>
      <c r="M88" s="123" t="s">
        <v>136</v>
      </c>
      <c r="N88" s="123" t="s">
        <v>136</v>
      </c>
      <c r="O88" s="123" t="s">
        <v>136</v>
      </c>
      <c r="P88" s="231"/>
      <c r="Q88" s="41"/>
    </row>
    <row r="89" spans="2:17" ht="30" x14ac:dyDescent="0.25">
      <c r="B89" s="186" t="s">
        <v>43</v>
      </c>
      <c r="C89" s="191">
        <f t="shared" si="1"/>
        <v>1.6666666666666667</v>
      </c>
      <c r="D89" s="3" t="s">
        <v>369</v>
      </c>
      <c r="E89" s="3">
        <v>1085253097</v>
      </c>
      <c r="F89" s="3" t="s">
        <v>328</v>
      </c>
      <c r="G89" s="3" t="s">
        <v>370</v>
      </c>
      <c r="H89" s="189">
        <v>39899</v>
      </c>
      <c r="I89" s="5" t="s">
        <v>137</v>
      </c>
      <c r="J89" s="1" t="s">
        <v>294</v>
      </c>
      <c r="K89" s="100" t="s">
        <v>371</v>
      </c>
      <c r="L89" s="99" t="s">
        <v>331</v>
      </c>
      <c r="M89" s="123" t="s">
        <v>136</v>
      </c>
      <c r="N89" s="123" t="s">
        <v>136</v>
      </c>
      <c r="O89" s="123" t="s">
        <v>136</v>
      </c>
      <c r="P89" s="231"/>
      <c r="Q89" s="41"/>
    </row>
    <row r="90" spans="2:17" ht="30" x14ac:dyDescent="0.25">
      <c r="B90" s="186" t="s">
        <v>43</v>
      </c>
      <c r="C90" s="191">
        <f t="shared" si="1"/>
        <v>1.6666666666666667</v>
      </c>
      <c r="D90" s="3" t="s">
        <v>369</v>
      </c>
      <c r="E90" s="3">
        <v>1085253097</v>
      </c>
      <c r="F90" s="3" t="s">
        <v>328</v>
      </c>
      <c r="G90" s="3" t="s">
        <v>370</v>
      </c>
      <c r="H90" s="189">
        <v>39899</v>
      </c>
      <c r="I90" s="5" t="s">
        <v>137</v>
      </c>
      <c r="J90" s="1" t="s">
        <v>294</v>
      </c>
      <c r="K90" s="100" t="s">
        <v>342</v>
      </c>
      <c r="L90" s="99" t="s">
        <v>331</v>
      </c>
      <c r="M90" s="123" t="s">
        <v>136</v>
      </c>
      <c r="N90" s="123" t="s">
        <v>136</v>
      </c>
      <c r="O90" s="123" t="s">
        <v>136</v>
      </c>
      <c r="P90" s="231"/>
      <c r="Q90" s="41"/>
    </row>
    <row r="91" spans="2:17" ht="30" x14ac:dyDescent="0.25">
      <c r="B91" s="186" t="s">
        <v>43</v>
      </c>
      <c r="C91" s="191">
        <f t="shared" si="1"/>
        <v>1.6666666666666667</v>
      </c>
      <c r="D91" s="3" t="s">
        <v>369</v>
      </c>
      <c r="E91" s="3">
        <v>1085253097</v>
      </c>
      <c r="F91" s="3" t="s">
        <v>328</v>
      </c>
      <c r="G91" s="3" t="s">
        <v>370</v>
      </c>
      <c r="H91" s="189">
        <v>39899</v>
      </c>
      <c r="I91" s="5" t="s">
        <v>137</v>
      </c>
      <c r="J91" s="1" t="s">
        <v>294</v>
      </c>
      <c r="K91" s="100" t="s">
        <v>345</v>
      </c>
      <c r="L91" s="99" t="s">
        <v>331</v>
      </c>
      <c r="M91" s="123" t="s">
        <v>136</v>
      </c>
      <c r="N91" s="123" t="s">
        <v>136</v>
      </c>
      <c r="O91" s="123" t="s">
        <v>136</v>
      </c>
      <c r="P91" s="231"/>
      <c r="Q91" s="41"/>
    </row>
    <row r="92" spans="2:17" ht="30" x14ac:dyDescent="0.25">
      <c r="B92" s="186" t="s">
        <v>43</v>
      </c>
      <c r="C92" s="191">
        <f t="shared" si="1"/>
        <v>1.6666666666666667</v>
      </c>
      <c r="D92" s="3" t="s">
        <v>369</v>
      </c>
      <c r="E92" s="3">
        <v>1085253097</v>
      </c>
      <c r="F92" s="3" t="s">
        <v>328</v>
      </c>
      <c r="G92" s="3" t="s">
        <v>370</v>
      </c>
      <c r="H92" s="189">
        <v>39899</v>
      </c>
      <c r="I92" s="5" t="s">
        <v>137</v>
      </c>
      <c r="J92" s="1" t="s">
        <v>294</v>
      </c>
      <c r="K92" s="100" t="s">
        <v>343</v>
      </c>
      <c r="L92" s="99" t="s">
        <v>331</v>
      </c>
      <c r="M92" s="123" t="s">
        <v>136</v>
      </c>
      <c r="N92" s="123" t="s">
        <v>136</v>
      </c>
      <c r="O92" s="123" t="s">
        <v>136</v>
      </c>
      <c r="P92" s="231"/>
      <c r="Q92" s="41"/>
    </row>
    <row r="93" spans="2:17" ht="30" x14ac:dyDescent="0.25">
      <c r="B93" s="186" t="s">
        <v>43</v>
      </c>
      <c r="C93" s="191">
        <f t="shared" si="1"/>
        <v>1.6666666666666667</v>
      </c>
      <c r="D93" s="3" t="s">
        <v>369</v>
      </c>
      <c r="E93" s="3">
        <v>1085253097</v>
      </c>
      <c r="F93" s="3" t="s">
        <v>328</v>
      </c>
      <c r="G93" s="3" t="s">
        <v>370</v>
      </c>
      <c r="H93" s="189">
        <v>39899</v>
      </c>
      <c r="I93" s="5" t="s">
        <v>137</v>
      </c>
      <c r="J93" s="1" t="s">
        <v>294</v>
      </c>
      <c r="K93" s="100" t="s">
        <v>372</v>
      </c>
      <c r="L93" s="99" t="s">
        <v>331</v>
      </c>
      <c r="M93" s="123" t="s">
        <v>136</v>
      </c>
      <c r="N93" s="123" t="s">
        <v>136</v>
      </c>
      <c r="O93" s="123" t="s">
        <v>136</v>
      </c>
      <c r="P93" s="231"/>
      <c r="Q93" s="41"/>
    </row>
    <row r="94" spans="2:17" ht="30" x14ac:dyDescent="0.25">
      <c r="B94" s="186" t="s">
        <v>43</v>
      </c>
      <c r="C94" s="191">
        <f t="shared" si="1"/>
        <v>1.6666666666666667</v>
      </c>
      <c r="D94" s="3" t="s">
        <v>373</v>
      </c>
      <c r="E94" s="3">
        <v>30716819</v>
      </c>
      <c r="F94" s="3" t="s">
        <v>374</v>
      </c>
      <c r="G94" s="3" t="s">
        <v>375</v>
      </c>
      <c r="H94" s="189">
        <v>36245</v>
      </c>
      <c r="I94" s="5" t="s">
        <v>137</v>
      </c>
      <c r="J94" s="1" t="s">
        <v>294</v>
      </c>
      <c r="K94" s="100" t="s">
        <v>334</v>
      </c>
      <c r="L94" s="99" t="s">
        <v>331</v>
      </c>
      <c r="M94" s="123" t="s">
        <v>136</v>
      </c>
      <c r="N94" s="123" t="s">
        <v>136</v>
      </c>
      <c r="O94" s="123" t="s">
        <v>136</v>
      </c>
      <c r="P94" s="231"/>
      <c r="Q94" s="41"/>
    </row>
    <row r="95" spans="2:17" ht="30" x14ac:dyDescent="0.25">
      <c r="B95" s="186" t="s">
        <v>43</v>
      </c>
      <c r="C95" s="191">
        <f t="shared" si="1"/>
        <v>1.6666666666666667</v>
      </c>
      <c r="D95" s="3" t="s">
        <v>373</v>
      </c>
      <c r="E95" s="3">
        <v>30716819</v>
      </c>
      <c r="F95" s="3" t="s">
        <v>374</v>
      </c>
      <c r="G95" s="3" t="s">
        <v>375</v>
      </c>
      <c r="H95" s="189">
        <v>36245</v>
      </c>
      <c r="I95" s="5" t="s">
        <v>137</v>
      </c>
      <c r="J95" s="1" t="s">
        <v>294</v>
      </c>
      <c r="K95" s="100" t="s">
        <v>339</v>
      </c>
      <c r="L95" s="99" t="s">
        <v>331</v>
      </c>
      <c r="M95" s="123" t="s">
        <v>136</v>
      </c>
      <c r="N95" s="123" t="s">
        <v>136</v>
      </c>
      <c r="O95" s="123" t="s">
        <v>136</v>
      </c>
      <c r="P95" s="231"/>
      <c r="Q95" s="41"/>
    </row>
    <row r="96" spans="2:17" ht="30" x14ac:dyDescent="0.25">
      <c r="B96" s="186" t="s">
        <v>43</v>
      </c>
      <c r="C96" s="191">
        <f t="shared" si="1"/>
        <v>1.6666666666666667</v>
      </c>
      <c r="D96" s="3" t="s">
        <v>373</v>
      </c>
      <c r="E96" s="3">
        <v>30716819</v>
      </c>
      <c r="F96" s="3" t="s">
        <v>374</v>
      </c>
      <c r="G96" s="3" t="s">
        <v>375</v>
      </c>
      <c r="H96" s="189">
        <v>36245</v>
      </c>
      <c r="I96" s="5" t="s">
        <v>137</v>
      </c>
      <c r="J96" s="1" t="s">
        <v>294</v>
      </c>
      <c r="K96" s="100" t="s">
        <v>376</v>
      </c>
      <c r="L96" s="99" t="s">
        <v>331</v>
      </c>
      <c r="M96" s="123" t="s">
        <v>136</v>
      </c>
      <c r="N96" s="123" t="s">
        <v>136</v>
      </c>
      <c r="O96" s="123" t="s">
        <v>136</v>
      </c>
      <c r="P96" s="231"/>
      <c r="Q96" s="41"/>
    </row>
    <row r="97" spans="2:17" ht="30" x14ac:dyDescent="0.25">
      <c r="B97" s="186" t="s">
        <v>43</v>
      </c>
      <c r="C97" s="191">
        <f t="shared" si="1"/>
        <v>1.6666666666666667</v>
      </c>
      <c r="D97" s="3" t="s">
        <v>373</v>
      </c>
      <c r="E97" s="3">
        <v>30716819</v>
      </c>
      <c r="F97" s="3" t="s">
        <v>374</v>
      </c>
      <c r="G97" s="3" t="s">
        <v>375</v>
      </c>
      <c r="H97" s="189">
        <v>36245</v>
      </c>
      <c r="I97" s="5" t="s">
        <v>137</v>
      </c>
      <c r="J97" s="1" t="s">
        <v>294</v>
      </c>
      <c r="K97" s="100" t="s">
        <v>377</v>
      </c>
      <c r="L97" s="99" t="s">
        <v>331</v>
      </c>
      <c r="M97" s="123" t="s">
        <v>136</v>
      </c>
      <c r="N97" s="123" t="s">
        <v>136</v>
      </c>
      <c r="O97" s="123" t="s">
        <v>136</v>
      </c>
      <c r="P97" s="231"/>
      <c r="Q97" s="41"/>
    </row>
    <row r="98" spans="2:17" ht="30" x14ac:dyDescent="0.25">
      <c r="B98" s="186" t="s">
        <v>43</v>
      </c>
      <c r="C98" s="191">
        <f t="shared" si="1"/>
        <v>1.6666666666666667</v>
      </c>
      <c r="D98" s="3" t="s">
        <v>373</v>
      </c>
      <c r="E98" s="3">
        <v>30716819</v>
      </c>
      <c r="F98" s="3" t="s">
        <v>374</v>
      </c>
      <c r="G98" s="3" t="s">
        <v>375</v>
      </c>
      <c r="H98" s="189">
        <v>36245</v>
      </c>
      <c r="I98" s="5" t="s">
        <v>137</v>
      </c>
      <c r="J98" s="1" t="s">
        <v>294</v>
      </c>
      <c r="K98" s="100" t="s">
        <v>342</v>
      </c>
      <c r="L98" s="99" t="s">
        <v>331</v>
      </c>
      <c r="M98" s="123" t="s">
        <v>136</v>
      </c>
      <c r="N98" s="123" t="s">
        <v>136</v>
      </c>
      <c r="O98" s="123" t="s">
        <v>136</v>
      </c>
      <c r="P98" s="231"/>
      <c r="Q98" s="41"/>
    </row>
    <row r="99" spans="2:17" ht="30" x14ac:dyDescent="0.25">
      <c r="B99" s="186" t="s">
        <v>43</v>
      </c>
      <c r="C99" s="191">
        <f t="shared" si="1"/>
        <v>1.6666666666666667</v>
      </c>
      <c r="D99" s="3" t="s">
        <v>373</v>
      </c>
      <c r="E99" s="3">
        <v>30716819</v>
      </c>
      <c r="F99" s="3" t="s">
        <v>374</v>
      </c>
      <c r="G99" s="3" t="s">
        <v>375</v>
      </c>
      <c r="H99" s="189">
        <v>36245</v>
      </c>
      <c r="I99" s="5" t="s">
        <v>137</v>
      </c>
      <c r="J99" s="1" t="s">
        <v>294</v>
      </c>
      <c r="K99" s="100" t="s">
        <v>378</v>
      </c>
      <c r="L99" s="99" t="s">
        <v>331</v>
      </c>
      <c r="M99" s="123" t="s">
        <v>136</v>
      </c>
      <c r="N99" s="123" t="s">
        <v>136</v>
      </c>
      <c r="O99" s="123" t="s">
        <v>136</v>
      </c>
      <c r="P99" s="231"/>
      <c r="Q99" s="41"/>
    </row>
    <row r="100" spans="2:17" ht="30" x14ac:dyDescent="0.25">
      <c r="B100" s="186" t="s">
        <v>43</v>
      </c>
      <c r="C100" s="191">
        <f t="shared" si="1"/>
        <v>1.6666666666666667</v>
      </c>
      <c r="D100" s="3" t="s">
        <v>373</v>
      </c>
      <c r="E100" s="3">
        <v>30716819</v>
      </c>
      <c r="F100" s="3" t="s">
        <v>374</v>
      </c>
      <c r="G100" s="3" t="s">
        <v>375</v>
      </c>
      <c r="H100" s="189">
        <v>36245</v>
      </c>
      <c r="I100" s="5" t="s">
        <v>137</v>
      </c>
      <c r="J100" s="1" t="s">
        <v>294</v>
      </c>
      <c r="K100" s="100" t="s">
        <v>343</v>
      </c>
      <c r="L100" s="99" t="s">
        <v>331</v>
      </c>
      <c r="M100" s="123" t="s">
        <v>136</v>
      </c>
      <c r="N100" s="123" t="s">
        <v>136</v>
      </c>
      <c r="O100" s="123" t="s">
        <v>136</v>
      </c>
      <c r="P100" s="231"/>
      <c r="Q100" s="41"/>
    </row>
    <row r="101" spans="2:17" ht="30" x14ac:dyDescent="0.25">
      <c r="B101" s="186" t="s">
        <v>43</v>
      </c>
      <c r="C101" s="191">
        <f t="shared" si="1"/>
        <v>1.6666666666666667</v>
      </c>
      <c r="D101" s="3" t="s">
        <v>373</v>
      </c>
      <c r="E101" s="3">
        <v>30716819</v>
      </c>
      <c r="F101" s="3" t="s">
        <v>374</v>
      </c>
      <c r="G101" s="3" t="s">
        <v>375</v>
      </c>
      <c r="H101" s="189">
        <v>36245</v>
      </c>
      <c r="I101" s="5" t="s">
        <v>137</v>
      </c>
      <c r="J101" s="1" t="s">
        <v>294</v>
      </c>
      <c r="K101" s="100" t="s">
        <v>372</v>
      </c>
      <c r="L101" s="99" t="s">
        <v>331</v>
      </c>
      <c r="M101" s="123" t="s">
        <v>136</v>
      </c>
      <c r="N101" s="123" t="s">
        <v>136</v>
      </c>
      <c r="O101" s="123" t="s">
        <v>136</v>
      </c>
      <c r="P101" s="231"/>
      <c r="Q101" s="41"/>
    </row>
    <row r="102" spans="2:17" x14ac:dyDescent="0.25">
      <c r="B102" s="160" t="s">
        <v>44</v>
      </c>
      <c r="C102" s="191">
        <f t="shared" ref="C102:C121" si="2">(500/300)*2</f>
        <v>3.3333333333333335</v>
      </c>
      <c r="D102" s="3" t="s">
        <v>379</v>
      </c>
      <c r="E102" s="3">
        <v>30744566</v>
      </c>
      <c r="F102" s="3" t="s">
        <v>362</v>
      </c>
      <c r="G102" s="3" t="s">
        <v>380</v>
      </c>
      <c r="H102" s="189">
        <v>38331</v>
      </c>
      <c r="I102" s="5" t="s">
        <v>136</v>
      </c>
      <c r="J102" s="1" t="s">
        <v>294</v>
      </c>
      <c r="K102" s="99" t="s">
        <v>381</v>
      </c>
      <c r="L102" s="99" t="s">
        <v>350</v>
      </c>
      <c r="M102" s="123" t="s">
        <v>136</v>
      </c>
      <c r="N102" s="123" t="s">
        <v>136</v>
      </c>
      <c r="O102" s="123" t="s">
        <v>136</v>
      </c>
      <c r="P102" s="123"/>
      <c r="Q102" s="318"/>
    </row>
    <row r="103" spans="2:17" x14ac:dyDescent="0.25">
      <c r="B103" s="186" t="s">
        <v>44</v>
      </c>
      <c r="C103" s="191">
        <f t="shared" si="2"/>
        <v>3.3333333333333335</v>
      </c>
      <c r="D103" s="3" t="s">
        <v>379</v>
      </c>
      <c r="E103" s="3">
        <v>30744566</v>
      </c>
      <c r="F103" s="3" t="s">
        <v>362</v>
      </c>
      <c r="G103" s="3" t="s">
        <v>380</v>
      </c>
      <c r="H103" s="189">
        <v>38331</v>
      </c>
      <c r="I103" s="5" t="s">
        <v>136</v>
      </c>
      <c r="J103" s="1" t="s">
        <v>294</v>
      </c>
      <c r="K103" s="99" t="s">
        <v>382</v>
      </c>
      <c r="L103" s="99" t="s">
        <v>350</v>
      </c>
      <c r="M103" s="123" t="s">
        <v>136</v>
      </c>
      <c r="N103" s="123" t="s">
        <v>136</v>
      </c>
      <c r="O103" s="123" t="s">
        <v>136</v>
      </c>
      <c r="P103" s="231"/>
      <c r="Q103" s="41"/>
    </row>
    <row r="104" spans="2:17" x14ac:dyDescent="0.25">
      <c r="B104" s="186" t="s">
        <v>44</v>
      </c>
      <c r="C104" s="191">
        <f t="shared" si="2"/>
        <v>3.3333333333333335</v>
      </c>
      <c r="D104" s="3" t="s">
        <v>379</v>
      </c>
      <c r="E104" s="3">
        <v>30744566</v>
      </c>
      <c r="F104" s="3" t="s">
        <v>362</v>
      </c>
      <c r="G104" s="3" t="s">
        <v>380</v>
      </c>
      <c r="H104" s="189">
        <v>38331</v>
      </c>
      <c r="I104" s="5" t="s">
        <v>136</v>
      </c>
      <c r="J104" s="1" t="s">
        <v>294</v>
      </c>
      <c r="K104" s="99" t="s">
        <v>383</v>
      </c>
      <c r="L104" s="99" t="s">
        <v>350</v>
      </c>
      <c r="M104" s="123" t="s">
        <v>136</v>
      </c>
      <c r="N104" s="123" t="s">
        <v>136</v>
      </c>
      <c r="O104" s="123" t="s">
        <v>136</v>
      </c>
      <c r="P104" s="231"/>
      <c r="Q104" s="41"/>
    </row>
    <row r="105" spans="2:17" x14ac:dyDescent="0.25">
      <c r="B105" s="186" t="s">
        <v>44</v>
      </c>
      <c r="C105" s="191">
        <f t="shared" si="2"/>
        <v>3.3333333333333335</v>
      </c>
      <c r="D105" s="3" t="s">
        <v>379</v>
      </c>
      <c r="E105" s="3">
        <v>30744566</v>
      </c>
      <c r="F105" s="3" t="s">
        <v>362</v>
      </c>
      <c r="G105" s="3" t="s">
        <v>380</v>
      </c>
      <c r="H105" s="189">
        <v>38331</v>
      </c>
      <c r="I105" s="5" t="s">
        <v>136</v>
      </c>
      <c r="J105" s="1" t="s">
        <v>294</v>
      </c>
      <c r="K105" s="99" t="s">
        <v>384</v>
      </c>
      <c r="L105" s="99" t="s">
        <v>350</v>
      </c>
      <c r="M105" s="123" t="s">
        <v>136</v>
      </c>
      <c r="N105" s="123" t="s">
        <v>136</v>
      </c>
      <c r="O105" s="123" t="s">
        <v>136</v>
      </c>
      <c r="P105" s="231"/>
      <c r="Q105" s="41"/>
    </row>
    <row r="106" spans="2:17" x14ac:dyDescent="0.25">
      <c r="B106" s="186" t="s">
        <v>44</v>
      </c>
      <c r="C106" s="191">
        <f t="shared" si="2"/>
        <v>3.3333333333333335</v>
      </c>
      <c r="D106" s="3" t="s">
        <v>379</v>
      </c>
      <c r="E106" s="3">
        <v>30744566</v>
      </c>
      <c r="F106" s="3" t="s">
        <v>362</v>
      </c>
      <c r="G106" s="3" t="s">
        <v>380</v>
      </c>
      <c r="H106" s="189">
        <v>38331</v>
      </c>
      <c r="I106" s="5" t="s">
        <v>136</v>
      </c>
      <c r="J106" s="1" t="s">
        <v>294</v>
      </c>
      <c r="K106" s="99" t="s">
        <v>385</v>
      </c>
      <c r="L106" s="99" t="s">
        <v>350</v>
      </c>
      <c r="M106" s="123" t="s">
        <v>136</v>
      </c>
      <c r="N106" s="123" t="s">
        <v>136</v>
      </c>
      <c r="O106" s="123" t="s">
        <v>136</v>
      </c>
      <c r="P106" s="231"/>
      <c r="Q106" s="41"/>
    </row>
    <row r="107" spans="2:17" x14ac:dyDescent="0.25">
      <c r="B107" s="186" t="s">
        <v>44</v>
      </c>
      <c r="C107" s="191">
        <f t="shared" si="2"/>
        <v>3.3333333333333335</v>
      </c>
      <c r="D107" s="3" t="s">
        <v>386</v>
      </c>
      <c r="E107" s="3">
        <v>59837357</v>
      </c>
      <c r="F107" s="3" t="s">
        <v>387</v>
      </c>
      <c r="G107" s="3" t="s">
        <v>388</v>
      </c>
      <c r="H107" s="189">
        <v>40991</v>
      </c>
      <c r="I107" s="5" t="s">
        <v>136</v>
      </c>
      <c r="J107" s="1" t="s">
        <v>389</v>
      </c>
      <c r="K107" s="99" t="s">
        <v>390</v>
      </c>
      <c r="L107" s="99" t="s">
        <v>350</v>
      </c>
      <c r="M107" s="123" t="s">
        <v>136</v>
      </c>
      <c r="N107" s="123" t="s">
        <v>136</v>
      </c>
      <c r="O107" s="123" t="s">
        <v>136</v>
      </c>
      <c r="P107" s="231"/>
      <c r="Q107" s="41"/>
    </row>
    <row r="108" spans="2:17" x14ac:dyDescent="0.25">
      <c r="B108" s="186" t="s">
        <v>44</v>
      </c>
      <c r="C108" s="191">
        <f t="shared" si="2"/>
        <v>3.3333333333333335</v>
      </c>
      <c r="D108" s="3" t="s">
        <v>386</v>
      </c>
      <c r="E108" s="3">
        <v>59837357</v>
      </c>
      <c r="F108" s="3" t="s">
        <v>387</v>
      </c>
      <c r="G108" s="3" t="s">
        <v>388</v>
      </c>
      <c r="H108" s="189">
        <v>40991</v>
      </c>
      <c r="I108" s="5" t="s">
        <v>136</v>
      </c>
      <c r="J108" s="1" t="s">
        <v>389</v>
      </c>
      <c r="K108" s="99" t="s">
        <v>392</v>
      </c>
      <c r="L108" s="99" t="s">
        <v>350</v>
      </c>
      <c r="M108" s="123" t="s">
        <v>136</v>
      </c>
      <c r="N108" s="123" t="s">
        <v>136</v>
      </c>
      <c r="O108" s="123" t="s">
        <v>136</v>
      </c>
      <c r="P108" s="231"/>
      <c r="Q108" s="41"/>
    </row>
    <row r="109" spans="2:17" x14ac:dyDescent="0.25">
      <c r="B109" s="186" t="s">
        <v>44</v>
      </c>
      <c r="C109" s="191">
        <f t="shared" si="2"/>
        <v>3.3333333333333335</v>
      </c>
      <c r="D109" s="3" t="s">
        <v>386</v>
      </c>
      <c r="E109" s="3">
        <v>59837357</v>
      </c>
      <c r="F109" s="3" t="s">
        <v>387</v>
      </c>
      <c r="G109" s="3" t="s">
        <v>388</v>
      </c>
      <c r="H109" s="189">
        <v>40991</v>
      </c>
      <c r="I109" s="5" t="s">
        <v>136</v>
      </c>
      <c r="J109" s="1" t="s">
        <v>389</v>
      </c>
      <c r="K109" s="99" t="s">
        <v>391</v>
      </c>
      <c r="L109" s="99" t="s">
        <v>350</v>
      </c>
      <c r="M109" s="123" t="s">
        <v>136</v>
      </c>
      <c r="N109" s="123" t="s">
        <v>136</v>
      </c>
      <c r="O109" s="123" t="s">
        <v>136</v>
      </c>
      <c r="P109" s="231"/>
      <c r="Q109" s="41"/>
    </row>
    <row r="110" spans="2:17" x14ac:dyDescent="0.25">
      <c r="B110" s="186" t="s">
        <v>44</v>
      </c>
      <c r="C110" s="191">
        <f t="shared" si="2"/>
        <v>3.3333333333333335</v>
      </c>
      <c r="D110" s="3" t="s">
        <v>393</v>
      </c>
      <c r="E110" s="3">
        <v>36756849</v>
      </c>
      <c r="F110" s="3" t="s">
        <v>387</v>
      </c>
      <c r="G110" s="3" t="s">
        <v>394</v>
      </c>
      <c r="H110" s="189">
        <v>38688</v>
      </c>
      <c r="I110" s="5" t="s">
        <v>137</v>
      </c>
      <c r="J110" s="1" t="s">
        <v>294</v>
      </c>
      <c r="K110" s="99" t="s">
        <v>395</v>
      </c>
      <c r="L110" s="99" t="s">
        <v>350</v>
      </c>
      <c r="M110" s="123" t="s">
        <v>136</v>
      </c>
      <c r="N110" s="123" t="s">
        <v>136</v>
      </c>
      <c r="O110" s="123" t="s">
        <v>137</v>
      </c>
      <c r="P110" s="231" t="s">
        <v>720</v>
      </c>
      <c r="Q110" s="318"/>
    </row>
    <row r="111" spans="2:17" x14ac:dyDescent="0.25">
      <c r="B111" s="186" t="s">
        <v>44</v>
      </c>
      <c r="C111" s="191">
        <f t="shared" si="2"/>
        <v>3.3333333333333335</v>
      </c>
      <c r="D111" s="3" t="s">
        <v>393</v>
      </c>
      <c r="E111" s="3">
        <v>36756849</v>
      </c>
      <c r="F111" s="3" t="s">
        <v>387</v>
      </c>
      <c r="G111" s="3" t="s">
        <v>394</v>
      </c>
      <c r="H111" s="189">
        <v>38688</v>
      </c>
      <c r="I111" s="5" t="s">
        <v>137</v>
      </c>
      <c r="J111" s="1" t="s">
        <v>294</v>
      </c>
      <c r="K111" s="99" t="s">
        <v>396</v>
      </c>
      <c r="L111" s="99" t="s">
        <v>350</v>
      </c>
      <c r="M111" s="123" t="s">
        <v>136</v>
      </c>
      <c r="N111" s="123" t="s">
        <v>136</v>
      </c>
      <c r="O111" s="123" t="s">
        <v>137</v>
      </c>
      <c r="P111" s="231" t="s">
        <v>720</v>
      </c>
      <c r="Q111" s="318"/>
    </row>
    <row r="112" spans="2:17" x14ac:dyDescent="0.25">
      <c r="B112" s="186" t="s">
        <v>44</v>
      </c>
      <c r="C112" s="191">
        <f t="shared" si="2"/>
        <v>3.3333333333333335</v>
      </c>
      <c r="D112" s="3" t="s">
        <v>393</v>
      </c>
      <c r="E112" s="3">
        <v>36756849</v>
      </c>
      <c r="F112" s="3" t="s">
        <v>387</v>
      </c>
      <c r="G112" s="3" t="s">
        <v>394</v>
      </c>
      <c r="H112" s="189">
        <v>38688</v>
      </c>
      <c r="I112" s="5" t="s">
        <v>137</v>
      </c>
      <c r="J112" s="1" t="s">
        <v>294</v>
      </c>
      <c r="K112" s="99" t="s">
        <v>334</v>
      </c>
      <c r="L112" s="99" t="s">
        <v>350</v>
      </c>
      <c r="M112" s="123" t="s">
        <v>136</v>
      </c>
      <c r="N112" s="123" t="s">
        <v>136</v>
      </c>
      <c r="O112" s="123" t="s">
        <v>137</v>
      </c>
      <c r="P112" s="231" t="s">
        <v>720</v>
      </c>
      <c r="Q112" s="318"/>
    </row>
    <row r="113" spans="2:17" x14ac:dyDescent="0.25">
      <c r="B113" s="186" t="s">
        <v>44</v>
      </c>
      <c r="C113" s="191">
        <f t="shared" si="2"/>
        <v>3.3333333333333335</v>
      </c>
      <c r="D113" s="3" t="s">
        <v>393</v>
      </c>
      <c r="E113" s="3">
        <v>36756849</v>
      </c>
      <c r="F113" s="3" t="s">
        <v>387</v>
      </c>
      <c r="G113" s="3" t="s">
        <v>394</v>
      </c>
      <c r="H113" s="189">
        <v>38688</v>
      </c>
      <c r="I113" s="5" t="s">
        <v>137</v>
      </c>
      <c r="J113" s="1" t="s">
        <v>294</v>
      </c>
      <c r="K113" s="99" t="s">
        <v>397</v>
      </c>
      <c r="L113" s="99" t="s">
        <v>350</v>
      </c>
      <c r="M113" s="123" t="s">
        <v>136</v>
      </c>
      <c r="N113" s="123" t="s">
        <v>136</v>
      </c>
      <c r="O113" s="123" t="s">
        <v>137</v>
      </c>
      <c r="P113" s="231" t="s">
        <v>720</v>
      </c>
      <c r="Q113" s="318"/>
    </row>
    <row r="114" spans="2:17" x14ac:dyDescent="0.25">
      <c r="B114" s="186" t="s">
        <v>44</v>
      </c>
      <c r="C114" s="191">
        <f t="shared" si="2"/>
        <v>3.3333333333333335</v>
      </c>
      <c r="D114" s="3" t="s">
        <v>393</v>
      </c>
      <c r="E114" s="3">
        <v>36756849</v>
      </c>
      <c r="F114" s="3" t="s">
        <v>387</v>
      </c>
      <c r="G114" s="3" t="s">
        <v>394</v>
      </c>
      <c r="H114" s="189">
        <v>38688</v>
      </c>
      <c r="I114" s="5" t="s">
        <v>137</v>
      </c>
      <c r="J114" s="1" t="s">
        <v>294</v>
      </c>
      <c r="K114" s="99" t="s">
        <v>398</v>
      </c>
      <c r="L114" s="99" t="s">
        <v>350</v>
      </c>
      <c r="M114" s="123" t="s">
        <v>136</v>
      </c>
      <c r="N114" s="123" t="s">
        <v>136</v>
      </c>
      <c r="O114" s="123" t="s">
        <v>137</v>
      </c>
      <c r="P114" s="231" t="s">
        <v>720</v>
      </c>
      <c r="Q114" s="318"/>
    </row>
    <row r="115" spans="2:17" x14ac:dyDescent="0.25">
      <c r="B115" s="186" t="s">
        <v>44</v>
      </c>
      <c r="C115" s="191">
        <f t="shared" si="2"/>
        <v>3.3333333333333335</v>
      </c>
      <c r="D115" s="3" t="s">
        <v>393</v>
      </c>
      <c r="E115" s="3">
        <v>36756849</v>
      </c>
      <c r="F115" s="3" t="s">
        <v>387</v>
      </c>
      <c r="G115" s="3" t="s">
        <v>394</v>
      </c>
      <c r="H115" s="189">
        <v>38688</v>
      </c>
      <c r="I115" s="5" t="s">
        <v>137</v>
      </c>
      <c r="J115" s="1" t="s">
        <v>294</v>
      </c>
      <c r="K115" s="99" t="s">
        <v>377</v>
      </c>
      <c r="L115" s="99" t="s">
        <v>350</v>
      </c>
      <c r="M115" s="123" t="s">
        <v>136</v>
      </c>
      <c r="N115" s="123" t="s">
        <v>136</v>
      </c>
      <c r="O115" s="123" t="s">
        <v>137</v>
      </c>
      <c r="P115" s="231" t="s">
        <v>720</v>
      </c>
      <c r="Q115" s="318"/>
    </row>
    <row r="116" spans="2:17" x14ac:dyDescent="0.25">
      <c r="B116" s="186" t="s">
        <v>44</v>
      </c>
      <c r="C116" s="191">
        <f t="shared" si="2"/>
        <v>3.3333333333333335</v>
      </c>
      <c r="D116" s="3" t="s">
        <v>393</v>
      </c>
      <c r="E116" s="3">
        <v>36756849</v>
      </c>
      <c r="F116" s="3" t="s">
        <v>387</v>
      </c>
      <c r="G116" s="3" t="s">
        <v>394</v>
      </c>
      <c r="H116" s="189">
        <v>38688</v>
      </c>
      <c r="I116" s="5" t="s">
        <v>137</v>
      </c>
      <c r="J116" s="1" t="s">
        <v>294</v>
      </c>
      <c r="K116" s="99" t="s">
        <v>402</v>
      </c>
      <c r="L116" s="99" t="s">
        <v>350</v>
      </c>
      <c r="M116" s="123" t="s">
        <v>136</v>
      </c>
      <c r="N116" s="123" t="s">
        <v>136</v>
      </c>
      <c r="O116" s="123" t="s">
        <v>137</v>
      </c>
      <c r="P116" s="231" t="s">
        <v>720</v>
      </c>
      <c r="Q116" s="318"/>
    </row>
    <row r="117" spans="2:17" x14ac:dyDescent="0.25">
      <c r="B117" s="186" t="s">
        <v>44</v>
      </c>
      <c r="C117" s="191">
        <f t="shared" si="2"/>
        <v>3.3333333333333335</v>
      </c>
      <c r="D117" s="3" t="s">
        <v>393</v>
      </c>
      <c r="E117" s="3">
        <v>36756849</v>
      </c>
      <c r="F117" s="3" t="s">
        <v>387</v>
      </c>
      <c r="G117" s="3" t="s">
        <v>394</v>
      </c>
      <c r="H117" s="189">
        <v>38688</v>
      </c>
      <c r="I117" s="5" t="s">
        <v>137</v>
      </c>
      <c r="J117" s="1" t="s">
        <v>294</v>
      </c>
      <c r="K117" s="99" t="s">
        <v>399</v>
      </c>
      <c r="L117" s="99" t="s">
        <v>350</v>
      </c>
      <c r="M117" s="123" t="s">
        <v>136</v>
      </c>
      <c r="N117" s="123" t="s">
        <v>136</v>
      </c>
      <c r="O117" s="123" t="s">
        <v>137</v>
      </c>
      <c r="P117" s="231" t="s">
        <v>720</v>
      </c>
      <c r="Q117" s="318"/>
    </row>
    <row r="118" spans="2:17" x14ac:dyDescent="0.25">
      <c r="B118" s="186" t="s">
        <v>44</v>
      </c>
      <c r="C118" s="191">
        <f t="shared" si="2"/>
        <v>3.3333333333333335</v>
      </c>
      <c r="D118" s="3" t="s">
        <v>393</v>
      </c>
      <c r="E118" s="3">
        <v>36756849</v>
      </c>
      <c r="F118" s="3" t="s">
        <v>387</v>
      </c>
      <c r="G118" s="3" t="s">
        <v>394</v>
      </c>
      <c r="H118" s="189">
        <v>38688</v>
      </c>
      <c r="I118" s="5" t="s">
        <v>137</v>
      </c>
      <c r="J118" s="1" t="s">
        <v>294</v>
      </c>
      <c r="K118" s="99" t="s">
        <v>400</v>
      </c>
      <c r="L118" s="99" t="s">
        <v>350</v>
      </c>
      <c r="M118" s="123" t="s">
        <v>136</v>
      </c>
      <c r="N118" s="123" t="s">
        <v>136</v>
      </c>
      <c r="O118" s="123" t="s">
        <v>137</v>
      </c>
      <c r="P118" s="231" t="s">
        <v>720</v>
      </c>
      <c r="Q118" s="318"/>
    </row>
    <row r="119" spans="2:17" x14ac:dyDescent="0.25">
      <c r="B119" s="186" t="s">
        <v>44</v>
      </c>
      <c r="C119" s="191">
        <f t="shared" si="2"/>
        <v>3.3333333333333335</v>
      </c>
      <c r="D119" s="3" t="s">
        <v>393</v>
      </c>
      <c r="E119" s="3">
        <v>36756849</v>
      </c>
      <c r="F119" s="3" t="s">
        <v>387</v>
      </c>
      <c r="G119" s="3" t="s">
        <v>394</v>
      </c>
      <c r="H119" s="189">
        <v>38688</v>
      </c>
      <c r="I119" s="5" t="s">
        <v>137</v>
      </c>
      <c r="J119" s="1" t="s">
        <v>294</v>
      </c>
      <c r="K119" s="99" t="s">
        <v>401</v>
      </c>
      <c r="L119" s="99" t="s">
        <v>350</v>
      </c>
      <c r="M119" s="123" t="s">
        <v>136</v>
      </c>
      <c r="N119" s="123" t="s">
        <v>136</v>
      </c>
      <c r="O119" s="123" t="s">
        <v>137</v>
      </c>
      <c r="P119" s="231" t="s">
        <v>720</v>
      </c>
      <c r="Q119" s="318"/>
    </row>
    <row r="120" spans="2:17" x14ac:dyDescent="0.25">
      <c r="B120" s="186" t="s">
        <v>44</v>
      </c>
      <c r="C120" s="191">
        <f t="shared" si="2"/>
        <v>3.3333333333333335</v>
      </c>
      <c r="D120" s="3" t="s">
        <v>393</v>
      </c>
      <c r="E120" s="3">
        <v>36756849</v>
      </c>
      <c r="F120" s="3" t="s">
        <v>387</v>
      </c>
      <c r="G120" s="3" t="s">
        <v>394</v>
      </c>
      <c r="H120" s="189">
        <v>38688</v>
      </c>
      <c r="I120" s="5" t="s">
        <v>137</v>
      </c>
      <c r="J120" s="1" t="s">
        <v>403</v>
      </c>
      <c r="K120" s="99" t="s">
        <v>404</v>
      </c>
      <c r="L120" s="99" t="s">
        <v>350</v>
      </c>
      <c r="M120" s="123" t="s">
        <v>136</v>
      </c>
      <c r="N120" s="123" t="s">
        <v>136</v>
      </c>
      <c r="O120" s="123" t="s">
        <v>137</v>
      </c>
      <c r="P120" s="231" t="s">
        <v>720</v>
      </c>
      <c r="Q120" s="318"/>
    </row>
    <row r="121" spans="2:17" x14ac:dyDescent="0.25">
      <c r="B121" s="186" t="s">
        <v>44</v>
      </c>
      <c r="C121" s="191">
        <f t="shared" si="2"/>
        <v>3.3333333333333335</v>
      </c>
      <c r="D121" s="3" t="s">
        <v>393</v>
      </c>
      <c r="E121" s="3">
        <v>36756849</v>
      </c>
      <c r="F121" s="3" t="s">
        <v>387</v>
      </c>
      <c r="G121" s="3" t="s">
        <v>394</v>
      </c>
      <c r="H121" s="189">
        <v>38688</v>
      </c>
      <c r="I121" s="5" t="s">
        <v>137</v>
      </c>
      <c r="J121" s="1" t="s">
        <v>405</v>
      </c>
      <c r="K121" s="99" t="s">
        <v>406</v>
      </c>
      <c r="L121" s="99" t="s">
        <v>350</v>
      </c>
      <c r="M121" s="123" t="s">
        <v>136</v>
      </c>
      <c r="N121" s="123" t="s">
        <v>136</v>
      </c>
      <c r="O121" s="123" t="s">
        <v>137</v>
      </c>
      <c r="P121" s="231" t="s">
        <v>720</v>
      </c>
      <c r="Q121" s="318"/>
    </row>
    <row r="123" spans="2:17" ht="15.75" thickBot="1" x14ac:dyDescent="0.3"/>
    <row r="124" spans="2:17" ht="27" thickBot="1" x14ac:dyDescent="0.3">
      <c r="B124" s="286" t="s">
        <v>46</v>
      </c>
      <c r="C124" s="287"/>
      <c r="D124" s="287"/>
      <c r="E124" s="287"/>
      <c r="F124" s="287"/>
      <c r="G124" s="287"/>
      <c r="H124" s="287"/>
      <c r="I124" s="287"/>
      <c r="J124" s="287"/>
      <c r="K124" s="287"/>
      <c r="L124" s="287"/>
      <c r="M124" s="287"/>
      <c r="N124" s="288"/>
    </row>
    <row r="127" spans="2:17" ht="30" x14ac:dyDescent="0.25">
      <c r="B127" s="69" t="s">
        <v>33</v>
      </c>
      <c r="C127" s="69" t="s">
        <v>47</v>
      </c>
      <c r="D127" s="259" t="s">
        <v>3</v>
      </c>
      <c r="E127" s="261"/>
    </row>
    <row r="128" spans="2:17" x14ac:dyDescent="0.25">
      <c r="B128" s="70" t="s">
        <v>122</v>
      </c>
      <c r="C128" s="163" t="s">
        <v>136</v>
      </c>
      <c r="D128" s="292" t="s">
        <v>712</v>
      </c>
      <c r="E128" s="293"/>
    </row>
    <row r="131" spans="1:26" ht="26.25" x14ac:dyDescent="0.25">
      <c r="B131" s="265" t="s">
        <v>64</v>
      </c>
      <c r="C131" s="266"/>
      <c r="D131" s="266"/>
      <c r="E131" s="266"/>
      <c r="F131" s="266"/>
      <c r="G131" s="266"/>
      <c r="H131" s="266"/>
      <c r="I131" s="266"/>
      <c r="J131" s="266"/>
      <c r="K131" s="266"/>
      <c r="L131" s="266"/>
      <c r="M131" s="266"/>
      <c r="N131" s="266"/>
      <c r="O131" s="266"/>
      <c r="P131" s="266"/>
    </row>
    <row r="133" spans="1:26" ht="15.75" thickBot="1" x14ac:dyDescent="0.3"/>
    <row r="134" spans="1:26" ht="27" thickBot="1" x14ac:dyDescent="0.3">
      <c r="B134" s="286" t="s">
        <v>54</v>
      </c>
      <c r="C134" s="287"/>
      <c r="D134" s="287"/>
      <c r="E134" s="287"/>
      <c r="F134" s="287"/>
      <c r="G134" s="287"/>
      <c r="H134" s="287"/>
      <c r="I134" s="287"/>
      <c r="J134" s="287"/>
      <c r="K134" s="287"/>
      <c r="L134" s="287"/>
      <c r="M134" s="287"/>
      <c r="N134" s="288"/>
    </row>
    <row r="136" spans="1:26" ht="15.75" thickBot="1" x14ac:dyDescent="0.3">
      <c r="M136" s="66"/>
      <c r="N136" s="66"/>
    </row>
    <row r="137" spans="1:26" s="109" customFormat="1" ht="60" x14ac:dyDescent="0.25">
      <c r="B137" s="120" t="s">
        <v>145</v>
      </c>
      <c r="C137" s="120" t="s">
        <v>146</v>
      </c>
      <c r="D137" s="120" t="s">
        <v>147</v>
      </c>
      <c r="E137" s="120" t="s">
        <v>45</v>
      </c>
      <c r="F137" s="120" t="s">
        <v>22</v>
      </c>
      <c r="G137" s="120" t="s">
        <v>102</v>
      </c>
      <c r="H137" s="120" t="s">
        <v>17</v>
      </c>
      <c r="I137" s="120" t="s">
        <v>10</v>
      </c>
      <c r="J137" s="120" t="s">
        <v>31</v>
      </c>
      <c r="K137" s="120" t="s">
        <v>61</v>
      </c>
      <c r="L137" s="120" t="s">
        <v>20</v>
      </c>
      <c r="M137" s="105" t="s">
        <v>26</v>
      </c>
      <c r="N137" s="120" t="s">
        <v>148</v>
      </c>
      <c r="O137" s="120" t="s">
        <v>36</v>
      </c>
      <c r="P137" s="121" t="s">
        <v>11</v>
      </c>
      <c r="Q137" s="121" t="s">
        <v>19</v>
      </c>
    </row>
    <row r="138" spans="1:26" s="115" customFormat="1" x14ac:dyDescent="0.25">
      <c r="A138" s="47">
        <v>1</v>
      </c>
      <c r="B138" s="116"/>
      <c r="C138" s="116"/>
      <c r="D138" s="116"/>
      <c r="E138" s="185"/>
      <c r="F138" s="112"/>
      <c r="G138" s="154"/>
      <c r="H138" s="119"/>
      <c r="I138" s="113"/>
      <c r="J138" s="113"/>
      <c r="K138" s="113"/>
      <c r="L138" s="113"/>
      <c r="M138" s="104"/>
      <c r="N138" s="104"/>
      <c r="O138" s="27"/>
      <c r="P138" s="27"/>
      <c r="Q138" s="155"/>
      <c r="R138" s="114"/>
      <c r="S138" s="114"/>
      <c r="T138" s="114"/>
      <c r="U138" s="114"/>
      <c r="V138" s="114"/>
      <c r="W138" s="114"/>
      <c r="X138" s="114"/>
      <c r="Y138" s="114"/>
      <c r="Z138" s="114"/>
    </row>
    <row r="139" spans="1:26" s="115" customFormat="1" x14ac:dyDescent="0.25">
      <c r="A139" s="47">
        <f>+A138+1</f>
        <v>2</v>
      </c>
      <c r="B139" s="116"/>
      <c r="C139" s="116"/>
      <c r="D139" s="116"/>
      <c r="E139" s="185"/>
      <c r="F139" s="112"/>
      <c r="G139" s="112"/>
      <c r="H139" s="119"/>
      <c r="I139" s="113"/>
      <c r="J139" s="113"/>
      <c r="K139" s="113"/>
      <c r="L139" s="113"/>
      <c r="M139" s="104"/>
      <c r="N139" s="104"/>
      <c r="O139" s="27"/>
      <c r="P139" s="27"/>
      <c r="Q139" s="155"/>
      <c r="R139" s="114"/>
      <c r="S139" s="114"/>
      <c r="T139" s="114"/>
      <c r="U139" s="114"/>
      <c r="V139" s="114"/>
      <c r="W139" s="114"/>
      <c r="X139" s="114"/>
      <c r="Y139" s="114"/>
      <c r="Z139" s="114"/>
    </row>
    <row r="140" spans="1:26" s="115" customFormat="1" x14ac:dyDescent="0.25">
      <c r="A140" s="47">
        <f t="shared" ref="A140:A145" si="3">+A139+1</f>
        <v>3</v>
      </c>
      <c r="B140" s="116"/>
      <c r="C140" s="116"/>
      <c r="D140" s="116"/>
      <c r="E140" s="185"/>
      <c r="F140" s="112"/>
      <c r="G140" s="112"/>
      <c r="H140" s="119"/>
      <c r="I140" s="113"/>
      <c r="J140" s="113"/>
      <c r="K140" s="113"/>
      <c r="L140" s="113"/>
      <c r="M140" s="104"/>
      <c r="N140" s="104"/>
      <c r="O140" s="27"/>
      <c r="P140" s="27"/>
      <c r="Q140" s="155"/>
      <c r="R140" s="114"/>
      <c r="S140" s="114"/>
      <c r="T140" s="114"/>
      <c r="U140" s="114"/>
      <c r="V140" s="114"/>
      <c r="W140" s="114"/>
      <c r="X140" s="114"/>
      <c r="Y140" s="114"/>
      <c r="Z140" s="114"/>
    </row>
    <row r="141" spans="1:26" s="115" customFormat="1" x14ac:dyDescent="0.25">
      <c r="A141" s="47">
        <f t="shared" si="3"/>
        <v>4</v>
      </c>
      <c r="B141" s="116"/>
      <c r="C141" s="116"/>
      <c r="D141" s="116"/>
      <c r="E141" s="185"/>
      <c r="F141" s="112"/>
      <c r="G141" s="112"/>
      <c r="H141" s="119"/>
      <c r="I141" s="113"/>
      <c r="J141" s="113"/>
      <c r="K141" s="113"/>
      <c r="L141" s="113"/>
      <c r="M141" s="104"/>
      <c r="N141" s="104"/>
      <c r="O141" s="27"/>
      <c r="P141" s="27"/>
      <c r="Q141" s="155"/>
      <c r="R141" s="114"/>
      <c r="S141" s="114"/>
      <c r="T141" s="114"/>
      <c r="U141" s="114"/>
      <c r="V141" s="114"/>
      <c r="W141" s="114"/>
      <c r="X141" s="114"/>
      <c r="Y141" s="114"/>
      <c r="Z141" s="114"/>
    </row>
    <row r="142" spans="1:26" s="115" customFormat="1" x14ac:dyDescent="0.25">
      <c r="A142" s="47">
        <f t="shared" si="3"/>
        <v>5</v>
      </c>
      <c r="B142" s="116"/>
      <c r="C142" s="116"/>
      <c r="D142" s="116"/>
      <c r="E142" s="185"/>
      <c r="F142" s="112"/>
      <c r="G142" s="112"/>
      <c r="H142" s="119"/>
      <c r="I142" s="113"/>
      <c r="J142" s="113"/>
      <c r="K142" s="113"/>
      <c r="L142" s="113"/>
      <c r="M142" s="104"/>
      <c r="N142" s="104"/>
      <c r="O142" s="27"/>
      <c r="P142" s="27"/>
      <c r="Q142" s="155"/>
      <c r="R142" s="114"/>
      <c r="S142" s="114"/>
      <c r="T142" s="114"/>
      <c r="U142" s="114"/>
      <c r="V142" s="114"/>
      <c r="W142" s="114"/>
      <c r="X142" s="114"/>
      <c r="Y142" s="114"/>
      <c r="Z142" s="114"/>
    </row>
    <row r="143" spans="1:26" s="115" customFormat="1" x14ac:dyDescent="0.25">
      <c r="A143" s="47">
        <f t="shared" si="3"/>
        <v>6</v>
      </c>
      <c r="B143" s="116"/>
      <c r="C143" s="116"/>
      <c r="D143" s="116"/>
      <c r="E143" s="185"/>
      <c r="F143" s="112"/>
      <c r="G143" s="112"/>
      <c r="H143" s="119"/>
      <c r="I143" s="113"/>
      <c r="J143" s="113"/>
      <c r="K143" s="113"/>
      <c r="L143" s="113"/>
      <c r="M143" s="104"/>
      <c r="N143" s="104"/>
      <c r="O143" s="27"/>
      <c r="P143" s="27"/>
      <c r="Q143" s="155"/>
      <c r="R143" s="114"/>
      <c r="S143" s="114"/>
      <c r="T143" s="114"/>
      <c r="U143" s="114"/>
      <c r="V143" s="114"/>
      <c r="W143" s="114"/>
      <c r="X143" s="114"/>
      <c r="Y143" s="114"/>
      <c r="Z143" s="114"/>
    </row>
    <row r="144" spans="1:26" s="115" customFormat="1" x14ac:dyDescent="0.25">
      <c r="A144" s="47">
        <f t="shared" si="3"/>
        <v>7</v>
      </c>
      <c r="B144" s="116"/>
      <c r="C144" s="116"/>
      <c r="D144" s="116"/>
      <c r="E144" s="185"/>
      <c r="F144" s="112"/>
      <c r="G144" s="112"/>
      <c r="H144" s="119"/>
      <c r="I144" s="113"/>
      <c r="J144" s="113"/>
      <c r="K144" s="113"/>
      <c r="L144" s="113"/>
      <c r="M144" s="104"/>
      <c r="N144" s="104"/>
      <c r="O144" s="27"/>
      <c r="P144" s="27"/>
      <c r="Q144" s="155"/>
      <c r="R144" s="114"/>
      <c r="S144" s="114"/>
      <c r="T144" s="114"/>
      <c r="U144" s="114"/>
      <c r="V144" s="114"/>
      <c r="W144" s="114"/>
      <c r="X144" s="114"/>
      <c r="Y144" s="114"/>
      <c r="Z144" s="114"/>
    </row>
    <row r="145" spans="1:26" s="115" customFormat="1" x14ac:dyDescent="0.25">
      <c r="A145" s="47">
        <f t="shared" si="3"/>
        <v>8</v>
      </c>
      <c r="B145" s="116"/>
      <c r="C145" s="116"/>
      <c r="D145" s="116"/>
      <c r="E145" s="185"/>
      <c r="F145" s="112"/>
      <c r="G145" s="112"/>
      <c r="H145" s="119"/>
      <c r="I145" s="113"/>
      <c r="J145" s="113"/>
      <c r="K145" s="113"/>
      <c r="L145" s="113"/>
      <c r="M145" s="104"/>
      <c r="N145" s="104"/>
      <c r="O145" s="27"/>
      <c r="P145" s="27"/>
      <c r="Q145" s="155"/>
      <c r="R145" s="114"/>
      <c r="S145" s="114"/>
      <c r="T145" s="114"/>
      <c r="U145" s="114"/>
      <c r="V145" s="114"/>
      <c r="W145" s="114"/>
      <c r="X145" s="114"/>
      <c r="Y145" s="114"/>
      <c r="Z145" s="114"/>
    </row>
    <row r="146" spans="1:26" s="115" customFormat="1" x14ac:dyDescent="0.25">
      <c r="A146" s="47"/>
      <c r="B146" s="50" t="s">
        <v>16</v>
      </c>
      <c r="C146" s="117"/>
      <c r="D146" s="116"/>
      <c r="E146" s="111"/>
      <c r="F146" s="112"/>
      <c r="G146" s="112"/>
      <c r="H146" s="112"/>
      <c r="I146" s="113"/>
      <c r="J146" s="113"/>
      <c r="K146" s="118">
        <f t="shared" ref="K146:N146" si="4">SUM(K138:K145)</f>
        <v>0</v>
      </c>
      <c r="L146" s="118">
        <f t="shared" si="4"/>
        <v>0</v>
      </c>
      <c r="M146" s="153">
        <f t="shared" si="4"/>
        <v>0</v>
      </c>
      <c r="N146" s="118">
        <f t="shared" si="4"/>
        <v>0</v>
      </c>
      <c r="O146" s="27"/>
      <c r="P146" s="27"/>
      <c r="Q146" s="156"/>
    </row>
    <row r="147" spans="1:26" x14ac:dyDescent="0.25">
      <c r="B147" s="30"/>
      <c r="C147" s="30"/>
      <c r="D147" s="30"/>
      <c r="E147" s="31"/>
      <c r="F147" s="30"/>
      <c r="G147" s="30"/>
      <c r="H147" s="30"/>
      <c r="I147" s="30"/>
      <c r="J147" s="30"/>
      <c r="K147" s="30"/>
      <c r="L147" s="30"/>
      <c r="M147" s="30"/>
      <c r="N147" s="30"/>
      <c r="O147" s="30"/>
      <c r="P147" s="30"/>
    </row>
    <row r="148" spans="1:26" ht="18.75" x14ac:dyDescent="0.25">
      <c r="B148" s="60" t="s">
        <v>32</v>
      </c>
      <c r="C148" s="74">
        <f>+K146</f>
        <v>0</v>
      </c>
      <c r="H148" s="32"/>
      <c r="I148" s="32"/>
      <c r="J148" s="32"/>
      <c r="K148" s="32"/>
      <c r="L148" s="32"/>
      <c r="M148" s="32"/>
      <c r="N148" s="30"/>
      <c r="O148" s="30"/>
      <c r="P148" s="30"/>
    </row>
    <row r="150" spans="1:26" ht="15.75" thickBot="1" x14ac:dyDescent="0.3"/>
    <row r="151" spans="1:26" ht="30.75" thickBot="1" x14ac:dyDescent="0.3">
      <c r="B151" s="77" t="s">
        <v>49</v>
      </c>
      <c r="C151" s="78" t="s">
        <v>50</v>
      </c>
      <c r="D151" s="77" t="s">
        <v>51</v>
      </c>
      <c r="E151" s="78" t="s">
        <v>55</v>
      </c>
    </row>
    <row r="152" spans="1:26" x14ac:dyDescent="0.25">
      <c r="B152" s="68" t="s">
        <v>123</v>
      </c>
      <c r="C152" s="71">
        <v>20</v>
      </c>
      <c r="D152" s="71"/>
      <c r="E152" s="289">
        <f>+D152+D153+D154</f>
        <v>0</v>
      </c>
    </row>
    <row r="153" spans="1:26" x14ac:dyDescent="0.25">
      <c r="B153" s="68" t="s">
        <v>124</v>
      </c>
      <c r="C153" s="58">
        <v>30</v>
      </c>
      <c r="D153" s="163">
        <v>0</v>
      </c>
      <c r="E153" s="290"/>
    </row>
    <row r="154" spans="1:26" ht="15.75" thickBot="1" x14ac:dyDescent="0.3">
      <c r="B154" s="68" t="s">
        <v>125</v>
      </c>
      <c r="C154" s="73">
        <v>40</v>
      </c>
      <c r="D154" s="73">
        <v>0</v>
      </c>
      <c r="E154" s="291"/>
    </row>
    <row r="156" spans="1:26" ht="15.75" thickBot="1" x14ac:dyDescent="0.3"/>
    <row r="157" spans="1:26" ht="27" thickBot="1" x14ac:dyDescent="0.3">
      <c r="B157" s="286" t="s">
        <v>52</v>
      </c>
      <c r="C157" s="287"/>
      <c r="D157" s="287"/>
      <c r="E157" s="287"/>
      <c r="F157" s="287"/>
      <c r="G157" s="287"/>
      <c r="H157" s="287"/>
      <c r="I157" s="287"/>
      <c r="J157" s="287"/>
      <c r="K157" s="287"/>
      <c r="L157" s="287"/>
      <c r="M157" s="287"/>
      <c r="N157" s="288"/>
    </row>
    <row r="159" spans="1:26" ht="75" x14ac:dyDescent="0.25">
      <c r="B159" s="122" t="s">
        <v>0</v>
      </c>
      <c r="C159" s="122" t="s">
        <v>39</v>
      </c>
      <c r="D159" s="122" t="s">
        <v>40</v>
      </c>
      <c r="E159" s="122" t="s">
        <v>115</v>
      </c>
      <c r="F159" s="122" t="s">
        <v>117</v>
      </c>
      <c r="G159" s="122" t="s">
        <v>118</v>
      </c>
      <c r="H159" s="122" t="s">
        <v>119</v>
      </c>
      <c r="I159" s="122" t="s">
        <v>116</v>
      </c>
      <c r="J159" s="259" t="s">
        <v>120</v>
      </c>
      <c r="K159" s="260"/>
      <c r="L159" s="261"/>
      <c r="M159" s="122" t="s">
        <v>121</v>
      </c>
      <c r="N159" s="122" t="s">
        <v>41</v>
      </c>
      <c r="O159" s="122" t="s">
        <v>42</v>
      </c>
      <c r="P159" s="259" t="s">
        <v>3</v>
      </c>
      <c r="Q159" s="261"/>
    </row>
    <row r="160" spans="1:26" ht="30" x14ac:dyDescent="0.25">
      <c r="B160" s="160" t="s">
        <v>129</v>
      </c>
      <c r="C160" s="160">
        <f>500/1000</f>
        <v>0.5</v>
      </c>
      <c r="D160" s="1" t="s">
        <v>627</v>
      </c>
      <c r="E160" s="1">
        <v>30738484</v>
      </c>
      <c r="F160" s="1" t="s">
        <v>628</v>
      </c>
      <c r="G160" s="3" t="s">
        <v>409</v>
      </c>
      <c r="H160" s="189">
        <v>36468</v>
      </c>
      <c r="I160" s="5"/>
      <c r="J160" s="1" t="s">
        <v>294</v>
      </c>
      <c r="K160" s="100" t="s">
        <v>635</v>
      </c>
      <c r="L160" s="99" t="s">
        <v>636</v>
      </c>
      <c r="M160" s="123" t="s">
        <v>136</v>
      </c>
      <c r="N160" s="123" t="s">
        <v>136</v>
      </c>
      <c r="O160" s="123" t="s">
        <v>136</v>
      </c>
      <c r="P160" s="195"/>
      <c r="Q160" s="195"/>
    </row>
    <row r="161" spans="2:17" ht="30" x14ac:dyDescent="0.25">
      <c r="B161" s="160" t="s">
        <v>130</v>
      </c>
      <c r="C161" s="196">
        <f>500/1000</f>
        <v>0.5</v>
      </c>
      <c r="D161" s="3" t="s">
        <v>673</v>
      </c>
      <c r="E161" s="3">
        <v>59817452</v>
      </c>
      <c r="F161" s="3" t="s">
        <v>328</v>
      </c>
      <c r="G161" s="3" t="s">
        <v>329</v>
      </c>
      <c r="H161" s="206">
        <v>36287</v>
      </c>
      <c r="I161" s="5"/>
      <c r="J161" s="1" t="s">
        <v>294</v>
      </c>
      <c r="K161" s="100" t="s">
        <v>674</v>
      </c>
      <c r="L161" s="99" t="s">
        <v>368</v>
      </c>
      <c r="M161" s="123" t="s">
        <v>136</v>
      </c>
      <c r="N161" s="123" t="s">
        <v>136</v>
      </c>
      <c r="O161" s="123" t="s">
        <v>136</v>
      </c>
      <c r="P161" s="163"/>
      <c r="Q161" s="163"/>
    </row>
    <row r="162" spans="2:17" x14ac:dyDescent="0.25">
      <c r="B162" s="160" t="s">
        <v>131</v>
      </c>
      <c r="C162" s="196">
        <f>500/5000</f>
        <v>0.1</v>
      </c>
      <c r="D162" s="3" t="s">
        <v>659</v>
      </c>
      <c r="E162" s="3">
        <v>1085254161</v>
      </c>
      <c r="F162" s="3" t="s">
        <v>660</v>
      </c>
      <c r="G162" s="3" t="s">
        <v>354</v>
      </c>
      <c r="H162" s="206">
        <v>39669</v>
      </c>
      <c r="I162" s="5" t="s">
        <v>136</v>
      </c>
      <c r="J162" s="1" t="s">
        <v>294</v>
      </c>
      <c r="K162" s="99" t="s">
        <v>695</v>
      </c>
      <c r="L162" s="99" t="s">
        <v>664</v>
      </c>
      <c r="M162" s="123" t="s">
        <v>136</v>
      </c>
      <c r="N162" s="123" t="s">
        <v>136</v>
      </c>
      <c r="O162" s="123" t="s">
        <v>136</v>
      </c>
      <c r="P162" s="262"/>
      <c r="Q162" s="262"/>
    </row>
    <row r="165" spans="2:17" ht="15.75" thickBot="1" x14ac:dyDescent="0.3"/>
    <row r="166" spans="2:17" ht="30" x14ac:dyDescent="0.25">
      <c r="B166" s="126" t="s">
        <v>33</v>
      </c>
      <c r="C166" s="126" t="s">
        <v>49</v>
      </c>
      <c r="D166" s="122" t="s">
        <v>50</v>
      </c>
      <c r="E166" s="126" t="s">
        <v>51</v>
      </c>
      <c r="F166" s="78" t="s">
        <v>56</v>
      </c>
      <c r="G166" s="96"/>
    </row>
    <row r="167" spans="2:17" ht="108" x14ac:dyDescent="0.2">
      <c r="B167" s="280" t="s">
        <v>53</v>
      </c>
      <c r="C167" s="6" t="s">
        <v>126</v>
      </c>
      <c r="D167" s="163">
        <v>25</v>
      </c>
      <c r="E167" s="163">
        <v>25</v>
      </c>
      <c r="F167" s="281">
        <f>+E167+E168+E169</f>
        <v>60</v>
      </c>
      <c r="G167" s="97"/>
    </row>
    <row r="168" spans="2:17" ht="96" x14ac:dyDescent="0.2">
      <c r="B168" s="280"/>
      <c r="C168" s="6" t="s">
        <v>127</v>
      </c>
      <c r="D168" s="75">
        <v>25</v>
      </c>
      <c r="E168" s="163">
        <v>25</v>
      </c>
      <c r="F168" s="282"/>
      <c r="G168" s="97"/>
    </row>
    <row r="169" spans="2:17" ht="60" x14ac:dyDescent="0.2">
      <c r="B169" s="280"/>
      <c r="C169" s="6" t="s">
        <v>128</v>
      </c>
      <c r="D169" s="163">
        <v>10</v>
      </c>
      <c r="E169" s="163">
        <v>10</v>
      </c>
      <c r="F169" s="283"/>
      <c r="G169" s="97"/>
    </row>
    <row r="170" spans="2:17" x14ac:dyDescent="0.25">
      <c r="C170" s="106"/>
    </row>
    <row r="173" spans="2:17" x14ac:dyDescent="0.25">
      <c r="B173" s="124" t="s">
        <v>57</v>
      </c>
    </row>
    <row r="176" spans="2:17" x14ac:dyDescent="0.25">
      <c r="B176" s="127" t="s">
        <v>33</v>
      </c>
      <c r="C176" s="127" t="s">
        <v>58</v>
      </c>
      <c r="D176" s="126" t="s">
        <v>51</v>
      </c>
      <c r="E176" s="126" t="s">
        <v>16</v>
      </c>
    </row>
    <row r="177" spans="2:5" ht="28.5" x14ac:dyDescent="0.25">
      <c r="B177" s="107" t="s">
        <v>59</v>
      </c>
      <c r="C177" s="108">
        <v>40</v>
      </c>
      <c r="D177" s="163">
        <f>+E152</f>
        <v>0</v>
      </c>
      <c r="E177" s="284">
        <f>+D177+D178</f>
        <v>60</v>
      </c>
    </row>
    <row r="178" spans="2:5" ht="42.75" x14ac:dyDescent="0.25">
      <c r="B178" s="107" t="s">
        <v>60</v>
      </c>
      <c r="C178" s="108">
        <v>60</v>
      </c>
      <c r="D178" s="163">
        <f>+F167</f>
        <v>60</v>
      </c>
      <c r="E178" s="285"/>
    </row>
  </sheetData>
  <customSheetViews>
    <customSheetView guid="{D81F5395-2534-43CB-BC0D-21B85380D5F2}" scale="70" hiddenColumns="1" topLeftCell="C115">
      <selection activeCell="F128" sqref="F128"/>
      <pageMargins left="0.7" right="0.7" top="0.75" bottom="0.75" header="0.3" footer="0.3"/>
      <pageSetup orientation="portrait" horizontalDpi="4294967295" verticalDpi="4294967295" r:id="rId1"/>
    </customSheetView>
    <customSheetView guid="{0231D664-53D3-4378-92FC-86BB75012D50}" scale="70" hiddenColumns="1" topLeftCell="A163">
      <selection activeCell="D33" sqref="D33"/>
      <pageMargins left="0.7" right="0.7" top="0.75" bottom="0.75" header="0.3" footer="0.3"/>
      <pageSetup orientation="portrait" horizontalDpi="4294967295" verticalDpi="4294967295" r:id="rId2"/>
    </customSheetView>
    <customSheetView guid="{CE061EA5-A85E-4ABA-BF79-3FA19E67983B}" scale="70" hiddenColumns="1" topLeftCell="B151">
      <selection activeCell="C33" sqref="C33"/>
      <pageMargins left="0.7" right="0.7" top="0.75" bottom="0.75" header="0.3" footer="0.3"/>
      <pageSetup orientation="portrait" horizontalDpi="4294967295" verticalDpi="4294967295" r:id="rId3"/>
    </customSheetView>
    <customSheetView guid="{A2E15FCF-BF07-4F75-BC8B-D1F713E64E37}" scale="70" hiddenColumns="1" topLeftCell="A25">
      <selection activeCell="O70" sqref="O70:P70"/>
      <pageMargins left="0.7" right="0.7" top="0.75" bottom="0.75" header="0.3" footer="0.3"/>
      <pageSetup orientation="portrait" horizontalDpi="4294967295" verticalDpi="4294967295" r:id="rId4"/>
    </customSheetView>
    <customSheetView guid="{2CECA098-183A-404B-AD72-5EEAC4BDA970}" scale="70" hiddenColumns="1" topLeftCell="A155">
      <selection activeCell="D160" sqref="D160:Q160"/>
      <pageMargins left="0.7" right="0.7" top="0.75" bottom="0.75" header="0.3" footer="0.3"/>
      <pageSetup orientation="portrait" horizontalDpi="4294967295" verticalDpi="4294967295" r:id="rId5"/>
    </customSheetView>
    <customSheetView guid="{AFE0F707-F779-4457-8614-A9761FF0129B}" scale="70" hiddenColumns="1" topLeftCell="A125">
      <selection activeCell="B139" sqref="B139"/>
      <pageMargins left="0.7" right="0.7" top="0.75" bottom="0.75" header="0.3" footer="0.3"/>
      <pageSetup orientation="portrait" horizontalDpi="4294967295" verticalDpi="4294967295" r:id="rId6"/>
    </customSheetView>
    <customSheetView guid="{2573ACF7-0240-449A-9F72-FFD028267C4F}" scale="70" hiddenColumns="1" topLeftCell="A163">
      <selection activeCell="D33" sqref="D33"/>
      <pageMargins left="0.7" right="0.7" top="0.75" bottom="0.75" header="0.3" footer="0.3"/>
      <pageSetup orientation="portrait" horizontalDpi="4294967295" verticalDpi="4294967295" r:id="rId7"/>
    </customSheetView>
  </customSheetViews>
  <mergeCells count="34">
    <mergeCell ref="P162:Q162"/>
    <mergeCell ref="B167:B169"/>
    <mergeCell ref="F167:F169"/>
    <mergeCell ref="E177:E178"/>
    <mergeCell ref="B134:N134"/>
    <mergeCell ref="E152:E154"/>
    <mergeCell ref="B157:N157"/>
    <mergeCell ref="J159:L159"/>
    <mergeCell ref="P159:Q159"/>
    <mergeCell ref="B131:P131"/>
    <mergeCell ref="O72:P72"/>
    <mergeCell ref="O73:P73"/>
    <mergeCell ref="O74:P74"/>
    <mergeCell ref="O75:P75"/>
    <mergeCell ref="B81:N81"/>
    <mergeCell ref="J86:L86"/>
    <mergeCell ref="B124:N124"/>
    <mergeCell ref="D127:E127"/>
    <mergeCell ref="D128:E128"/>
    <mergeCell ref="B2:P2"/>
    <mergeCell ref="B4:P4"/>
    <mergeCell ref="O71:P71"/>
    <mergeCell ref="B14:C21"/>
    <mergeCell ref="B22:C22"/>
    <mergeCell ref="E40:E41"/>
    <mergeCell ref="M45:N45"/>
    <mergeCell ref="B59:B60"/>
    <mergeCell ref="C59:C60"/>
    <mergeCell ref="D59:E59"/>
    <mergeCell ref="C63:N63"/>
    <mergeCell ref="B65:N65"/>
    <mergeCell ref="O68:P68"/>
    <mergeCell ref="O69:P69"/>
    <mergeCell ref="O70:P70"/>
  </mergeCells>
  <dataValidations count="2">
    <dataValidation type="list" allowBlank="1" showInputMessage="1" showErrorMessage="1" sqref="WVE983094 A65590 IS65590 SO65590 ACK65590 AMG65590 AWC65590 BFY65590 BPU65590 BZQ65590 CJM65590 CTI65590 DDE65590 DNA65590 DWW65590 EGS65590 EQO65590 FAK65590 FKG65590 FUC65590 GDY65590 GNU65590 GXQ65590 HHM65590 HRI65590 IBE65590 ILA65590 IUW65590 JES65590 JOO65590 JYK65590 KIG65590 KSC65590 LBY65590 LLU65590 LVQ65590 MFM65590 MPI65590 MZE65590 NJA65590 NSW65590 OCS65590 OMO65590 OWK65590 PGG65590 PQC65590 PZY65590 QJU65590 QTQ65590 RDM65590 RNI65590 RXE65590 SHA65590 SQW65590 TAS65590 TKO65590 TUK65590 UEG65590 UOC65590 UXY65590 VHU65590 VRQ65590 WBM65590 WLI65590 WVE65590 A131126 IS131126 SO131126 ACK131126 AMG131126 AWC131126 BFY131126 BPU131126 BZQ131126 CJM131126 CTI131126 DDE131126 DNA131126 DWW131126 EGS131126 EQO131126 FAK131126 FKG131126 FUC131126 GDY131126 GNU131126 GXQ131126 HHM131126 HRI131126 IBE131126 ILA131126 IUW131126 JES131126 JOO131126 JYK131126 KIG131126 KSC131126 LBY131126 LLU131126 LVQ131126 MFM131126 MPI131126 MZE131126 NJA131126 NSW131126 OCS131126 OMO131126 OWK131126 PGG131126 PQC131126 PZY131126 QJU131126 QTQ131126 RDM131126 RNI131126 RXE131126 SHA131126 SQW131126 TAS131126 TKO131126 TUK131126 UEG131126 UOC131126 UXY131126 VHU131126 VRQ131126 WBM131126 WLI131126 WVE131126 A196662 IS196662 SO196662 ACK196662 AMG196662 AWC196662 BFY196662 BPU196662 BZQ196662 CJM196662 CTI196662 DDE196662 DNA196662 DWW196662 EGS196662 EQO196662 FAK196662 FKG196662 FUC196662 GDY196662 GNU196662 GXQ196662 HHM196662 HRI196662 IBE196662 ILA196662 IUW196662 JES196662 JOO196662 JYK196662 KIG196662 KSC196662 LBY196662 LLU196662 LVQ196662 MFM196662 MPI196662 MZE196662 NJA196662 NSW196662 OCS196662 OMO196662 OWK196662 PGG196662 PQC196662 PZY196662 QJU196662 QTQ196662 RDM196662 RNI196662 RXE196662 SHA196662 SQW196662 TAS196662 TKO196662 TUK196662 UEG196662 UOC196662 UXY196662 VHU196662 VRQ196662 WBM196662 WLI196662 WVE196662 A262198 IS262198 SO262198 ACK262198 AMG262198 AWC262198 BFY262198 BPU262198 BZQ262198 CJM262198 CTI262198 DDE262198 DNA262198 DWW262198 EGS262198 EQO262198 FAK262198 FKG262198 FUC262198 GDY262198 GNU262198 GXQ262198 HHM262198 HRI262198 IBE262198 ILA262198 IUW262198 JES262198 JOO262198 JYK262198 KIG262198 KSC262198 LBY262198 LLU262198 LVQ262198 MFM262198 MPI262198 MZE262198 NJA262198 NSW262198 OCS262198 OMO262198 OWK262198 PGG262198 PQC262198 PZY262198 QJU262198 QTQ262198 RDM262198 RNI262198 RXE262198 SHA262198 SQW262198 TAS262198 TKO262198 TUK262198 UEG262198 UOC262198 UXY262198 VHU262198 VRQ262198 WBM262198 WLI262198 WVE262198 A327734 IS327734 SO327734 ACK327734 AMG327734 AWC327734 BFY327734 BPU327734 BZQ327734 CJM327734 CTI327734 DDE327734 DNA327734 DWW327734 EGS327734 EQO327734 FAK327734 FKG327734 FUC327734 GDY327734 GNU327734 GXQ327734 HHM327734 HRI327734 IBE327734 ILA327734 IUW327734 JES327734 JOO327734 JYK327734 KIG327734 KSC327734 LBY327734 LLU327734 LVQ327734 MFM327734 MPI327734 MZE327734 NJA327734 NSW327734 OCS327734 OMO327734 OWK327734 PGG327734 PQC327734 PZY327734 QJU327734 QTQ327734 RDM327734 RNI327734 RXE327734 SHA327734 SQW327734 TAS327734 TKO327734 TUK327734 UEG327734 UOC327734 UXY327734 VHU327734 VRQ327734 WBM327734 WLI327734 WVE327734 A393270 IS393270 SO393270 ACK393270 AMG393270 AWC393270 BFY393270 BPU393270 BZQ393270 CJM393270 CTI393270 DDE393270 DNA393270 DWW393270 EGS393270 EQO393270 FAK393270 FKG393270 FUC393270 GDY393270 GNU393270 GXQ393270 HHM393270 HRI393270 IBE393270 ILA393270 IUW393270 JES393270 JOO393270 JYK393270 KIG393270 KSC393270 LBY393270 LLU393270 LVQ393270 MFM393270 MPI393270 MZE393270 NJA393270 NSW393270 OCS393270 OMO393270 OWK393270 PGG393270 PQC393270 PZY393270 QJU393270 QTQ393270 RDM393270 RNI393270 RXE393270 SHA393270 SQW393270 TAS393270 TKO393270 TUK393270 UEG393270 UOC393270 UXY393270 VHU393270 VRQ393270 WBM393270 WLI393270 WVE393270 A458806 IS458806 SO458806 ACK458806 AMG458806 AWC458806 BFY458806 BPU458806 BZQ458806 CJM458806 CTI458806 DDE458806 DNA458806 DWW458806 EGS458806 EQO458806 FAK458806 FKG458806 FUC458806 GDY458806 GNU458806 GXQ458806 HHM458806 HRI458806 IBE458806 ILA458806 IUW458806 JES458806 JOO458806 JYK458806 KIG458806 KSC458806 LBY458806 LLU458806 LVQ458806 MFM458806 MPI458806 MZE458806 NJA458806 NSW458806 OCS458806 OMO458806 OWK458806 PGG458806 PQC458806 PZY458806 QJU458806 QTQ458806 RDM458806 RNI458806 RXE458806 SHA458806 SQW458806 TAS458806 TKO458806 TUK458806 UEG458806 UOC458806 UXY458806 VHU458806 VRQ458806 WBM458806 WLI458806 WVE458806 A524342 IS524342 SO524342 ACK524342 AMG524342 AWC524342 BFY524342 BPU524342 BZQ524342 CJM524342 CTI524342 DDE524342 DNA524342 DWW524342 EGS524342 EQO524342 FAK524342 FKG524342 FUC524342 GDY524342 GNU524342 GXQ524342 HHM524342 HRI524342 IBE524342 ILA524342 IUW524342 JES524342 JOO524342 JYK524342 KIG524342 KSC524342 LBY524342 LLU524342 LVQ524342 MFM524342 MPI524342 MZE524342 NJA524342 NSW524342 OCS524342 OMO524342 OWK524342 PGG524342 PQC524342 PZY524342 QJU524342 QTQ524342 RDM524342 RNI524342 RXE524342 SHA524342 SQW524342 TAS524342 TKO524342 TUK524342 UEG524342 UOC524342 UXY524342 VHU524342 VRQ524342 WBM524342 WLI524342 WVE524342 A589878 IS589878 SO589878 ACK589878 AMG589878 AWC589878 BFY589878 BPU589878 BZQ589878 CJM589878 CTI589878 DDE589878 DNA589878 DWW589878 EGS589878 EQO589878 FAK589878 FKG589878 FUC589878 GDY589878 GNU589878 GXQ589878 HHM589878 HRI589878 IBE589878 ILA589878 IUW589878 JES589878 JOO589878 JYK589878 KIG589878 KSC589878 LBY589878 LLU589878 LVQ589878 MFM589878 MPI589878 MZE589878 NJA589878 NSW589878 OCS589878 OMO589878 OWK589878 PGG589878 PQC589878 PZY589878 QJU589878 QTQ589878 RDM589878 RNI589878 RXE589878 SHA589878 SQW589878 TAS589878 TKO589878 TUK589878 UEG589878 UOC589878 UXY589878 VHU589878 VRQ589878 WBM589878 WLI589878 WVE589878 A655414 IS655414 SO655414 ACK655414 AMG655414 AWC655414 BFY655414 BPU655414 BZQ655414 CJM655414 CTI655414 DDE655414 DNA655414 DWW655414 EGS655414 EQO655414 FAK655414 FKG655414 FUC655414 GDY655414 GNU655414 GXQ655414 HHM655414 HRI655414 IBE655414 ILA655414 IUW655414 JES655414 JOO655414 JYK655414 KIG655414 KSC655414 LBY655414 LLU655414 LVQ655414 MFM655414 MPI655414 MZE655414 NJA655414 NSW655414 OCS655414 OMO655414 OWK655414 PGG655414 PQC655414 PZY655414 QJU655414 QTQ655414 RDM655414 RNI655414 RXE655414 SHA655414 SQW655414 TAS655414 TKO655414 TUK655414 UEG655414 UOC655414 UXY655414 VHU655414 VRQ655414 WBM655414 WLI655414 WVE655414 A720950 IS720950 SO720950 ACK720950 AMG720950 AWC720950 BFY720950 BPU720950 BZQ720950 CJM720950 CTI720950 DDE720950 DNA720950 DWW720950 EGS720950 EQO720950 FAK720950 FKG720950 FUC720950 GDY720950 GNU720950 GXQ720950 HHM720950 HRI720950 IBE720950 ILA720950 IUW720950 JES720950 JOO720950 JYK720950 KIG720950 KSC720950 LBY720950 LLU720950 LVQ720950 MFM720950 MPI720950 MZE720950 NJA720950 NSW720950 OCS720950 OMO720950 OWK720950 PGG720950 PQC720950 PZY720950 QJU720950 QTQ720950 RDM720950 RNI720950 RXE720950 SHA720950 SQW720950 TAS720950 TKO720950 TUK720950 UEG720950 UOC720950 UXY720950 VHU720950 VRQ720950 WBM720950 WLI720950 WVE720950 A786486 IS786486 SO786486 ACK786486 AMG786486 AWC786486 BFY786486 BPU786486 BZQ786486 CJM786486 CTI786486 DDE786486 DNA786486 DWW786486 EGS786486 EQO786486 FAK786486 FKG786486 FUC786486 GDY786486 GNU786486 GXQ786486 HHM786486 HRI786486 IBE786486 ILA786486 IUW786486 JES786486 JOO786486 JYK786486 KIG786486 KSC786486 LBY786486 LLU786486 LVQ786486 MFM786486 MPI786486 MZE786486 NJA786486 NSW786486 OCS786486 OMO786486 OWK786486 PGG786486 PQC786486 PZY786486 QJU786486 QTQ786486 RDM786486 RNI786486 RXE786486 SHA786486 SQW786486 TAS786486 TKO786486 TUK786486 UEG786486 UOC786486 UXY786486 VHU786486 VRQ786486 WBM786486 WLI786486 WVE786486 A852022 IS852022 SO852022 ACK852022 AMG852022 AWC852022 BFY852022 BPU852022 BZQ852022 CJM852022 CTI852022 DDE852022 DNA852022 DWW852022 EGS852022 EQO852022 FAK852022 FKG852022 FUC852022 GDY852022 GNU852022 GXQ852022 HHM852022 HRI852022 IBE852022 ILA852022 IUW852022 JES852022 JOO852022 JYK852022 KIG852022 KSC852022 LBY852022 LLU852022 LVQ852022 MFM852022 MPI852022 MZE852022 NJA852022 NSW852022 OCS852022 OMO852022 OWK852022 PGG852022 PQC852022 PZY852022 QJU852022 QTQ852022 RDM852022 RNI852022 RXE852022 SHA852022 SQW852022 TAS852022 TKO852022 TUK852022 UEG852022 UOC852022 UXY852022 VHU852022 VRQ852022 WBM852022 WLI852022 WVE852022 A917558 IS917558 SO917558 ACK917558 AMG917558 AWC917558 BFY917558 BPU917558 BZQ917558 CJM917558 CTI917558 DDE917558 DNA917558 DWW917558 EGS917558 EQO917558 FAK917558 FKG917558 FUC917558 GDY917558 GNU917558 GXQ917558 HHM917558 HRI917558 IBE917558 ILA917558 IUW917558 JES917558 JOO917558 JYK917558 KIG917558 KSC917558 LBY917558 LLU917558 LVQ917558 MFM917558 MPI917558 MZE917558 NJA917558 NSW917558 OCS917558 OMO917558 OWK917558 PGG917558 PQC917558 PZY917558 QJU917558 QTQ917558 RDM917558 RNI917558 RXE917558 SHA917558 SQW917558 TAS917558 TKO917558 TUK917558 UEG917558 UOC917558 UXY917558 VHU917558 VRQ917558 WBM917558 WLI917558 WVE917558 A983094 IS983094 SO983094 ACK983094 AMG983094 AWC983094 BFY983094 BPU983094 BZQ983094 CJM983094 CTI983094 DDE983094 DNA983094 DWW983094 EGS983094 EQO983094 FAK983094 FKG983094 FUC983094 GDY983094 GNU983094 GXQ983094 HHM983094 HRI983094 IBE983094 ILA983094 IUW983094 JES983094 JOO983094 JYK983094 KIG983094 KSC983094 LBY983094 LLU983094 LVQ983094 MFM983094 MPI983094 MZE983094 NJA983094 NSW983094 OCS983094 OMO983094 OWK983094 PGG983094 PQC983094 PZY983094 QJU983094 QTQ983094 RDM983094 RNI983094 RXE983094 SHA983094 SQW983094 TAS983094 TKO983094 TUK983094 UEG983094 UOC983094 UXY983094 VHU983094 VRQ983094 WBM983094 WLI98309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94 WLL983094 C65590 IV65590 SR65590 ACN65590 AMJ65590 AWF65590 BGB65590 BPX65590 BZT65590 CJP65590 CTL65590 DDH65590 DND65590 DWZ65590 EGV65590 EQR65590 FAN65590 FKJ65590 FUF65590 GEB65590 GNX65590 GXT65590 HHP65590 HRL65590 IBH65590 ILD65590 IUZ65590 JEV65590 JOR65590 JYN65590 KIJ65590 KSF65590 LCB65590 LLX65590 LVT65590 MFP65590 MPL65590 MZH65590 NJD65590 NSZ65590 OCV65590 OMR65590 OWN65590 PGJ65590 PQF65590 QAB65590 QJX65590 QTT65590 RDP65590 RNL65590 RXH65590 SHD65590 SQZ65590 TAV65590 TKR65590 TUN65590 UEJ65590 UOF65590 UYB65590 VHX65590 VRT65590 WBP65590 WLL65590 WVH65590 C131126 IV131126 SR131126 ACN131126 AMJ131126 AWF131126 BGB131126 BPX131126 BZT131126 CJP131126 CTL131126 DDH131126 DND131126 DWZ131126 EGV131126 EQR131126 FAN131126 FKJ131126 FUF131126 GEB131126 GNX131126 GXT131126 HHP131126 HRL131126 IBH131126 ILD131126 IUZ131126 JEV131126 JOR131126 JYN131126 KIJ131126 KSF131126 LCB131126 LLX131126 LVT131126 MFP131126 MPL131126 MZH131126 NJD131126 NSZ131126 OCV131126 OMR131126 OWN131126 PGJ131126 PQF131126 QAB131126 QJX131126 QTT131126 RDP131126 RNL131126 RXH131126 SHD131126 SQZ131126 TAV131126 TKR131126 TUN131126 UEJ131126 UOF131126 UYB131126 VHX131126 VRT131126 WBP131126 WLL131126 WVH131126 C196662 IV196662 SR196662 ACN196662 AMJ196662 AWF196662 BGB196662 BPX196662 BZT196662 CJP196662 CTL196662 DDH196662 DND196662 DWZ196662 EGV196662 EQR196662 FAN196662 FKJ196662 FUF196662 GEB196662 GNX196662 GXT196662 HHP196662 HRL196662 IBH196662 ILD196662 IUZ196662 JEV196662 JOR196662 JYN196662 KIJ196662 KSF196662 LCB196662 LLX196662 LVT196662 MFP196662 MPL196662 MZH196662 NJD196662 NSZ196662 OCV196662 OMR196662 OWN196662 PGJ196662 PQF196662 QAB196662 QJX196662 QTT196662 RDP196662 RNL196662 RXH196662 SHD196662 SQZ196662 TAV196662 TKR196662 TUN196662 UEJ196662 UOF196662 UYB196662 VHX196662 VRT196662 WBP196662 WLL196662 WVH196662 C262198 IV262198 SR262198 ACN262198 AMJ262198 AWF262198 BGB262198 BPX262198 BZT262198 CJP262198 CTL262198 DDH262198 DND262198 DWZ262198 EGV262198 EQR262198 FAN262198 FKJ262198 FUF262198 GEB262198 GNX262198 GXT262198 HHP262198 HRL262198 IBH262198 ILD262198 IUZ262198 JEV262198 JOR262198 JYN262198 KIJ262198 KSF262198 LCB262198 LLX262198 LVT262198 MFP262198 MPL262198 MZH262198 NJD262198 NSZ262198 OCV262198 OMR262198 OWN262198 PGJ262198 PQF262198 QAB262198 QJX262198 QTT262198 RDP262198 RNL262198 RXH262198 SHD262198 SQZ262198 TAV262198 TKR262198 TUN262198 UEJ262198 UOF262198 UYB262198 VHX262198 VRT262198 WBP262198 WLL262198 WVH262198 C327734 IV327734 SR327734 ACN327734 AMJ327734 AWF327734 BGB327734 BPX327734 BZT327734 CJP327734 CTL327734 DDH327734 DND327734 DWZ327734 EGV327734 EQR327734 FAN327734 FKJ327734 FUF327734 GEB327734 GNX327734 GXT327734 HHP327734 HRL327734 IBH327734 ILD327734 IUZ327734 JEV327734 JOR327734 JYN327734 KIJ327734 KSF327734 LCB327734 LLX327734 LVT327734 MFP327734 MPL327734 MZH327734 NJD327734 NSZ327734 OCV327734 OMR327734 OWN327734 PGJ327734 PQF327734 QAB327734 QJX327734 QTT327734 RDP327734 RNL327734 RXH327734 SHD327734 SQZ327734 TAV327734 TKR327734 TUN327734 UEJ327734 UOF327734 UYB327734 VHX327734 VRT327734 WBP327734 WLL327734 WVH327734 C393270 IV393270 SR393270 ACN393270 AMJ393270 AWF393270 BGB393270 BPX393270 BZT393270 CJP393270 CTL393270 DDH393270 DND393270 DWZ393270 EGV393270 EQR393270 FAN393270 FKJ393270 FUF393270 GEB393270 GNX393270 GXT393270 HHP393270 HRL393270 IBH393270 ILD393270 IUZ393270 JEV393270 JOR393270 JYN393270 KIJ393270 KSF393270 LCB393270 LLX393270 LVT393270 MFP393270 MPL393270 MZH393270 NJD393270 NSZ393270 OCV393270 OMR393270 OWN393270 PGJ393270 PQF393270 QAB393270 QJX393270 QTT393270 RDP393270 RNL393270 RXH393270 SHD393270 SQZ393270 TAV393270 TKR393270 TUN393270 UEJ393270 UOF393270 UYB393270 VHX393270 VRT393270 WBP393270 WLL393270 WVH393270 C458806 IV458806 SR458806 ACN458806 AMJ458806 AWF458806 BGB458806 BPX458806 BZT458806 CJP458806 CTL458806 DDH458806 DND458806 DWZ458806 EGV458806 EQR458806 FAN458806 FKJ458806 FUF458806 GEB458806 GNX458806 GXT458806 HHP458806 HRL458806 IBH458806 ILD458806 IUZ458806 JEV458806 JOR458806 JYN458806 KIJ458806 KSF458806 LCB458806 LLX458806 LVT458806 MFP458806 MPL458806 MZH458806 NJD458806 NSZ458806 OCV458806 OMR458806 OWN458806 PGJ458806 PQF458806 QAB458806 QJX458806 QTT458806 RDP458806 RNL458806 RXH458806 SHD458806 SQZ458806 TAV458806 TKR458806 TUN458806 UEJ458806 UOF458806 UYB458806 VHX458806 VRT458806 WBP458806 WLL458806 WVH458806 C524342 IV524342 SR524342 ACN524342 AMJ524342 AWF524342 BGB524342 BPX524342 BZT524342 CJP524342 CTL524342 DDH524342 DND524342 DWZ524342 EGV524342 EQR524342 FAN524342 FKJ524342 FUF524342 GEB524342 GNX524342 GXT524342 HHP524342 HRL524342 IBH524342 ILD524342 IUZ524342 JEV524342 JOR524342 JYN524342 KIJ524342 KSF524342 LCB524342 LLX524342 LVT524342 MFP524342 MPL524342 MZH524342 NJD524342 NSZ524342 OCV524342 OMR524342 OWN524342 PGJ524342 PQF524342 QAB524342 QJX524342 QTT524342 RDP524342 RNL524342 RXH524342 SHD524342 SQZ524342 TAV524342 TKR524342 TUN524342 UEJ524342 UOF524342 UYB524342 VHX524342 VRT524342 WBP524342 WLL524342 WVH524342 C589878 IV589878 SR589878 ACN589878 AMJ589878 AWF589878 BGB589878 BPX589878 BZT589878 CJP589878 CTL589878 DDH589878 DND589878 DWZ589878 EGV589878 EQR589878 FAN589878 FKJ589878 FUF589878 GEB589878 GNX589878 GXT589878 HHP589878 HRL589878 IBH589878 ILD589878 IUZ589878 JEV589878 JOR589878 JYN589878 KIJ589878 KSF589878 LCB589878 LLX589878 LVT589878 MFP589878 MPL589878 MZH589878 NJD589878 NSZ589878 OCV589878 OMR589878 OWN589878 PGJ589878 PQF589878 QAB589878 QJX589878 QTT589878 RDP589878 RNL589878 RXH589878 SHD589878 SQZ589878 TAV589878 TKR589878 TUN589878 UEJ589878 UOF589878 UYB589878 VHX589878 VRT589878 WBP589878 WLL589878 WVH589878 C655414 IV655414 SR655414 ACN655414 AMJ655414 AWF655414 BGB655414 BPX655414 BZT655414 CJP655414 CTL655414 DDH655414 DND655414 DWZ655414 EGV655414 EQR655414 FAN655414 FKJ655414 FUF655414 GEB655414 GNX655414 GXT655414 HHP655414 HRL655414 IBH655414 ILD655414 IUZ655414 JEV655414 JOR655414 JYN655414 KIJ655414 KSF655414 LCB655414 LLX655414 LVT655414 MFP655414 MPL655414 MZH655414 NJD655414 NSZ655414 OCV655414 OMR655414 OWN655414 PGJ655414 PQF655414 QAB655414 QJX655414 QTT655414 RDP655414 RNL655414 RXH655414 SHD655414 SQZ655414 TAV655414 TKR655414 TUN655414 UEJ655414 UOF655414 UYB655414 VHX655414 VRT655414 WBP655414 WLL655414 WVH655414 C720950 IV720950 SR720950 ACN720950 AMJ720950 AWF720950 BGB720950 BPX720950 BZT720950 CJP720950 CTL720950 DDH720950 DND720950 DWZ720950 EGV720950 EQR720950 FAN720950 FKJ720950 FUF720950 GEB720950 GNX720950 GXT720950 HHP720950 HRL720950 IBH720950 ILD720950 IUZ720950 JEV720950 JOR720950 JYN720950 KIJ720950 KSF720950 LCB720950 LLX720950 LVT720950 MFP720950 MPL720950 MZH720950 NJD720950 NSZ720950 OCV720950 OMR720950 OWN720950 PGJ720950 PQF720950 QAB720950 QJX720950 QTT720950 RDP720950 RNL720950 RXH720950 SHD720950 SQZ720950 TAV720950 TKR720950 TUN720950 UEJ720950 UOF720950 UYB720950 VHX720950 VRT720950 WBP720950 WLL720950 WVH720950 C786486 IV786486 SR786486 ACN786486 AMJ786486 AWF786486 BGB786486 BPX786486 BZT786486 CJP786486 CTL786486 DDH786486 DND786486 DWZ786486 EGV786486 EQR786486 FAN786486 FKJ786486 FUF786486 GEB786486 GNX786486 GXT786486 HHP786486 HRL786486 IBH786486 ILD786486 IUZ786486 JEV786486 JOR786486 JYN786486 KIJ786486 KSF786486 LCB786486 LLX786486 LVT786486 MFP786486 MPL786486 MZH786486 NJD786486 NSZ786486 OCV786486 OMR786486 OWN786486 PGJ786486 PQF786486 QAB786486 QJX786486 QTT786486 RDP786486 RNL786486 RXH786486 SHD786486 SQZ786486 TAV786486 TKR786486 TUN786486 UEJ786486 UOF786486 UYB786486 VHX786486 VRT786486 WBP786486 WLL786486 WVH786486 C852022 IV852022 SR852022 ACN852022 AMJ852022 AWF852022 BGB852022 BPX852022 BZT852022 CJP852022 CTL852022 DDH852022 DND852022 DWZ852022 EGV852022 EQR852022 FAN852022 FKJ852022 FUF852022 GEB852022 GNX852022 GXT852022 HHP852022 HRL852022 IBH852022 ILD852022 IUZ852022 JEV852022 JOR852022 JYN852022 KIJ852022 KSF852022 LCB852022 LLX852022 LVT852022 MFP852022 MPL852022 MZH852022 NJD852022 NSZ852022 OCV852022 OMR852022 OWN852022 PGJ852022 PQF852022 QAB852022 QJX852022 QTT852022 RDP852022 RNL852022 RXH852022 SHD852022 SQZ852022 TAV852022 TKR852022 TUN852022 UEJ852022 UOF852022 UYB852022 VHX852022 VRT852022 WBP852022 WLL852022 WVH852022 C917558 IV917558 SR917558 ACN917558 AMJ917558 AWF917558 BGB917558 BPX917558 BZT917558 CJP917558 CTL917558 DDH917558 DND917558 DWZ917558 EGV917558 EQR917558 FAN917558 FKJ917558 FUF917558 GEB917558 GNX917558 GXT917558 HHP917558 HRL917558 IBH917558 ILD917558 IUZ917558 JEV917558 JOR917558 JYN917558 KIJ917558 KSF917558 LCB917558 LLX917558 LVT917558 MFP917558 MPL917558 MZH917558 NJD917558 NSZ917558 OCV917558 OMR917558 OWN917558 PGJ917558 PQF917558 QAB917558 QJX917558 QTT917558 RDP917558 RNL917558 RXH917558 SHD917558 SQZ917558 TAV917558 TKR917558 TUN917558 UEJ917558 UOF917558 UYB917558 VHX917558 VRT917558 WBP917558 WLL917558 WVH917558 C983094 IV983094 SR983094 ACN983094 AMJ983094 AWF983094 BGB983094 BPX983094 BZT983094 CJP983094 CTL983094 DDH983094 DND983094 DWZ983094 EGV983094 EQR983094 FAN983094 FKJ983094 FUF983094 GEB983094 GNX983094 GXT983094 HHP983094 HRL983094 IBH983094 ILD983094 IUZ983094 JEV983094 JOR983094 JYN983094 KIJ983094 KSF983094 LCB983094 LLX983094 LVT983094 MFP983094 MPL983094 MZH983094 NJD983094 NSZ983094 OCV983094 OMR983094 OWN983094 PGJ983094 PQF983094 QAB983094 QJX983094 QTT983094 RDP983094 RNL983094 RXH983094 SHD983094 SQZ983094 TAV983094 TKR983094 TUN983094 UEJ983094 UOF983094 UYB983094 VHX983094 VRT983094 WBP98309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8"/>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99"/>
  <sheetViews>
    <sheetView topLeftCell="I96" zoomScale="70" zoomScaleNormal="70" workbookViewId="0">
      <selection activeCell="I97" sqref="A97:XFD97"/>
    </sheetView>
  </sheetViews>
  <sheetFormatPr baseColWidth="10" defaultRowHeight="15" x14ac:dyDescent="0.25"/>
  <cols>
    <col min="1" max="1" width="3.140625" style="9" bestFit="1" customWidth="1"/>
    <col min="2" max="2" width="38.85546875" style="9"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27.7109375" style="9" customWidth="1"/>
    <col min="17" max="17" width="25.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65" t="s">
        <v>63</v>
      </c>
      <c r="C2" s="266"/>
      <c r="D2" s="266"/>
      <c r="E2" s="266"/>
      <c r="F2" s="266"/>
      <c r="G2" s="266"/>
      <c r="H2" s="266"/>
      <c r="I2" s="266"/>
      <c r="J2" s="266"/>
      <c r="K2" s="266"/>
      <c r="L2" s="266"/>
      <c r="M2" s="266"/>
      <c r="N2" s="266"/>
      <c r="O2" s="266"/>
      <c r="P2" s="266"/>
    </row>
    <row r="4" spans="2:16" ht="26.25" x14ac:dyDescent="0.25">
      <c r="B4" s="265" t="s">
        <v>48</v>
      </c>
      <c r="C4" s="266"/>
      <c r="D4" s="266"/>
      <c r="E4" s="266"/>
      <c r="F4" s="266"/>
      <c r="G4" s="266"/>
      <c r="H4" s="266"/>
      <c r="I4" s="266"/>
      <c r="J4" s="266"/>
      <c r="K4" s="266"/>
      <c r="L4" s="266"/>
      <c r="M4" s="266"/>
      <c r="N4" s="266"/>
      <c r="O4" s="266"/>
      <c r="P4" s="266"/>
    </row>
    <row r="5" spans="2:16" ht="15.75" thickBot="1" x14ac:dyDescent="0.3"/>
    <row r="6" spans="2:16" ht="21.75" thickBot="1" x14ac:dyDescent="0.3">
      <c r="B6" s="11" t="s">
        <v>4</v>
      </c>
      <c r="C6" s="172" t="s">
        <v>294</v>
      </c>
      <c r="D6" s="172"/>
      <c r="E6" s="172"/>
      <c r="F6" s="172"/>
      <c r="G6" s="172"/>
      <c r="H6" s="172"/>
      <c r="I6" s="172"/>
      <c r="J6" s="172"/>
      <c r="K6" s="172"/>
      <c r="L6" s="172"/>
      <c r="M6" s="172"/>
      <c r="N6" s="173"/>
    </row>
    <row r="7" spans="2:16" ht="16.5" thickBot="1" x14ac:dyDescent="0.3">
      <c r="B7" s="12" t="s">
        <v>5</v>
      </c>
      <c r="C7" s="172"/>
      <c r="D7" s="172"/>
      <c r="E7" s="172"/>
      <c r="F7" s="172"/>
      <c r="G7" s="172"/>
      <c r="H7" s="172"/>
      <c r="I7" s="172"/>
      <c r="J7" s="172"/>
      <c r="K7" s="172"/>
      <c r="L7" s="172"/>
      <c r="M7" s="172"/>
      <c r="N7" s="173"/>
    </row>
    <row r="8" spans="2:16" ht="16.5" thickBot="1" x14ac:dyDescent="0.3">
      <c r="B8" s="12" t="s">
        <v>6</v>
      </c>
      <c r="C8" s="172"/>
      <c r="D8" s="172"/>
      <c r="E8" s="172"/>
      <c r="F8" s="172"/>
      <c r="G8" s="172"/>
      <c r="H8" s="172"/>
      <c r="I8" s="172"/>
      <c r="J8" s="172"/>
      <c r="K8" s="172"/>
      <c r="L8" s="172"/>
      <c r="M8" s="172"/>
      <c r="N8" s="173"/>
    </row>
    <row r="9" spans="2:16" ht="16.5" thickBot="1" x14ac:dyDescent="0.3">
      <c r="B9" s="12" t="s">
        <v>7</v>
      </c>
      <c r="C9" s="172"/>
      <c r="D9" s="172"/>
      <c r="E9" s="172"/>
      <c r="F9" s="172"/>
      <c r="G9" s="172"/>
      <c r="H9" s="172"/>
      <c r="I9" s="172"/>
      <c r="J9" s="172"/>
      <c r="K9" s="172"/>
      <c r="L9" s="172"/>
      <c r="M9" s="172"/>
      <c r="N9" s="173"/>
    </row>
    <row r="10" spans="2:16" ht="16.5" thickBot="1" x14ac:dyDescent="0.3">
      <c r="B10" s="12" t="s">
        <v>8</v>
      </c>
      <c r="C10" s="174"/>
      <c r="D10" s="174"/>
      <c r="E10" s="175"/>
      <c r="F10" s="34"/>
      <c r="G10" s="34"/>
      <c r="H10" s="34"/>
      <c r="I10" s="34"/>
      <c r="J10" s="34"/>
      <c r="K10" s="34"/>
      <c r="L10" s="34"/>
      <c r="M10" s="34"/>
      <c r="N10" s="35"/>
    </row>
    <row r="11" spans="2:16" ht="16.5" thickBot="1" x14ac:dyDescent="0.3">
      <c r="B11" s="14" t="s">
        <v>9</v>
      </c>
      <c r="C11" s="15">
        <v>41245</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x14ac:dyDescent="0.25">
      <c r="B14" s="275" t="s">
        <v>100</v>
      </c>
      <c r="C14" s="275"/>
      <c r="D14" s="164" t="s">
        <v>12</v>
      </c>
      <c r="E14" s="164" t="s">
        <v>13</v>
      </c>
      <c r="F14" s="164" t="s">
        <v>29</v>
      </c>
      <c r="G14" s="94"/>
      <c r="I14" s="38"/>
      <c r="J14" s="38"/>
      <c r="K14" s="38"/>
      <c r="L14" s="38"/>
      <c r="M14" s="38"/>
      <c r="N14" s="110"/>
    </row>
    <row r="15" spans="2:16" x14ac:dyDescent="0.25">
      <c r="B15" s="275"/>
      <c r="C15" s="275"/>
      <c r="D15" s="164">
        <v>14</v>
      </c>
      <c r="E15" s="36">
        <v>3611075784</v>
      </c>
      <c r="F15" s="205">
        <v>1560</v>
      </c>
      <c r="G15" s="95"/>
      <c r="I15" s="39"/>
      <c r="J15" s="39"/>
      <c r="K15" s="39"/>
      <c r="L15" s="39"/>
      <c r="M15" s="39"/>
      <c r="N15" s="110"/>
    </row>
    <row r="16" spans="2:16" x14ac:dyDescent="0.25">
      <c r="B16" s="275"/>
      <c r="C16" s="275"/>
      <c r="D16" s="164"/>
      <c r="E16" s="36"/>
      <c r="F16" s="36"/>
      <c r="G16" s="95"/>
      <c r="I16" s="39"/>
      <c r="J16" s="39"/>
      <c r="K16" s="39"/>
      <c r="L16" s="39"/>
      <c r="M16" s="39"/>
      <c r="N16" s="110"/>
    </row>
    <row r="17" spans="1:14" x14ac:dyDescent="0.25">
      <c r="B17" s="275"/>
      <c r="C17" s="275"/>
      <c r="D17" s="164"/>
      <c r="E17" s="36"/>
      <c r="F17" s="36"/>
      <c r="G17" s="95"/>
      <c r="I17" s="39"/>
      <c r="J17" s="39"/>
      <c r="K17" s="39"/>
      <c r="L17" s="39"/>
      <c r="M17" s="39"/>
      <c r="N17" s="110"/>
    </row>
    <row r="18" spans="1:14" x14ac:dyDescent="0.25">
      <c r="B18" s="275"/>
      <c r="C18" s="275"/>
      <c r="D18" s="164"/>
      <c r="E18" s="37"/>
      <c r="F18" s="36"/>
      <c r="G18" s="95"/>
      <c r="H18" s="22"/>
      <c r="I18" s="39"/>
      <c r="J18" s="39"/>
      <c r="K18" s="39"/>
      <c r="L18" s="39"/>
      <c r="M18" s="39"/>
      <c r="N18" s="20"/>
    </row>
    <row r="19" spans="1:14" x14ac:dyDescent="0.25">
      <c r="B19" s="275"/>
      <c r="C19" s="275"/>
      <c r="D19" s="164"/>
      <c r="E19" s="37"/>
      <c r="F19" s="36"/>
      <c r="G19" s="95"/>
      <c r="H19" s="22"/>
      <c r="I19" s="41"/>
      <c r="J19" s="41"/>
      <c r="K19" s="41"/>
      <c r="L19" s="41"/>
      <c r="M19" s="41"/>
      <c r="N19" s="20"/>
    </row>
    <row r="20" spans="1:14" x14ac:dyDescent="0.25">
      <c r="B20" s="275"/>
      <c r="C20" s="275"/>
      <c r="D20" s="164"/>
      <c r="E20" s="37"/>
      <c r="F20" s="36"/>
      <c r="G20" s="95"/>
      <c r="H20" s="22"/>
      <c r="I20" s="109"/>
      <c r="J20" s="109"/>
      <c r="K20" s="109"/>
      <c r="L20" s="109"/>
      <c r="M20" s="109"/>
      <c r="N20" s="20"/>
    </row>
    <row r="21" spans="1:14" x14ac:dyDescent="0.25">
      <c r="B21" s="275"/>
      <c r="C21" s="275"/>
      <c r="D21" s="164"/>
      <c r="E21" s="37"/>
      <c r="F21" s="36"/>
      <c r="G21" s="95"/>
      <c r="H21" s="22"/>
      <c r="I21" s="109"/>
      <c r="J21" s="109"/>
      <c r="K21" s="109"/>
      <c r="L21" s="109"/>
      <c r="M21" s="109"/>
      <c r="N21" s="20"/>
    </row>
    <row r="22" spans="1:14" ht="15.75" thickBot="1" x14ac:dyDescent="0.3">
      <c r="B22" s="267" t="s">
        <v>14</v>
      </c>
      <c r="C22" s="268"/>
      <c r="D22" s="164"/>
      <c r="E22" s="65"/>
      <c r="F22" s="36"/>
      <c r="G22" s="95"/>
      <c r="H22" s="22"/>
      <c r="I22" s="109"/>
      <c r="J22" s="109"/>
      <c r="K22" s="109"/>
      <c r="L22" s="109"/>
      <c r="M22" s="109"/>
      <c r="N22" s="20"/>
    </row>
    <row r="23" spans="1:14" ht="45.75" thickBot="1" x14ac:dyDescent="0.3">
      <c r="A23" s="43"/>
      <c r="B23" s="54" t="s">
        <v>15</v>
      </c>
      <c r="C23" s="54" t="s">
        <v>101</v>
      </c>
      <c r="E23" s="38"/>
      <c r="F23" s="38"/>
      <c r="G23" s="38"/>
      <c r="H23" s="38"/>
      <c r="I23" s="10"/>
      <c r="J23" s="10"/>
      <c r="K23" s="10"/>
      <c r="L23" s="10"/>
      <c r="M23" s="10"/>
    </row>
    <row r="24" spans="1:14" ht="15.75" thickBot="1" x14ac:dyDescent="0.3">
      <c r="A24" s="44">
        <v>1</v>
      </c>
      <c r="C24" s="320">
        <f>+F15*80%</f>
        <v>1248</v>
      </c>
      <c r="D24" s="39"/>
      <c r="E24" s="321">
        <f>E15</f>
        <v>3611075784</v>
      </c>
      <c r="F24" s="40"/>
      <c r="G24" s="40"/>
      <c r="H24" s="40"/>
      <c r="I24" s="23"/>
      <c r="J24" s="23"/>
      <c r="K24" s="23"/>
      <c r="L24" s="23"/>
      <c r="M24" s="23"/>
    </row>
    <row r="25" spans="1:14" x14ac:dyDescent="0.25">
      <c r="A25" s="101"/>
      <c r="C25" s="102"/>
      <c r="D25" s="39"/>
      <c r="E25" s="103"/>
      <c r="F25" s="40"/>
      <c r="G25" s="40"/>
      <c r="H25" s="40"/>
      <c r="I25" s="23"/>
      <c r="J25" s="23"/>
      <c r="K25" s="23"/>
      <c r="L25" s="23"/>
      <c r="M25" s="23"/>
    </row>
    <row r="26" spans="1:14" x14ac:dyDescent="0.25">
      <c r="A26" s="101"/>
      <c r="C26" s="102"/>
      <c r="D26" s="39"/>
      <c r="E26" s="103"/>
      <c r="F26" s="40"/>
      <c r="G26" s="40"/>
      <c r="H26" s="40"/>
      <c r="I26" s="23"/>
      <c r="J26" s="23"/>
      <c r="K26" s="23"/>
      <c r="L26" s="23"/>
      <c r="M26" s="23"/>
    </row>
    <row r="27" spans="1:14" x14ac:dyDescent="0.25">
      <c r="A27" s="101"/>
      <c r="B27" s="124" t="s">
        <v>135</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136</v>
      </c>
      <c r="D29" s="127" t="s">
        <v>137</v>
      </c>
      <c r="E29" s="106"/>
      <c r="F29" s="106"/>
      <c r="G29" s="106"/>
      <c r="H29" s="106"/>
      <c r="I29" s="109"/>
      <c r="J29" s="109"/>
      <c r="K29" s="109"/>
      <c r="L29" s="109"/>
      <c r="M29" s="109"/>
      <c r="N29" s="110"/>
    </row>
    <row r="30" spans="1:14" x14ac:dyDescent="0.25">
      <c r="A30" s="101"/>
      <c r="B30" s="123" t="s">
        <v>138</v>
      </c>
      <c r="C30" s="197" t="s">
        <v>179</v>
      </c>
      <c r="D30" s="176"/>
      <c r="E30" s="106"/>
      <c r="F30" s="106"/>
      <c r="G30" s="106"/>
      <c r="H30" s="106"/>
      <c r="I30" s="109"/>
      <c r="J30" s="109"/>
      <c r="K30" s="109"/>
      <c r="L30" s="109"/>
      <c r="M30" s="109"/>
      <c r="N30" s="110"/>
    </row>
    <row r="31" spans="1:14" x14ac:dyDescent="0.25">
      <c r="A31" s="101"/>
      <c r="B31" s="123" t="s">
        <v>139</v>
      </c>
      <c r="C31" s="197" t="s">
        <v>179</v>
      </c>
      <c r="D31" s="176"/>
      <c r="E31" s="106"/>
      <c r="F31" s="106"/>
      <c r="G31" s="106"/>
      <c r="H31" s="106"/>
      <c r="I31" s="109"/>
      <c r="J31" s="109"/>
      <c r="K31" s="109"/>
      <c r="L31" s="109"/>
      <c r="M31" s="109"/>
      <c r="N31" s="110"/>
    </row>
    <row r="32" spans="1:14" x14ac:dyDescent="0.25">
      <c r="A32" s="101"/>
      <c r="B32" s="123" t="s">
        <v>140</v>
      </c>
      <c r="C32" s="223" t="s">
        <v>179</v>
      </c>
      <c r="D32" s="176"/>
      <c r="E32" s="106"/>
      <c r="F32" s="106"/>
      <c r="G32" s="106"/>
      <c r="H32" s="106"/>
      <c r="I32" s="109"/>
      <c r="J32" s="109"/>
      <c r="K32" s="109"/>
      <c r="L32" s="109"/>
      <c r="M32" s="109"/>
      <c r="N32" s="110"/>
    </row>
    <row r="33" spans="1:17" x14ac:dyDescent="0.25">
      <c r="A33" s="101"/>
      <c r="B33" s="123" t="s">
        <v>141</v>
      </c>
      <c r="C33" s="187"/>
      <c r="D33" s="220" t="s">
        <v>179</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142</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57" x14ac:dyDescent="0.25">
      <c r="A40" s="101"/>
      <c r="B40" s="107" t="s">
        <v>143</v>
      </c>
      <c r="C40" s="108">
        <v>40</v>
      </c>
      <c r="D40" s="163">
        <v>0</v>
      </c>
      <c r="E40" s="284">
        <f>+D40+D41</f>
        <v>60</v>
      </c>
      <c r="F40" s="106"/>
      <c r="G40" s="106"/>
      <c r="H40" s="106"/>
      <c r="I40" s="109"/>
      <c r="J40" s="109"/>
      <c r="K40" s="109"/>
      <c r="L40" s="109"/>
      <c r="M40" s="109"/>
      <c r="N40" s="110"/>
    </row>
    <row r="41" spans="1:17" ht="99.75" x14ac:dyDescent="0.25">
      <c r="A41" s="101"/>
      <c r="B41" s="107" t="s">
        <v>144</v>
      </c>
      <c r="C41" s="108">
        <v>60</v>
      </c>
      <c r="D41" s="163">
        <v>60</v>
      </c>
      <c r="E41" s="285"/>
      <c r="F41" s="106"/>
      <c r="G41" s="106"/>
      <c r="H41" s="106"/>
      <c r="I41" s="109"/>
      <c r="J41" s="109"/>
      <c r="K41" s="109"/>
      <c r="L41" s="109"/>
      <c r="M41" s="109"/>
      <c r="N41" s="110"/>
    </row>
    <row r="42" spans="1:17" x14ac:dyDescent="0.25">
      <c r="A42" s="101"/>
      <c r="C42" s="102"/>
      <c r="D42" s="39"/>
      <c r="E42" s="103"/>
      <c r="F42" s="40"/>
      <c r="G42" s="40"/>
      <c r="H42" s="40"/>
      <c r="I42" s="23"/>
      <c r="J42" s="23"/>
      <c r="K42" s="23"/>
      <c r="L42" s="23"/>
      <c r="M42" s="23"/>
    </row>
    <row r="43" spans="1:17" x14ac:dyDescent="0.25">
      <c r="A43" s="101"/>
      <c r="C43" s="102"/>
      <c r="D43" s="39"/>
      <c r="E43" s="103"/>
      <c r="F43" s="40"/>
      <c r="G43" s="40"/>
      <c r="H43" s="40"/>
      <c r="I43" s="23"/>
      <c r="J43" s="23"/>
      <c r="K43" s="23"/>
      <c r="L43" s="23"/>
      <c r="M43" s="23"/>
    </row>
    <row r="44" spans="1:17" x14ac:dyDescent="0.25">
      <c r="A44" s="101"/>
      <c r="C44" s="102"/>
      <c r="D44" s="39"/>
      <c r="E44" s="103"/>
      <c r="F44" s="40"/>
      <c r="G44" s="40"/>
      <c r="H44" s="40"/>
      <c r="I44" s="23"/>
      <c r="J44" s="23"/>
      <c r="K44" s="23"/>
      <c r="L44" s="23"/>
      <c r="M44" s="23"/>
    </row>
    <row r="45" spans="1:17" ht="15.75" thickBot="1" x14ac:dyDescent="0.3">
      <c r="M45" s="277" t="s">
        <v>35</v>
      </c>
      <c r="N45" s="277"/>
    </row>
    <row r="46" spans="1:17" x14ac:dyDescent="0.25">
      <c r="B46" s="124" t="s">
        <v>30</v>
      </c>
      <c r="M46" s="66"/>
      <c r="N46" s="66"/>
    </row>
    <row r="47" spans="1:17" ht="15.75" thickBot="1" x14ac:dyDescent="0.3">
      <c r="M47" s="66"/>
      <c r="N47" s="66"/>
    </row>
    <row r="48" spans="1:17" s="109" customFormat="1" ht="60" x14ac:dyDescent="0.25">
      <c r="B48" s="120" t="s">
        <v>145</v>
      </c>
      <c r="C48" s="120" t="s">
        <v>146</v>
      </c>
      <c r="D48" s="120" t="s">
        <v>147</v>
      </c>
      <c r="E48" s="120" t="s">
        <v>45</v>
      </c>
      <c r="F48" s="120" t="s">
        <v>22</v>
      </c>
      <c r="G48" s="120" t="s">
        <v>102</v>
      </c>
      <c r="H48" s="120" t="s">
        <v>17</v>
      </c>
      <c r="I48" s="120" t="s">
        <v>10</v>
      </c>
      <c r="J48" s="120" t="s">
        <v>31</v>
      </c>
      <c r="K48" s="120" t="s">
        <v>61</v>
      </c>
      <c r="L48" s="120" t="s">
        <v>20</v>
      </c>
      <c r="M48" s="105" t="s">
        <v>26</v>
      </c>
      <c r="N48" s="120" t="s">
        <v>148</v>
      </c>
      <c r="O48" s="120" t="s">
        <v>36</v>
      </c>
      <c r="P48" s="121" t="s">
        <v>11</v>
      </c>
      <c r="Q48" s="121" t="s">
        <v>19</v>
      </c>
    </row>
    <row r="49" spans="1:26" s="115" customFormat="1" ht="30" x14ac:dyDescent="0.25">
      <c r="A49" s="47">
        <v>1</v>
      </c>
      <c r="B49" s="116" t="s">
        <v>294</v>
      </c>
      <c r="C49" s="117" t="s">
        <v>294</v>
      </c>
      <c r="D49" s="116" t="s">
        <v>296</v>
      </c>
      <c r="E49" s="111" t="s">
        <v>297</v>
      </c>
      <c r="F49" s="112" t="s">
        <v>136</v>
      </c>
      <c r="G49" s="154"/>
      <c r="H49" s="119">
        <v>40210</v>
      </c>
      <c r="I49" s="113">
        <v>40527</v>
      </c>
      <c r="J49" s="113"/>
      <c r="K49" s="113" t="s">
        <v>298</v>
      </c>
      <c r="L49" s="113"/>
      <c r="M49" s="104">
        <v>4843</v>
      </c>
      <c r="N49" s="104"/>
      <c r="O49" s="27">
        <v>3505781081</v>
      </c>
      <c r="P49" s="27">
        <v>216</v>
      </c>
      <c r="Q49" s="155"/>
      <c r="R49" s="114"/>
      <c r="S49" s="114"/>
      <c r="T49" s="114"/>
      <c r="U49" s="114"/>
      <c r="V49" s="114"/>
      <c r="W49" s="114"/>
      <c r="X49" s="114"/>
      <c r="Y49" s="114"/>
      <c r="Z49" s="114"/>
    </row>
    <row r="50" spans="1:26" s="115" customFormat="1" ht="30" x14ac:dyDescent="0.25">
      <c r="A50" s="47">
        <f>+A49+1</f>
        <v>2</v>
      </c>
      <c r="B50" s="116" t="s">
        <v>294</v>
      </c>
      <c r="C50" s="117" t="s">
        <v>294</v>
      </c>
      <c r="D50" s="116" t="s">
        <v>296</v>
      </c>
      <c r="E50" s="111" t="s">
        <v>299</v>
      </c>
      <c r="F50" s="112" t="s">
        <v>136</v>
      </c>
      <c r="G50" s="112"/>
      <c r="H50" s="119">
        <v>40557</v>
      </c>
      <c r="I50" s="113">
        <v>40844</v>
      </c>
      <c r="J50" s="113"/>
      <c r="K50" s="113" t="s">
        <v>655</v>
      </c>
      <c r="L50" s="113" t="s">
        <v>656</v>
      </c>
      <c r="M50" s="104">
        <v>135</v>
      </c>
      <c r="N50" s="104"/>
      <c r="O50" s="27">
        <v>139488716</v>
      </c>
      <c r="P50" s="27">
        <v>207</v>
      </c>
      <c r="Q50" s="155"/>
      <c r="R50" s="114"/>
      <c r="S50" s="114"/>
      <c r="T50" s="114"/>
      <c r="U50" s="114"/>
      <c r="V50" s="114"/>
      <c r="W50" s="114"/>
      <c r="X50" s="114"/>
      <c r="Y50" s="114"/>
      <c r="Z50" s="114"/>
    </row>
    <row r="51" spans="1:26" s="115" customFormat="1" ht="30" x14ac:dyDescent="0.25">
      <c r="A51" s="47">
        <f t="shared" ref="A51:A56" si="0">+A50+1</f>
        <v>3</v>
      </c>
      <c r="B51" s="116" t="s">
        <v>294</v>
      </c>
      <c r="C51" s="117" t="s">
        <v>294</v>
      </c>
      <c r="D51" s="116" t="s">
        <v>296</v>
      </c>
      <c r="E51" s="111" t="s">
        <v>300</v>
      </c>
      <c r="F51" s="112" t="s">
        <v>136</v>
      </c>
      <c r="G51" s="112"/>
      <c r="H51" s="119">
        <v>40816</v>
      </c>
      <c r="I51" s="113">
        <v>40969</v>
      </c>
      <c r="J51" s="113"/>
      <c r="K51" s="113" t="s">
        <v>316</v>
      </c>
      <c r="L51" s="113"/>
      <c r="M51" s="104">
        <v>631</v>
      </c>
      <c r="N51" s="104"/>
      <c r="O51" s="27">
        <v>520385195</v>
      </c>
      <c r="P51" s="27" t="s">
        <v>301</v>
      </c>
      <c r="Q51" s="155"/>
      <c r="R51" s="114"/>
      <c r="S51" s="114"/>
      <c r="T51" s="114"/>
      <c r="U51" s="114"/>
      <c r="V51" s="114"/>
      <c r="W51" s="114"/>
      <c r="X51" s="114"/>
      <c r="Y51" s="114"/>
      <c r="Z51" s="114"/>
    </row>
    <row r="52" spans="1:26" s="115" customFormat="1" ht="30" x14ac:dyDescent="0.25">
      <c r="A52" s="47">
        <f t="shared" si="0"/>
        <v>4</v>
      </c>
      <c r="B52" s="116" t="s">
        <v>294</v>
      </c>
      <c r="C52" s="117" t="s">
        <v>294</v>
      </c>
      <c r="D52" s="116" t="s">
        <v>296</v>
      </c>
      <c r="E52" s="111" t="s">
        <v>302</v>
      </c>
      <c r="F52" s="112" t="s">
        <v>136</v>
      </c>
      <c r="G52" s="112"/>
      <c r="H52" s="119">
        <v>41008</v>
      </c>
      <c r="I52" s="113">
        <v>41182</v>
      </c>
      <c r="J52" s="113"/>
      <c r="K52" s="113" t="s">
        <v>303</v>
      </c>
      <c r="L52" s="113"/>
      <c r="M52" s="104">
        <v>631</v>
      </c>
      <c r="N52" s="104"/>
      <c r="O52" s="27">
        <v>175114368</v>
      </c>
      <c r="P52" s="27">
        <v>142</v>
      </c>
      <c r="Q52" s="155"/>
      <c r="R52" s="114"/>
      <c r="S52" s="114"/>
      <c r="T52" s="114"/>
      <c r="U52" s="114"/>
      <c r="V52" s="114"/>
      <c r="W52" s="114"/>
      <c r="X52" s="114"/>
      <c r="Y52" s="114"/>
      <c r="Z52" s="114"/>
    </row>
    <row r="53" spans="1:26" s="115" customFormat="1" ht="30" x14ac:dyDescent="0.25">
      <c r="A53" s="47">
        <f t="shared" si="0"/>
        <v>5</v>
      </c>
      <c r="B53" s="116" t="s">
        <v>294</v>
      </c>
      <c r="C53" s="117" t="s">
        <v>294</v>
      </c>
      <c r="D53" s="116" t="s">
        <v>296</v>
      </c>
      <c r="E53" s="111" t="s">
        <v>312</v>
      </c>
      <c r="F53" s="112" t="s">
        <v>136</v>
      </c>
      <c r="G53" s="112"/>
      <c r="H53" s="119">
        <v>41204</v>
      </c>
      <c r="I53" s="113">
        <v>41453</v>
      </c>
      <c r="J53" s="113"/>
      <c r="K53" s="113" t="s">
        <v>314</v>
      </c>
      <c r="L53" s="113"/>
      <c r="M53" s="104">
        <v>495</v>
      </c>
      <c r="N53" s="104"/>
      <c r="O53" s="27">
        <v>480053046</v>
      </c>
      <c r="P53" s="27" t="s">
        <v>313</v>
      </c>
      <c r="Q53" s="155"/>
      <c r="R53" s="114"/>
      <c r="S53" s="114"/>
      <c r="T53" s="114"/>
      <c r="U53" s="114"/>
      <c r="V53" s="114"/>
      <c r="W53" s="114"/>
      <c r="X53" s="114"/>
      <c r="Y53" s="114"/>
      <c r="Z53" s="114"/>
    </row>
    <row r="54" spans="1:26" s="115" customFormat="1" x14ac:dyDescent="0.25">
      <c r="A54" s="47">
        <f t="shared" si="0"/>
        <v>6</v>
      </c>
      <c r="B54" s="116" t="s">
        <v>294</v>
      </c>
      <c r="C54" s="117" t="s">
        <v>294</v>
      </c>
      <c r="D54" s="116" t="s">
        <v>315</v>
      </c>
      <c r="E54" s="111" t="s">
        <v>318</v>
      </c>
      <c r="F54" s="112" t="s">
        <v>136</v>
      </c>
      <c r="G54" s="112"/>
      <c r="H54" s="119">
        <v>41512</v>
      </c>
      <c r="I54" s="113">
        <v>41912</v>
      </c>
      <c r="J54" s="113"/>
      <c r="K54" s="113" t="s">
        <v>317</v>
      </c>
      <c r="L54" s="113"/>
      <c r="M54" s="104">
        <v>404</v>
      </c>
      <c r="N54" s="104"/>
      <c r="O54" s="27">
        <v>1395923342</v>
      </c>
      <c r="P54" s="27">
        <v>139</v>
      </c>
      <c r="Q54" s="155"/>
      <c r="R54" s="114"/>
      <c r="S54" s="114"/>
      <c r="T54" s="114"/>
      <c r="U54" s="114"/>
      <c r="V54" s="114"/>
      <c r="W54" s="114"/>
      <c r="X54" s="114"/>
      <c r="Y54" s="114"/>
      <c r="Z54" s="114"/>
    </row>
    <row r="55" spans="1:26" s="115" customFormat="1" x14ac:dyDescent="0.25">
      <c r="A55" s="47">
        <f t="shared" si="0"/>
        <v>7</v>
      </c>
      <c r="B55" s="116"/>
      <c r="C55" s="117"/>
      <c r="D55" s="116"/>
      <c r="E55" s="111"/>
      <c r="F55" s="112"/>
      <c r="G55" s="112"/>
      <c r="H55" s="112"/>
      <c r="I55" s="113"/>
      <c r="J55" s="113"/>
      <c r="K55" s="113"/>
      <c r="L55" s="113"/>
      <c r="M55" s="104"/>
      <c r="N55" s="104"/>
      <c r="O55" s="27"/>
      <c r="P55" s="27"/>
      <c r="Q55" s="155"/>
      <c r="R55" s="114"/>
      <c r="S55" s="114"/>
      <c r="T55" s="114"/>
      <c r="U55" s="114"/>
      <c r="V55" s="114"/>
      <c r="W55" s="114"/>
      <c r="X55" s="114"/>
      <c r="Y55" s="114"/>
      <c r="Z55" s="114"/>
    </row>
    <row r="56" spans="1:26" s="115" customFormat="1" x14ac:dyDescent="0.25">
      <c r="A56" s="47">
        <f t="shared" si="0"/>
        <v>8</v>
      </c>
      <c r="B56" s="116"/>
      <c r="C56" s="117"/>
      <c r="D56" s="116"/>
      <c r="E56" s="111"/>
      <c r="F56" s="112"/>
      <c r="G56" s="112"/>
      <c r="H56" s="112"/>
      <c r="I56" s="113"/>
      <c r="J56" s="113"/>
      <c r="K56" s="185"/>
      <c r="L56" s="113"/>
      <c r="M56" s="104"/>
      <c r="N56" s="104"/>
      <c r="O56" s="27"/>
      <c r="P56" s="27"/>
      <c r="Q56" s="155"/>
      <c r="R56" s="114"/>
      <c r="S56" s="114"/>
      <c r="T56" s="114"/>
      <c r="U56" s="114"/>
      <c r="V56" s="114"/>
      <c r="W56" s="114"/>
      <c r="X56" s="114"/>
      <c r="Y56" s="114"/>
      <c r="Z56" s="114"/>
    </row>
    <row r="57" spans="1:26" s="115" customFormat="1" x14ac:dyDescent="0.25">
      <c r="A57" s="47"/>
      <c r="B57" s="50" t="s">
        <v>16</v>
      </c>
      <c r="C57" s="117"/>
      <c r="D57" s="116"/>
      <c r="E57" s="111"/>
      <c r="F57" s="112"/>
      <c r="G57" s="112"/>
      <c r="H57" s="112"/>
      <c r="I57" s="113"/>
      <c r="J57" s="113"/>
      <c r="K57" s="118" t="s">
        <v>665</v>
      </c>
      <c r="L57" s="118" t="s">
        <v>656</v>
      </c>
      <c r="M57" s="153">
        <v>4843</v>
      </c>
      <c r="N57" s="153"/>
      <c r="O57" s="27"/>
      <c r="P57" s="27"/>
      <c r="Q57" s="156"/>
    </row>
    <row r="58" spans="1:26" s="30" customFormat="1" x14ac:dyDescent="0.25">
      <c r="E58" s="31"/>
    </row>
    <row r="59" spans="1:26" s="30" customFormat="1" x14ac:dyDescent="0.25">
      <c r="B59" s="278" t="s">
        <v>28</v>
      </c>
      <c r="C59" s="278" t="s">
        <v>27</v>
      </c>
      <c r="D59" s="276" t="s">
        <v>34</v>
      </c>
      <c r="E59" s="276"/>
    </row>
    <row r="60" spans="1:26" s="30" customFormat="1" x14ac:dyDescent="0.25">
      <c r="B60" s="279"/>
      <c r="C60" s="279"/>
      <c r="D60" s="165" t="s">
        <v>23</v>
      </c>
      <c r="E60" s="63" t="s">
        <v>24</v>
      </c>
    </row>
    <row r="61" spans="1:26" s="30" customFormat="1" ht="18.75" x14ac:dyDescent="0.25">
      <c r="B61" s="60" t="s">
        <v>21</v>
      </c>
      <c r="C61" s="61" t="str">
        <f>+K57</f>
        <v>52 meses y 15 dias</v>
      </c>
      <c r="D61" s="58" t="s">
        <v>179</v>
      </c>
      <c r="E61" s="59"/>
      <c r="F61" s="32"/>
      <c r="G61" s="32"/>
      <c r="H61" s="32"/>
      <c r="I61" s="32"/>
      <c r="J61" s="32"/>
      <c r="K61" s="32"/>
      <c r="L61" s="32"/>
      <c r="M61" s="32"/>
    </row>
    <row r="62" spans="1:26" s="30" customFormat="1" x14ac:dyDescent="0.25">
      <c r="B62" s="60" t="s">
        <v>25</v>
      </c>
      <c r="C62" s="61">
        <f>+M57</f>
        <v>4843</v>
      </c>
      <c r="D62" s="58" t="s">
        <v>179</v>
      </c>
      <c r="E62" s="59"/>
    </row>
    <row r="63" spans="1:26" s="30" customFormat="1" x14ac:dyDescent="0.25">
      <c r="B63" s="33"/>
      <c r="C63" s="274"/>
      <c r="D63" s="274"/>
      <c r="E63" s="274"/>
      <c r="F63" s="274"/>
      <c r="G63" s="274"/>
      <c r="H63" s="274"/>
      <c r="I63" s="274"/>
      <c r="J63" s="274"/>
      <c r="K63" s="274"/>
      <c r="L63" s="274"/>
      <c r="M63" s="274"/>
      <c r="N63" s="274"/>
    </row>
    <row r="64" spans="1:26" ht="15.75" thickBot="1" x14ac:dyDescent="0.3"/>
    <row r="65" spans="2:17" ht="27" thickBot="1" x14ac:dyDescent="0.3">
      <c r="B65" s="273" t="s">
        <v>103</v>
      </c>
      <c r="C65" s="273"/>
      <c r="D65" s="273"/>
      <c r="E65" s="273"/>
      <c r="F65" s="273"/>
      <c r="G65" s="273"/>
      <c r="H65" s="273"/>
      <c r="I65" s="273"/>
      <c r="J65" s="273"/>
      <c r="K65" s="273"/>
      <c r="L65" s="273"/>
      <c r="M65" s="273"/>
      <c r="N65" s="273"/>
    </row>
    <row r="68" spans="2:17" ht="105" x14ac:dyDescent="0.25">
      <c r="B68" s="122" t="s">
        <v>149</v>
      </c>
      <c r="C68" s="69" t="s">
        <v>2</v>
      </c>
      <c r="D68" s="69" t="s">
        <v>105</v>
      </c>
      <c r="E68" s="69" t="s">
        <v>104</v>
      </c>
      <c r="F68" s="69" t="s">
        <v>106</v>
      </c>
      <c r="G68" s="69" t="s">
        <v>107</v>
      </c>
      <c r="H68" s="69" t="s">
        <v>108</v>
      </c>
      <c r="I68" s="69" t="s">
        <v>109</v>
      </c>
      <c r="J68" s="69" t="s">
        <v>110</v>
      </c>
      <c r="K68" s="69" t="s">
        <v>111</v>
      </c>
      <c r="L68" s="69" t="s">
        <v>112</v>
      </c>
      <c r="M68" s="98" t="s">
        <v>113</v>
      </c>
      <c r="N68" s="98" t="s">
        <v>114</v>
      </c>
      <c r="O68" s="259" t="s">
        <v>3</v>
      </c>
      <c r="P68" s="261"/>
      <c r="Q68" s="69" t="s">
        <v>18</v>
      </c>
    </row>
    <row r="69" spans="2:17" x14ac:dyDescent="0.25">
      <c r="B69" s="166" t="s">
        <v>158</v>
      </c>
      <c r="C69" s="166" t="s">
        <v>180</v>
      </c>
      <c r="D69" s="166" t="s">
        <v>184</v>
      </c>
      <c r="E69" s="167">
        <v>72</v>
      </c>
      <c r="F69" s="4"/>
      <c r="G69" s="4" t="s">
        <v>137</v>
      </c>
      <c r="H69" s="4"/>
      <c r="I69" s="99"/>
      <c r="J69" s="99" t="s">
        <v>136</v>
      </c>
      <c r="K69" s="99" t="s">
        <v>136</v>
      </c>
      <c r="L69" s="99" t="s">
        <v>136</v>
      </c>
      <c r="M69" s="99" t="s">
        <v>136</v>
      </c>
      <c r="N69" s="99" t="s">
        <v>136</v>
      </c>
      <c r="O69" s="263" t="s">
        <v>704</v>
      </c>
      <c r="P69" s="264"/>
      <c r="Q69" s="123" t="s">
        <v>136</v>
      </c>
    </row>
    <row r="70" spans="2:17" x14ac:dyDescent="0.25">
      <c r="B70" s="166" t="s">
        <v>158</v>
      </c>
      <c r="C70" s="166" t="s">
        <v>181</v>
      </c>
      <c r="D70" s="166" t="s">
        <v>185</v>
      </c>
      <c r="E70" s="167">
        <v>84</v>
      </c>
      <c r="F70" s="4"/>
      <c r="G70" s="4" t="s">
        <v>137</v>
      </c>
      <c r="H70" s="4"/>
      <c r="I70" s="99"/>
      <c r="J70" s="99" t="s">
        <v>136</v>
      </c>
      <c r="K70" s="99" t="s">
        <v>136</v>
      </c>
      <c r="L70" s="99" t="s">
        <v>136</v>
      </c>
      <c r="M70" s="99" t="s">
        <v>136</v>
      </c>
      <c r="N70" s="99" t="s">
        <v>136</v>
      </c>
      <c r="O70" s="263" t="s">
        <v>704</v>
      </c>
      <c r="P70" s="264"/>
      <c r="Q70" s="123" t="s">
        <v>136</v>
      </c>
    </row>
    <row r="71" spans="2:17" x14ac:dyDescent="0.25">
      <c r="B71" s="166" t="s">
        <v>158</v>
      </c>
      <c r="C71" s="166" t="s">
        <v>182</v>
      </c>
      <c r="D71" s="166" t="s">
        <v>186</v>
      </c>
      <c r="E71" s="167">
        <v>48</v>
      </c>
      <c r="F71" s="4"/>
      <c r="G71" s="4" t="s">
        <v>137</v>
      </c>
      <c r="H71" s="4"/>
      <c r="I71" s="99"/>
      <c r="J71" s="99" t="s">
        <v>136</v>
      </c>
      <c r="K71" s="99" t="s">
        <v>136</v>
      </c>
      <c r="L71" s="99" t="s">
        <v>136</v>
      </c>
      <c r="M71" s="99" t="s">
        <v>136</v>
      </c>
      <c r="N71" s="99" t="s">
        <v>136</v>
      </c>
      <c r="O71" s="263" t="s">
        <v>704</v>
      </c>
      <c r="P71" s="264"/>
      <c r="Q71" s="123" t="s">
        <v>136</v>
      </c>
    </row>
    <row r="72" spans="2:17" x14ac:dyDescent="0.25">
      <c r="B72" s="166" t="s">
        <v>158</v>
      </c>
      <c r="C72" s="166" t="s">
        <v>183</v>
      </c>
      <c r="D72" s="166" t="s">
        <v>187</v>
      </c>
      <c r="E72" s="167">
        <v>48</v>
      </c>
      <c r="F72" s="4"/>
      <c r="G72" s="4" t="s">
        <v>137</v>
      </c>
      <c r="H72" s="4"/>
      <c r="I72" s="99"/>
      <c r="J72" s="99" t="s">
        <v>136</v>
      </c>
      <c r="K72" s="99" t="s">
        <v>136</v>
      </c>
      <c r="L72" s="99" t="s">
        <v>136</v>
      </c>
      <c r="M72" s="99" t="s">
        <v>136</v>
      </c>
      <c r="N72" s="99" t="s">
        <v>136</v>
      </c>
      <c r="O72" s="263" t="s">
        <v>704</v>
      </c>
      <c r="P72" s="264"/>
      <c r="Q72" s="123" t="s">
        <v>136</v>
      </c>
    </row>
    <row r="73" spans="2:17" x14ac:dyDescent="0.25">
      <c r="B73" s="166" t="s">
        <v>171</v>
      </c>
      <c r="C73" s="166" t="s">
        <v>188</v>
      </c>
      <c r="D73" s="166" t="s">
        <v>192</v>
      </c>
      <c r="E73" s="167">
        <v>60</v>
      </c>
      <c r="F73" s="4"/>
      <c r="G73" s="4"/>
      <c r="H73" s="4" t="s">
        <v>137</v>
      </c>
      <c r="I73" s="99"/>
      <c r="J73" s="99" t="s">
        <v>136</v>
      </c>
      <c r="K73" s="99" t="s">
        <v>136</v>
      </c>
      <c r="L73" s="99" t="s">
        <v>136</v>
      </c>
      <c r="M73" s="99" t="s">
        <v>136</v>
      </c>
      <c r="N73" s="99" t="s">
        <v>136</v>
      </c>
      <c r="O73" s="170" t="s">
        <v>705</v>
      </c>
      <c r="P73" s="162"/>
      <c r="Q73" s="123" t="s">
        <v>136</v>
      </c>
    </row>
    <row r="74" spans="2:17" x14ac:dyDescent="0.25">
      <c r="B74" s="166" t="s">
        <v>171</v>
      </c>
      <c r="C74" s="166" t="s">
        <v>189</v>
      </c>
      <c r="D74" s="166" t="s">
        <v>193</v>
      </c>
      <c r="E74" s="167">
        <v>60</v>
      </c>
      <c r="F74" s="4"/>
      <c r="G74" s="4"/>
      <c r="H74" s="4" t="s">
        <v>137</v>
      </c>
      <c r="I74" s="99"/>
      <c r="J74" s="99" t="s">
        <v>136</v>
      </c>
      <c r="K74" s="99" t="s">
        <v>136</v>
      </c>
      <c r="L74" s="99" t="s">
        <v>136</v>
      </c>
      <c r="M74" s="99" t="s">
        <v>136</v>
      </c>
      <c r="N74" s="99" t="s">
        <v>136</v>
      </c>
      <c r="O74" s="170" t="s">
        <v>705</v>
      </c>
      <c r="P74" s="162"/>
      <c r="Q74" s="123" t="s">
        <v>136</v>
      </c>
    </row>
    <row r="75" spans="2:17" x14ac:dyDescent="0.25">
      <c r="B75" s="166" t="s">
        <v>171</v>
      </c>
      <c r="C75" s="166" t="s">
        <v>190</v>
      </c>
      <c r="D75" s="166" t="s">
        <v>194</v>
      </c>
      <c r="E75" s="167">
        <v>60</v>
      </c>
      <c r="F75" s="4"/>
      <c r="G75" s="4"/>
      <c r="H75" s="4" t="s">
        <v>137</v>
      </c>
      <c r="I75" s="99"/>
      <c r="J75" s="99" t="s">
        <v>136</v>
      </c>
      <c r="K75" s="99" t="s">
        <v>136</v>
      </c>
      <c r="L75" s="99" t="s">
        <v>136</v>
      </c>
      <c r="M75" s="99" t="s">
        <v>136</v>
      </c>
      <c r="N75" s="99" t="s">
        <v>136</v>
      </c>
      <c r="O75" s="170" t="s">
        <v>705</v>
      </c>
      <c r="P75" s="162"/>
      <c r="Q75" s="123" t="s">
        <v>136</v>
      </c>
    </row>
    <row r="76" spans="2:17" x14ac:dyDescent="0.25">
      <c r="B76" s="166" t="s">
        <v>171</v>
      </c>
      <c r="C76" s="166" t="s">
        <v>191</v>
      </c>
      <c r="D76" s="166" t="s">
        <v>195</v>
      </c>
      <c r="E76" s="167">
        <v>48</v>
      </c>
      <c r="F76" s="4"/>
      <c r="G76" s="4"/>
      <c r="H76" s="4" t="s">
        <v>137</v>
      </c>
      <c r="I76" s="99"/>
      <c r="J76" s="99" t="s">
        <v>136</v>
      </c>
      <c r="K76" s="99" t="s">
        <v>136</v>
      </c>
      <c r="L76" s="99" t="s">
        <v>136</v>
      </c>
      <c r="M76" s="99" t="s">
        <v>136</v>
      </c>
      <c r="N76" s="99" t="s">
        <v>136</v>
      </c>
      <c r="O76" s="170" t="s">
        <v>705</v>
      </c>
      <c r="P76" s="162"/>
      <c r="Q76" s="123" t="s">
        <v>136</v>
      </c>
    </row>
    <row r="77" spans="2:17" x14ac:dyDescent="0.25">
      <c r="B77" s="166" t="s">
        <v>174</v>
      </c>
      <c r="C77" s="166" t="s">
        <v>197</v>
      </c>
      <c r="D77" s="166" t="s">
        <v>206</v>
      </c>
      <c r="E77" s="167">
        <v>50</v>
      </c>
      <c r="F77" s="4"/>
      <c r="G77" s="4"/>
      <c r="H77" s="4"/>
      <c r="I77" s="4" t="s">
        <v>137</v>
      </c>
      <c r="J77" s="99" t="s">
        <v>136</v>
      </c>
      <c r="K77" s="99" t="s">
        <v>136</v>
      </c>
      <c r="L77" s="99" t="s">
        <v>136</v>
      </c>
      <c r="M77" s="99" t="s">
        <v>136</v>
      </c>
      <c r="N77" s="99" t="s">
        <v>136</v>
      </c>
      <c r="O77" s="170" t="s">
        <v>706</v>
      </c>
      <c r="P77" s="170"/>
      <c r="Q77" s="123" t="s">
        <v>136</v>
      </c>
    </row>
    <row r="78" spans="2:17" x14ac:dyDescent="0.25">
      <c r="B78" s="166" t="s">
        <v>174</v>
      </c>
      <c r="C78" s="166" t="s">
        <v>198</v>
      </c>
      <c r="D78" s="166" t="s">
        <v>207</v>
      </c>
      <c r="E78" s="167">
        <v>50</v>
      </c>
      <c r="F78" s="4"/>
      <c r="G78" s="4"/>
      <c r="H78" s="4"/>
      <c r="I78" s="4" t="s">
        <v>137</v>
      </c>
      <c r="J78" s="99" t="s">
        <v>136</v>
      </c>
      <c r="K78" s="99" t="s">
        <v>136</v>
      </c>
      <c r="L78" s="99" t="s">
        <v>136</v>
      </c>
      <c r="M78" s="99" t="s">
        <v>136</v>
      </c>
      <c r="N78" s="99" t="s">
        <v>136</v>
      </c>
      <c r="O78" s="170" t="s">
        <v>707</v>
      </c>
      <c r="P78" s="170" t="s">
        <v>196</v>
      </c>
      <c r="Q78" s="123" t="s">
        <v>136</v>
      </c>
    </row>
    <row r="79" spans="2:17" x14ac:dyDescent="0.25">
      <c r="B79" s="166" t="s">
        <v>174</v>
      </c>
      <c r="C79" s="166" t="s">
        <v>199</v>
      </c>
      <c r="D79" s="166" t="s">
        <v>208</v>
      </c>
      <c r="E79" s="167">
        <v>50</v>
      </c>
      <c r="F79" s="4"/>
      <c r="G79" s="4"/>
      <c r="H79" s="4"/>
      <c r="I79" s="4" t="s">
        <v>137</v>
      </c>
      <c r="J79" s="99" t="s">
        <v>136</v>
      </c>
      <c r="K79" s="99" t="s">
        <v>136</v>
      </c>
      <c r="L79" s="99" t="s">
        <v>136</v>
      </c>
      <c r="M79" s="99" t="s">
        <v>136</v>
      </c>
      <c r="N79" s="99" t="s">
        <v>136</v>
      </c>
      <c r="O79" s="170" t="s">
        <v>706</v>
      </c>
      <c r="P79" s="170" t="s">
        <v>196</v>
      </c>
      <c r="Q79" s="123" t="s">
        <v>136</v>
      </c>
    </row>
    <row r="80" spans="2:17" x14ac:dyDescent="0.25">
      <c r="B80" s="166" t="s">
        <v>174</v>
      </c>
      <c r="C80" s="166" t="s">
        <v>200</v>
      </c>
      <c r="D80" s="166" t="s">
        <v>190</v>
      </c>
      <c r="E80" s="167">
        <v>50</v>
      </c>
      <c r="F80" s="4"/>
      <c r="G80" s="4"/>
      <c r="H80" s="4"/>
      <c r="I80" s="4" t="s">
        <v>137</v>
      </c>
      <c r="J80" s="99" t="s">
        <v>136</v>
      </c>
      <c r="K80" s="99" t="s">
        <v>136</v>
      </c>
      <c r="L80" s="99" t="s">
        <v>136</v>
      </c>
      <c r="M80" s="99" t="s">
        <v>136</v>
      </c>
      <c r="N80" s="99" t="s">
        <v>136</v>
      </c>
      <c r="O80" s="170" t="s">
        <v>706</v>
      </c>
      <c r="P80" s="170" t="s">
        <v>196</v>
      </c>
      <c r="Q80" s="123" t="s">
        <v>136</v>
      </c>
    </row>
    <row r="81" spans="2:17" x14ac:dyDescent="0.25">
      <c r="B81" s="166" t="s">
        <v>174</v>
      </c>
      <c r="C81" s="166" t="s">
        <v>201</v>
      </c>
      <c r="D81" s="166" t="s">
        <v>209</v>
      </c>
      <c r="E81" s="167">
        <v>50</v>
      </c>
      <c r="F81" s="4"/>
      <c r="G81" s="4"/>
      <c r="H81" s="4"/>
      <c r="I81" s="4" t="s">
        <v>137</v>
      </c>
      <c r="J81" s="99" t="s">
        <v>136</v>
      </c>
      <c r="K81" s="99" t="s">
        <v>136</v>
      </c>
      <c r="L81" s="99" t="s">
        <v>136</v>
      </c>
      <c r="M81" s="99" t="s">
        <v>136</v>
      </c>
      <c r="N81" s="99" t="s">
        <v>136</v>
      </c>
      <c r="O81" s="170" t="s">
        <v>706</v>
      </c>
      <c r="P81" s="170" t="s">
        <v>196</v>
      </c>
      <c r="Q81" s="123" t="s">
        <v>136</v>
      </c>
    </row>
    <row r="82" spans="2:17" x14ac:dyDescent="0.25">
      <c r="B82" s="166" t="s">
        <v>174</v>
      </c>
      <c r="C82" s="166" t="s">
        <v>202</v>
      </c>
      <c r="D82" s="166" t="s">
        <v>213</v>
      </c>
      <c r="E82" s="167">
        <v>200</v>
      </c>
      <c r="F82" s="4"/>
      <c r="G82" s="4"/>
      <c r="H82" s="4"/>
      <c r="I82" s="4" t="s">
        <v>137</v>
      </c>
      <c r="J82" s="99" t="s">
        <v>136</v>
      </c>
      <c r="K82" s="99" t="s">
        <v>136</v>
      </c>
      <c r="L82" s="99" t="s">
        <v>136</v>
      </c>
      <c r="M82" s="99" t="s">
        <v>136</v>
      </c>
      <c r="N82" s="99" t="s">
        <v>136</v>
      </c>
      <c r="O82" s="170" t="s">
        <v>706</v>
      </c>
      <c r="P82" s="170" t="s">
        <v>196</v>
      </c>
      <c r="Q82" s="123" t="s">
        <v>136</v>
      </c>
    </row>
    <row r="83" spans="2:17" x14ac:dyDescent="0.25">
      <c r="B83" s="166" t="s">
        <v>174</v>
      </c>
      <c r="C83" s="166" t="s">
        <v>203</v>
      </c>
      <c r="D83" s="166" t="s">
        <v>210</v>
      </c>
      <c r="E83" s="167">
        <v>50</v>
      </c>
      <c r="F83" s="4"/>
      <c r="G83" s="4"/>
      <c r="H83" s="4"/>
      <c r="I83" s="4" t="s">
        <v>137</v>
      </c>
      <c r="J83" s="99" t="s">
        <v>136</v>
      </c>
      <c r="K83" s="99" t="s">
        <v>136</v>
      </c>
      <c r="L83" s="99" t="s">
        <v>136</v>
      </c>
      <c r="M83" s="99" t="s">
        <v>136</v>
      </c>
      <c r="N83" s="99" t="s">
        <v>136</v>
      </c>
      <c r="O83" s="170" t="s">
        <v>706</v>
      </c>
      <c r="P83" s="170" t="s">
        <v>196</v>
      </c>
      <c r="Q83" s="123" t="s">
        <v>136</v>
      </c>
    </row>
    <row r="84" spans="2:17" x14ac:dyDescent="0.25">
      <c r="B84" s="166" t="s">
        <v>174</v>
      </c>
      <c r="C84" s="166" t="s">
        <v>204</v>
      </c>
      <c r="D84" s="166" t="s">
        <v>211</v>
      </c>
      <c r="E84" s="167">
        <v>280</v>
      </c>
      <c r="F84" s="4"/>
      <c r="G84" s="4"/>
      <c r="H84" s="4"/>
      <c r="I84" s="4" t="s">
        <v>137</v>
      </c>
      <c r="J84" s="99" t="s">
        <v>136</v>
      </c>
      <c r="K84" s="99" t="s">
        <v>136</v>
      </c>
      <c r="L84" s="99" t="s">
        <v>136</v>
      </c>
      <c r="M84" s="99" t="s">
        <v>136</v>
      </c>
      <c r="N84" s="99" t="s">
        <v>136</v>
      </c>
      <c r="O84" s="170" t="s">
        <v>706</v>
      </c>
      <c r="P84" s="170" t="s">
        <v>196</v>
      </c>
      <c r="Q84" s="123" t="s">
        <v>136</v>
      </c>
    </row>
    <row r="85" spans="2:17" x14ac:dyDescent="0.25">
      <c r="B85" s="166" t="s">
        <v>174</v>
      </c>
      <c r="C85" s="166" t="s">
        <v>205</v>
      </c>
      <c r="D85" s="166" t="s">
        <v>212</v>
      </c>
      <c r="E85" s="167">
        <v>300</v>
      </c>
      <c r="F85" s="4"/>
      <c r="G85" s="4"/>
      <c r="H85" s="4"/>
      <c r="I85" s="4" t="s">
        <v>137</v>
      </c>
      <c r="J85" s="99" t="s">
        <v>136</v>
      </c>
      <c r="K85" s="99" t="s">
        <v>136</v>
      </c>
      <c r="L85" s="99" t="s">
        <v>136</v>
      </c>
      <c r="M85" s="99" t="s">
        <v>136</v>
      </c>
      <c r="N85" s="99" t="s">
        <v>136</v>
      </c>
      <c r="O85" s="170" t="s">
        <v>706</v>
      </c>
      <c r="P85" s="170" t="s">
        <v>196</v>
      </c>
      <c r="Q85" s="123" t="s">
        <v>136</v>
      </c>
    </row>
    <row r="86" spans="2:17" x14ac:dyDescent="0.25">
      <c r="B86" s="123"/>
      <c r="C86" s="123"/>
      <c r="D86" s="123"/>
      <c r="E86" s="123"/>
      <c r="F86" s="123"/>
      <c r="G86" s="123"/>
      <c r="H86" s="123"/>
      <c r="I86" s="123"/>
      <c r="J86" s="123"/>
      <c r="K86" s="123"/>
      <c r="L86" s="123"/>
      <c r="M86" s="123"/>
      <c r="N86" s="123"/>
      <c r="O86" s="263"/>
      <c r="P86" s="264"/>
      <c r="Q86" s="123"/>
    </row>
    <row r="87" spans="2:17" x14ac:dyDescent="0.25">
      <c r="B87" s="9" t="s">
        <v>1</v>
      </c>
    </row>
    <row r="88" spans="2:17" x14ac:dyDescent="0.25">
      <c r="B88" s="9" t="s">
        <v>37</v>
      </c>
    </row>
    <row r="89" spans="2:17" x14ac:dyDescent="0.25">
      <c r="B89" s="9" t="s">
        <v>62</v>
      </c>
    </row>
    <row r="91" spans="2:17" ht="15.75" thickBot="1" x14ac:dyDescent="0.3"/>
    <row r="92" spans="2:17" ht="27" thickBot="1" x14ac:dyDescent="0.3">
      <c r="B92" s="286" t="s">
        <v>38</v>
      </c>
      <c r="C92" s="287"/>
      <c r="D92" s="287"/>
      <c r="E92" s="287"/>
      <c r="F92" s="287"/>
      <c r="G92" s="287"/>
      <c r="H92" s="287"/>
      <c r="I92" s="287"/>
      <c r="J92" s="287"/>
      <c r="K92" s="287"/>
      <c r="L92" s="287"/>
      <c r="M92" s="287"/>
      <c r="N92" s="288"/>
    </row>
    <row r="95" spans="2:17" x14ac:dyDescent="0.25">
      <c r="Q95" s="318"/>
    </row>
    <row r="96" spans="2:17" x14ac:dyDescent="0.25">
      <c r="Q96" s="318"/>
    </row>
    <row r="97" spans="2:17" ht="75" x14ac:dyDescent="0.25">
      <c r="B97" s="122" t="s">
        <v>0</v>
      </c>
      <c r="C97" s="122" t="s">
        <v>39</v>
      </c>
      <c r="D97" s="122" t="s">
        <v>40</v>
      </c>
      <c r="E97" s="122" t="s">
        <v>115</v>
      </c>
      <c r="F97" s="122" t="s">
        <v>117</v>
      </c>
      <c r="G97" s="122" t="s">
        <v>118</v>
      </c>
      <c r="H97" s="122" t="s">
        <v>119</v>
      </c>
      <c r="I97" s="122" t="s">
        <v>116</v>
      </c>
      <c r="J97" s="259" t="s">
        <v>120</v>
      </c>
      <c r="K97" s="260"/>
      <c r="L97" s="261"/>
      <c r="M97" s="122" t="s">
        <v>121</v>
      </c>
      <c r="N97" s="122" t="s">
        <v>41</v>
      </c>
      <c r="O97" s="122" t="s">
        <v>42</v>
      </c>
      <c r="P97" s="324" t="s">
        <v>3</v>
      </c>
      <c r="Q97" s="325"/>
    </row>
    <row r="98" spans="2:17" ht="30" x14ac:dyDescent="0.25">
      <c r="B98" s="228" t="s">
        <v>43</v>
      </c>
      <c r="C98" s="228">
        <f>(252+228)/200+(1080/300)</f>
        <v>6</v>
      </c>
      <c r="D98" s="3" t="s">
        <v>407</v>
      </c>
      <c r="E98" s="3">
        <v>12957621</v>
      </c>
      <c r="F98" s="3" t="s">
        <v>408</v>
      </c>
      <c r="G98" s="3" t="s">
        <v>409</v>
      </c>
      <c r="H98" s="206">
        <v>28004</v>
      </c>
      <c r="I98" s="5" t="s">
        <v>137</v>
      </c>
      <c r="J98" s="1" t="s">
        <v>410</v>
      </c>
      <c r="K98" s="100" t="s">
        <v>412</v>
      </c>
      <c r="L98" s="99" t="s">
        <v>411</v>
      </c>
      <c r="M98" s="123" t="s">
        <v>136</v>
      </c>
      <c r="N98" s="123" t="s">
        <v>136</v>
      </c>
      <c r="O98" s="123" t="s">
        <v>136</v>
      </c>
      <c r="P98" s="262"/>
      <c r="Q98" s="262"/>
    </row>
    <row r="99" spans="2:17" ht="30" x14ac:dyDescent="0.25">
      <c r="B99" s="228" t="s">
        <v>43</v>
      </c>
      <c r="C99" s="228">
        <f t="shared" ref="C99:C118" si="1">(252+228)/200+(1080/300)</f>
        <v>6</v>
      </c>
      <c r="D99" s="3" t="s">
        <v>407</v>
      </c>
      <c r="E99" s="3">
        <v>12957621</v>
      </c>
      <c r="F99" s="3" t="s">
        <v>408</v>
      </c>
      <c r="G99" s="3" t="s">
        <v>409</v>
      </c>
      <c r="H99" s="206">
        <v>28004</v>
      </c>
      <c r="I99" s="5" t="s">
        <v>137</v>
      </c>
      <c r="J99" s="1" t="s">
        <v>410</v>
      </c>
      <c r="K99" s="100" t="s">
        <v>414</v>
      </c>
      <c r="L99" s="99" t="s">
        <v>411</v>
      </c>
      <c r="M99" s="123" t="s">
        <v>136</v>
      </c>
      <c r="N99" s="123" t="s">
        <v>136</v>
      </c>
      <c r="O99" s="123" t="s">
        <v>136</v>
      </c>
      <c r="P99" s="263"/>
      <c r="Q99" s="264"/>
    </row>
    <row r="100" spans="2:17" ht="30" x14ac:dyDescent="0.25">
      <c r="B100" s="228" t="s">
        <v>43</v>
      </c>
      <c r="C100" s="228">
        <f t="shared" si="1"/>
        <v>6</v>
      </c>
      <c r="D100" s="3" t="s">
        <v>407</v>
      </c>
      <c r="E100" s="3">
        <v>12957621</v>
      </c>
      <c r="F100" s="3" t="s">
        <v>408</v>
      </c>
      <c r="G100" s="3" t="s">
        <v>409</v>
      </c>
      <c r="H100" s="206">
        <v>28004</v>
      </c>
      <c r="I100" s="5" t="s">
        <v>137</v>
      </c>
      <c r="J100" s="1" t="s">
        <v>410</v>
      </c>
      <c r="K100" s="100" t="s">
        <v>413</v>
      </c>
      <c r="L100" s="99" t="s">
        <v>411</v>
      </c>
      <c r="M100" s="123" t="s">
        <v>136</v>
      </c>
      <c r="N100" s="123" t="s">
        <v>136</v>
      </c>
      <c r="O100" s="123" t="s">
        <v>136</v>
      </c>
      <c r="P100" s="263"/>
      <c r="Q100" s="264"/>
    </row>
    <row r="101" spans="2:17" ht="30" x14ac:dyDescent="0.25">
      <c r="B101" s="228" t="s">
        <v>43</v>
      </c>
      <c r="C101" s="228">
        <f t="shared" si="1"/>
        <v>6</v>
      </c>
      <c r="D101" s="3" t="s">
        <v>422</v>
      </c>
      <c r="E101" s="3">
        <v>1085290114</v>
      </c>
      <c r="F101" s="3" t="s">
        <v>423</v>
      </c>
      <c r="G101" s="3" t="s">
        <v>409</v>
      </c>
      <c r="H101" s="206">
        <v>41629</v>
      </c>
      <c r="I101" s="5" t="s">
        <v>137</v>
      </c>
      <c r="J101" s="1" t="s">
        <v>410</v>
      </c>
      <c r="K101" s="100" t="s">
        <v>424</v>
      </c>
      <c r="L101" s="99" t="s">
        <v>411</v>
      </c>
      <c r="M101" s="123" t="s">
        <v>136</v>
      </c>
      <c r="N101" s="123" t="s">
        <v>136</v>
      </c>
      <c r="O101" s="123" t="s">
        <v>136</v>
      </c>
      <c r="P101" s="263"/>
      <c r="Q101" s="264" t="s">
        <v>721</v>
      </c>
    </row>
    <row r="102" spans="2:17" x14ac:dyDescent="0.25">
      <c r="B102" s="228" t="s">
        <v>43</v>
      </c>
      <c r="C102" s="228">
        <f t="shared" si="1"/>
        <v>6</v>
      </c>
      <c r="D102" s="3" t="s">
        <v>431</v>
      </c>
      <c r="E102" s="3">
        <v>34678848</v>
      </c>
      <c r="F102" s="3" t="s">
        <v>328</v>
      </c>
      <c r="G102" s="3" t="s">
        <v>351</v>
      </c>
      <c r="H102" s="206">
        <v>38955</v>
      </c>
      <c r="I102" s="5" t="s">
        <v>137</v>
      </c>
      <c r="J102" s="1" t="s">
        <v>410</v>
      </c>
      <c r="K102" s="99" t="s">
        <v>395</v>
      </c>
      <c r="L102" s="99" t="s">
        <v>331</v>
      </c>
      <c r="M102" s="123" t="s">
        <v>136</v>
      </c>
      <c r="N102" s="123" t="s">
        <v>136</v>
      </c>
      <c r="O102" s="123" t="s">
        <v>136</v>
      </c>
      <c r="P102" s="263"/>
      <c r="Q102" s="264"/>
    </row>
    <row r="103" spans="2:17" x14ac:dyDescent="0.25">
      <c r="B103" s="228" t="s">
        <v>43</v>
      </c>
      <c r="C103" s="228">
        <f t="shared" si="1"/>
        <v>6</v>
      </c>
      <c r="D103" s="3" t="s">
        <v>431</v>
      </c>
      <c r="E103" s="3">
        <v>34678848</v>
      </c>
      <c r="F103" s="3" t="s">
        <v>328</v>
      </c>
      <c r="G103" s="3" t="s">
        <v>351</v>
      </c>
      <c r="H103" s="206">
        <v>38955</v>
      </c>
      <c r="I103" s="5" t="s">
        <v>137</v>
      </c>
      <c r="J103" s="1" t="s">
        <v>410</v>
      </c>
      <c r="K103" s="99" t="s">
        <v>396</v>
      </c>
      <c r="L103" s="99" t="s">
        <v>331</v>
      </c>
      <c r="M103" s="123" t="s">
        <v>136</v>
      </c>
      <c r="N103" s="123" t="s">
        <v>136</v>
      </c>
      <c r="O103" s="123" t="s">
        <v>136</v>
      </c>
      <c r="P103" s="263"/>
      <c r="Q103" s="264"/>
    </row>
    <row r="104" spans="2:17" x14ac:dyDescent="0.25">
      <c r="B104" s="228" t="s">
        <v>43</v>
      </c>
      <c r="C104" s="228">
        <f t="shared" si="1"/>
        <v>6</v>
      </c>
      <c r="D104" s="3" t="s">
        <v>431</v>
      </c>
      <c r="E104" s="3">
        <v>34678848</v>
      </c>
      <c r="F104" s="3" t="s">
        <v>328</v>
      </c>
      <c r="G104" s="3" t="s">
        <v>351</v>
      </c>
      <c r="H104" s="206">
        <v>38955</v>
      </c>
      <c r="I104" s="5" t="s">
        <v>137</v>
      </c>
      <c r="J104" s="1" t="s">
        <v>410</v>
      </c>
      <c r="K104" s="99" t="s">
        <v>345</v>
      </c>
      <c r="L104" s="99" t="s">
        <v>331</v>
      </c>
      <c r="M104" s="123" t="s">
        <v>136</v>
      </c>
      <c r="N104" s="123" t="s">
        <v>136</v>
      </c>
      <c r="O104" s="123" t="s">
        <v>136</v>
      </c>
      <c r="P104" s="263"/>
      <c r="Q104" s="264"/>
    </row>
    <row r="105" spans="2:17" x14ac:dyDescent="0.25">
      <c r="B105" s="228" t="s">
        <v>43</v>
      </c>
      <c r="C105" s="228">
        <f t="shared" si="1"/>
        <v>6</v>
      </c>
      <c r="D105" s="3" t="s">
        <v>431</v>
      </c>
      <c r="E105" s="3">
        <v>34678848</v>
      </c>
      <c r="F105" s="3" t="s">
        <v>328</v>
      </c>
      <c r="G105" s="3" t="s">
        <v>351</v>
      </c>
      <c r="H105" s="206">
        <v>38955</v>
      </c>
      <c r="I105" s="5" t="s">
        <v>137</v>
      </c>
      <c r="J105" s="1" t="s">
        <v>410</v>
      </c>
      <c r="K105" s="99" t="s">
        <v>343</v>
      </c>
      <c r="L105" s="99" t="s">
        <v>331</v>
      </c>
      <c r="M105" s="123" t="s">
        <v>136</v>
      </c>
      <c r="N105" s="123" t="s">
        <v>136</v>
      </c>
      <c r="O105" s="123" t="s">
        <v>136</v>
      </c>
      <c r="P105" s="263"/>
      <c r="Q105" s="264"/>
    </row>
    <row r="106" spans="2:17" x14ac:dyDescent="0.25">
      <c r="B106" s="228" t="s">
        <v>43</v>
      </c>
      <c r="C106" s="228">
        <f t="shared" si="1"/>
        <v>6</v>
      </c>
      <c r="D106" s="3" t="s">
        <v>431</v>
      </c>
      <c r="E106" s="3">
        <v>34678848</v>
      </c>
      <c r="F106" s="3" t="s">
        <v>328</v>
      </c>
      <c r="G106" s="3" t="s">
        <v>351</v>
      </c>
      <c r="H106" s="206">
        <v>38955</v>
      </c>
      <c r="I106" s="5" t="s">
        <v>137</v>
      </c>
      <c r="J106" s="1" t="s">
        <v>410</v>
      </c>
      <c r="K106" s="99" t="s">
        <v>372</v>
      </c>
      <c r="L106" s="99" t="s">
        <v>331</v>
      </c>
      <c r="M106" s="123" t="s">
        <v>136</v>
      </c>
      <c r="N106" s="123" t="s">
        <v>136</v>
      </c>
      <c r="O106" s="123" t="s">
        <v>136</v>
      </c>
      <c r="P106" s="263"/>
      <c r="Q106" s="264"/>
    </row>
    <row r="107" spans="2:17" x14ac:dyDescent="0.25">
      <c r="B107" s="228" t="s">
        <v>43</v>
      </c>
      <c r="C107" s="228">
        <f t="shared" si="1"/>
        <v>6</v>
      </c>
      <c r="D107" s="3" t="s">
        <v>432</v>
      </c>
      <c r="E107" s="3">
        <v>27258712</v>
      </c>
      <c r="F107" s="3" t="s">
        <v>433</v>
      </c>
      <c r="G107" s="3" t="s">
        <v>351</v>
      </c>
      <c r="H107" s="206">
        <v>41145</v>
      </c>
      <c r="I107" s="5" t="s">
        <v>137</v>
      </c>
      <c r="J107" s="1" t="s">
        <v>410</v>
      </c>
      <c r="K107" s="99" t="s">
        <v>395</v>
      </c>
      <c r="L107" s="99" t="s">
        <v>331</v>
      </c>
      <c r="M107" s="123" t="s">
        <v>136</v>
      </c>
      <c r="N107" s="123" t="s">
        <v>136</v>
      </c>
      <c r="O107" s="123" t="s">
        <v>136</v>
      </c>
      <c r="P107" s="263"/>
      <c r="Q107" s="264"/>
    </row>
    <row r="108" spans="2:17" x14ac:dyDescent="0.25">
      <c r="B108" s="228" t="s">
        <v>43</v>
      </c>
      <c r="C108" s="228">
        <f t="shared" si="1"/>
        <v>6</v>
      </c>
      <c r="D108" s="3" t="s">
        <v>432</v>
      </c>
      <c r="E108" s="3">
        <v>27258712</v>
      </c>
      <c r="F108" s="3" t="s">
        <v>433</v>
      </c>
      <c r="G108" s="3" t="s">
        <v>351</v>
      </c>
      <c r="H108" s="206">
        <v>41145</v>
      </c>
      <c r="I108" s="5" t="s">
        <v>137</v>
      </c>
      <c r="J108" s="1" t="s">
        <v>410</v>
      </c>
      <c r="K108" s="99" t="s">
        <v>434</v>
      </c>
      <c r="L108" s="99" t="s">
        <v>331</v>
      </c>
      <c r="M108" s="123" t="s">
        <v>136</v>
      </c>
      <c r="N108" s="123" t="s">
        <v>136</v>
      </c>
      <c r="O108" s="123" t="s">
        <v>136</v>
      </c>
      <c r="P108" s="263"/>
      <c r="Q108" s="264"/>
    </row>
    <row r="109" spans="2:17" x14ac:dyDescent="0.25">
      <c r="B109" s="228" t="s">
        <v>43</v>
      </c>
      <c r="C109" s="228">
        <f t="shared" si="1"/>
        <v>6</v>
      </c>
      <c r="D109" s="3" t="s">
        <v>432</v>
      </c>
      <c r="E109" s="3">
        <v>27258712</v>
      </c>
      <c r="F109" s="3" t="s">
        <v>433</v>
      </c>
      <c r="G109" s="3" t="s">
        <v>351</v>
      </c>
      <c r="H109" s="206">
        <v>41145</v>
      </c>
      <c r="I109" s="5" t="s">
        <v>137</v>
      </c>
      <c r="J109" s="1" t="s">
        <v>410</v>
      </c>
      <c r="K109" s="99" t="s">
        <v>345</v>
      </c>
      <c r="L109" s="99" t="s">
        <v>331</v>
      </c>
      <c r="M109" s="123" t="s">
        <v>136</v>
      </c>
      <c r="N109" s="123" t="s">
        <v>136</v>
      </c>
      <c r="O109" s="123" t="s">
        <v>136</v>
      </c>
      <c r="P109" s="263"/>
      <c r="Q109" s="264"/>
    </row>
    <row r="110" spans="2:17" x14ac:dyDescent="0.25">
      <c r="B110" s="228" t="s">
        <v>43</v>
      </c>
      <c r="C110" s="228">
        <f t="shared" si="1"/>
        <v>6</v>
      </c>
      <c r="D110" s="3" t="s">
        <v>432</v>
      </c>
      <c r="E110" s="3">
        <v>27258712</v>
      </c>
      <c r="F110" s="3" t="s">
        <v>433</v>
      </c>
      <c r="G110" s="3" t="s">
        <v>351</v>
      </c>
      <c r="H110" s="206">
        <v>41145</v>
      </c>
      <c r="I110" s="5" t="s">
        <v>137</v>
      </c>
      <c r="J110" s="1" t="s">
        <v>410</v>
      </c>
      <c r="K110" s="99" t="s">
        <v>343</v>
      </c>
      <c r="L110" s="99" t="s">
        <v>331</v>
      </c>
      <c r="M110" s="123" t="s">
        <v>136</v>
      </c>
      <c r="N110" s="123" t="s">
        <v>136</v>
      </c>
      <c r="O110" s="123" t="s">
        <v>136</v>
      </c>
      <c r="P110" s="263"/>
      <c r="Q110" s="264"/>
    </row>
    <row r="111" spans="2:17" x14ac:dyDescent="0.25">
      <c r="B111" s="228" t="s">
        <v>43</v>
      </c>
      <c r="C111" s="228">
        <f t="shared" si="1"/>
        <v>6</v>
      </c>
      <c r="D111" s="3" t="s">
        <v>432</v>
      </c>
      <c r="E111" s="3">
        <v>27258712</v>
      </c>
      <c r="F111" s="3" t="s">
        <v>433</v>
      </c>
      <c r="G111" s="3" t="s">
        <v>351</v>
      </c>
      <c r="H111" s="206">
        <v>41145</v>
      </c>
      <c r="I111" s="5" t="s">
        <v>137</v>
      </c>
      <c r="J111" s="1" t="s">
        <v>410</v>
      </c>
      <c r="K111" s="99" t="s">
        <v>435</v>
      </c>
      <c r="L111" s="99" t="s">
        <v>331</v>
      </c>
      <c r="M111" s="123" t="s">
        <v>136</v>
      </c>
      <c r="N111" s="123" t="s">
        <v>136</v>
      </c>
      <c r="O111" s="123" t="s">
        <v>136</v>
      </c>
      <c r="P111" s="263"/>
      <c r="Q111" s="264"/>
    </row>
    <row r="112" spans="2:17" x14ac:dyDescent="0.25">
      <c r="B112" s="228" t="s">
        <v>43</v>
      </c>
      <c r="C112" s="228">
        <f t="shared" si="1"/>
        <v>6</v>
      </c>
      <c r="D112" s="3" t="s">
        <v>448</v>
      </c>
      <c r="E112" s="3">
        <v>10385287</v>
      </c>
      <c r="F112" s="3" t="s">
        <v>449</v>
      </c>
      <c r="G112" s="3"/>
      <c r="H112" s="206">
        <v>34943</v>
      </c>
      <c r="I112" s="5" t="s">
        <v>137</v>
      </c>
      <c r="J112" s="1" t="s">
        <v>410</v>
      </c>
      <c r="K112" s="99" t="s">
        <v>438</v>
      </c>
      <c r="L112" s="99" t="s">
        <v>450</v>
      </c>
      <c r="M112" s="123" t="s">
        <v>136</v>
      </c>
      <c r="N112" s="123" t="s">
        <v>136</v>
      </c>
      <c r="O112" s="123" t="s">
        <v>136</v>
      </c>
      <c r="P112" s="263" t="s">
        <v>451</v>
      </c>
      <c r="Q112" s="264"/>
    </row>
    <row r="113" spans="2:17" x14ac:dyDescent="0.25">
      <c r="B113" s="228" t="s">
        <v>43</v>
      </c>
      <c r="C113" s="228">
        <f t="shared" si="1"/>
        <v>6</v>
      </c>
      <c r="D113" s="3" t="s">
        <v>448</v>
      </c>
      <c r="E113" s="3">
        <v>10385287</v>
      </c>
      <c r="F113" s="3" t="s">
        <v>449</v>
      </c>
      <c r="G113" s="3"/>
      <c r="H113" s="206">
        <v>34943</v>
      </c>
      <c r="I113" s="5" t="s">
        <v>137</v>
      </c>
      <c r="J113" s="1" t="s">
        <v>410</v>
      </c>
      <c r="K113" s="99" t="s">
        <v>439</v>
      </c>
      <c r="L113" s="99" t="s">
        <v>450</v>
      </c>
      <c r="M113" s="123" t="s">
        <v>136</v>
      </c>
      <c r="N113" s="123" t="s">
        <v>136</v>
      </c>
      <c r="O113" s="123" t="s">
        <v>136</v>
      </c>
      <c r="P113" s="263" t="s">
        <v>451</v>
      </c>
      <c r="Q113" s="264"/>
    </row>
    <row r="114" spans="2:17" x14ac:dyDescent="0.25">
      <c r="B114" s="228" t="s">
        <v>43</v>
      </c>
      <c r="C114" s="228">
        <f t="shared" si="1"/>
        <v>6</v>
      </c>
      <c r="D114" s="3" t="s">
        <v>448</v>
      </c>
      <c r="E114" s="3">
        <v>10385287</v>
      </c>
      <c r="F114" s="3" t="s">
        <v>449</v>
      </c>
      <c r="G114" s="3"/>
      <c r="H114" s="206">
        <v>34943</v>
      </c>
      <c r="I114" s="5" t="s">
        <v>137</v>
      </c>
      <c r="J114" s="1" t="s">
        <v>410</v>
      </c>
      <c r="K114" s="99" t="s">
        <v>413</v>
      </c>
      <c r="L114" s="99" t="s">
        <v>450</v>
      </c>
      <c r="M114" s="123" t="s">
        <v>136</v>
      </c>
      <c r="N114" s="123" t="s">
        <v>136</v>
      </c>
      <c r="O114" s="123" t="s">
        <v>136</v>
      </c>
      <c r="P114" s="263" t="s">
        <v>451</v>
      </c>
      <c r="Q114" s="264"/>
    </row>
    <row r="115" spans="2:17" x14ac:dyDescent="0.25">
      <c r="B115" s="100" t="s">
        <v>43</v>
      </c>
      <c r="C115" s="228">
        <f t="shared" si="1"/>
        <v>6</v>
      </c>
      <c r="D115" s="3" t="s">
        <v>461</v>
      </c>
      <c r="E115" s="3">
        <v>10385350</v>
      </c>
      <c r="F115" s="3" t="s">
        <v>449</v>
      </c>
      <c r="G115" s="3" t="s">
        <v>462</v>
      </c>
      <c r="H115" s="206">
        <v>34964</v>
      </c>
      <c r="I115" s="5" t="s">
        <v>137</v>
      </c>
      <c r="J115" s="1" t="s">
        <v>410</v>
      </c>
      <c r="K115" s="192" t="s">
        <v>395</v>
      </c>
      <c r="L115" s="99" t="s">
        <v>463</v>
      </c>
      <c r="M115" s="123" t="s">
        <v>136</v>
      </c>
      <c r="N115" s="123" t="s">
        <v>136</v>
      </c>
      <c r="O115" s="123" t="s">
        <v>136</v>
      </c>
      <c r="P115" s="263"/>
      <c r="Q115" s="264"/>
    </row>
    <row r="116" spans="2:17" x14ac:dyDescent="0.25">
      <c r="B116" s="100" t="s">
        <v>43</v>
      </c>
      <c r="C116" s="228">
        <f t="shared" si="1"/>
        <v>6</v>
      </c>
      <c r="D116" s="3" t="s">
        <v>461</v>
      </c>
      <c r="E116" s="3">
        <v>10385350</v>
      </c>
      <c r="F116" s="3" t="s">
        <v>449</v>
      </c>
      <c r="G116" s="3" t="s">
        <v>462</v>
      </c>
      <c r="H116" s="206">
        <v>34964</v>
      </c>
      <c r="I116" s="5" t="s">
        <v>137</v>
      </c>
      <c r="J116" s="1" t="s">
        <v>410</v>
      </c>
      <c r="K116" s="192" t="s">
        <v>396</v>
      </c>
      <c r="L116" s="99" t="s">
        <v>463</v>
      </c>
      <c r="M116" s="123" t="s">
        <v>136</v>
      </c>
      <c r="N116" s="123" t="s">
        <v>136</v>
      </c>
      <c r="O116" s="123" t="s">
        <v>136</v>
      </c>
      <c r="P116" s="263"/>
      <c r="Q116" s="264"/>
    </row>
    <row r="117" spans="2:17" x14ac:dyDescent="0.25">
      <c r="B117" s="100" t="s">
        <v>43</v>
      </c>
      <c r="C117" s="228">
        <f t="shared" si="1"/>
        <v>6</v>
      </c>
      <c r="D117" s="3" t="s">
        <v>461</v>
      </c>
      <c r="E117" s="3">
        <v>10385350</v>
      </c>
      <c r="F117" s="3" t="s">
        <v>449</v>
      </c>
      <c r="G117" s="3" t="s">
        <v>462</v>
      </c>
      <c r="H117" s="206">
        <v>34964</v>
      </c>
      <c r="I117" s="5" t="s">
        <v>137</v>
      </c>
      <c r="J117" s="1" t="s">
        <v>410</v>
      </c>
      <c r="K117" s="192" t="s">
        <v>464</v>
      </c>
      <c r="L117" s="99" t="s">
        <v>463</v>
      </c>
      <c r="M117" s="123" t="s">
        <v>136</v>
      </c>
      <c r="N117" s="123" t="s">
        <v>136</v>
      </c>
      <c r="O117" s="123" t="s">
        <v>136</v>
      </c>
      <c r="P117" s="263"/>
      <c r="Q117" s="264"/>
    </row>
    <row r="118" spans="2:17" x14ac:dyDescent="0.25">
      <c r="B118" s="100" t="s">
        <v>43</v>
      </c>
      <c r="C118" s="228">
        <f t="shared" si="1"/>
        <v>6</v>
      </c>
      <c r="D118" s="3" t="s">
        <v>461</v>
      </c>
      <c r="E118" s="3">
        <v>10385350</v>
      </c>
      <c r="F118" s="3" t="s">
        <v>449</v>
      </c>
      <c r="G118" s="3" t="s">
        <v>462</v>
      </c>
      <c r="H118" s="206">
        <v>34964</v>
      </c>
      <c r="I118" s="5" t="s">
        <v>137</v>
      </c>
      <c r="J118" s="1" t="s">
        <v>410</v>
      </c>
      <c r="K118" s="192" t="s">
        <v>465</v>
      </c>
      <c r="L118" s="99" t="s">
        <v>463</v>
      </c>
      <c r="M118" s="123" t="s">
        <v>136</v>
      </c>
      <c r="N118" s="123" t="s">
        <v>136</v>
      </c>
      <c r="O118" s="123" t="s">
        <v>136</v>
      </c>
      <c r="P118" s="263"/>
      <c r="Q118" s="264"/>
    </row>
    <row r="119" spans="2:17" x14ac:dyDescent="0.25">
      <c r="B119" s="228" t="s">
        <v>44</v>
      </c>
      <c r="C119" s="228">
        <f t="shared" ref="C119:C139" si="2">(252+228)/200+(1080/300)*2</f>
        <v>9.6</v>
      </c>
      <c r="D119" s="3" t="s">
        <v>415</v>
      </c>
      <c r="E119" s="3">
        <v>1004510219</v>
      </c>
      <c r="F119" s="3" t="s">
        <v>416</v>
      </c>
      <c r="G119" s="3" t="s">
        <v>417</v>
      </c>
      <c r="H119" s="206">
        <v>40495</v>
      </c>
      <c r="I119" s="5" t="s">
        <v>136</v>
      </c>
      <c r="J119" s="1" t="s">
        <v>410</v>
      </c>
      <c r="K119" s="99" t="s">
        <v>333</v>
      </c>
      <c r="L119" s="99" t="s">
        <v>44</v>
      </c>
      <c r="M119" s="123" t="s">
        <v>136</v>
      </c>
      <c r="N119" s="123" t="s">
        <v>136</v>
      </c>
      <c r="O119" s="123" t="s">
        <v>136</v>
      </c>
      <c r="P119" s="263"/>
      <c r="Q119" s="264"/>
    </row>
    <row r="120" spans="2:17" x14ac:dyDescent="0.25">
      <c r="B120" s="228" t="s">
        <v>44</v>
      </c>
      <c r="C120" s="228">
        <f t="shared" si="2"/>
        <v>9.6</v>
      </c>
      <c r="D120" s="3" t="s">
        <v>415</v>
      </c>
      <c r="E120" s="3">
        <v>1004510219</v>
      </c>
      <c r="F120" s="3" t="s">
        <v>416</v>
      </c>
      <c r="G120" s="3" t="s">
        <v>417</v>
      </c>
      <c r="H120" s="206">
        <v>40495</v>
      </c>
      <c r="I120" s="5" t="s">
        <v>136</v>
      </c>
      <c r="J120" s="1" t="s">
        <v>410</v>
      </c>
      <c r="K120" s="99" t="s">
        <v>419</v>
      </c>
      <c r="L120" s="99" t="s">
        <v>44</v>
      </c>
      <c r="M120" s="123" t="s">
        <v>136</v>
      </c>
      <c r="N120" s="123" t="s">
        <v>136</v>
      </c>
      <c r="O120" s="123" t="s">
        <v>136</v>
      </c>
      <c r="P120" s="263"/>
      <c r="Q120" s="264"/>
    </row>
    <row r="121" spans="2:17" x14ac:dyDescent="0.25">
      <c r="B121" s="228" t="s">
        <v>44</v>
      </c>
      <c r="C121" s="228">
        <f t="shared" si="2"/>
        <v>9.6</v>
      </c>
      <c r="D121" s="3" t="s">
        <v>415</v>
      </c>
      <c r="E121" s="3">
        <v>1004510219</v>
      </c>
      <c r="F121" s="3" t="s">
        <v>416</v>
      </c>
      <c r="G121" s="3" t="s">
        <v>417</v>
      </c>
      <c r="H121" s="206">
        <v>40495</v>
      </c>
      <c r="I121" s="5" t="s">
        <v>136</v>
      </c>
      <c r="J121" s="1" t="s">
        <v>410</v>
      </c>
      <c r="K121" s="99" t="s">
        <v>420</v>
      </c>
      <c r="L121" s="99" t="s">
        <v>44</v>
      </c>
      <c r="M121" s="123" t="s">
        <v>136</v>
      </c>
      <c r="N121" s="123" t="s">
        <v>136</v>
      </c>
      <c r="O121" s="123" t="s">
        <v>136</v>
      </c>
      <c r="P121" s="263"/>
      <c r="Q121" s="264"/>
    </row>
    <row r="122" spans="2:17" s="30" customFormat="1" x14ac:dyDescent="0.25">
      <c r="B122" s="100" t="s">
        <v>44</v>
      </c>
      <c r="C122" s="100">
        <f t="shared" si="2"/>
        <v>9.6</v>
      </c>
      <c r="D122" s="99" t="s">
        <v>425</v>
      </c>
      <c r="E122" s="99">
        <v>1089797543</v>
      </c>
      <c r="F122" s="99" t="s">
        <v>427</v>
      </c>
      <c r="G122" s="99" t="s">
        <v>426</v>
      </c>
      <c r="H122" s="192"/>
      <c r="I122" s="5" t="s">
        <v>137</v>
      </c>
      <c r="J122" s="5" t="s">
        <v>428</v>
      </c>
      <c r="K122" s="99" t="s">
        <v>429</v>
      </c>
      <c r="L122" s="99" t="s">
        <v>430</v>
      </c>
      <c r="M122" s="59" t="s">
        <v>136</v>
      </c>
      <c r="N122" s="59" t="s">
        <v>136</v>
      </c>
      <c r="O122" s="123" t="s">
        <v>136</v>
      </c>
      <c r="P122" s="263"/>
      <c r="Q122" s="264"/>
    </row>
    <row r="123" spans="2:17" x14ac:dyDescent="0.25">
      <c r="B123" s="228" t="s">
        <v>44</v>
      </c>
      <c r="C123" s="228">
        <f t="shared" si="2"/>
        <v>9.6</v>
      </c>
      <c r="D123" s="3" t="s">
        <v>436</v>
      </c>
      <c r="E123" s="3">
        <v>36954238</v>
      </c>
      <c r="F123" s="3" t="s">
        <v>387</v>
      </c>
      <c r="G123" s="3" t="s">
        <v>437</v>
      </c>
      <c r="H123" s="206">
        <v>41083</v>
      </c>
      <c r="I123" s="5" t="s">
        <v>136</v>
      </c>
      <c r="J123" s="1" t="s">
        <v>410</v>
      </c>
      <c r="K123" s="99" t="s">
        <v>438</v>
      </c>
      <c r="L123" s="99" t="s">
        <v>44</v>
      </c>
      <c r="M123" s="123" t="s">
        <v>136</v>
      </c>
      <c r="N123" s="123" t="s">
        <v>136</v>
      </c>
      <c r="O123" s="123" t="s">
        <v>136</v>
      </c>
      <c r="P123" s="263"/>
      <c r="Q123" s="264"/>
    </row>
    <row r="124" spans="2:17" x14ac:dyDescent="0.25">
      <c r="B124" s="228" t="s">
        <v>44</v>
      </c>
      <c r="C124" s="228">
        <f t="shared" si="2"/>
        <v>9.6</v>
      </c>
      <c r="D124" s="3" t="s">
        <v>436</v>
      </c>
      <c r="E124" s="3">
        <v>36954238</v>
      </c>
      <c r="F124" s="3" t="s">
        <v>387</v>
      </c>
      <c r="G124" s="3" t="s">
        <v>437</v>
      </c>
      <c r="H124" s="206">
        <v>41083</v>
      </c>
      <c r="I124" s="5" t="s">
        <v>136</v>
      </c>
      <c r="J124" s="1" t="s">
        <v>410</v>
      </c>
      <c r="K124" s="99" t="s">
        <v>439</v>
      </c>
      <c r="L124" s="99" t="s">
        <v>44</v>
      </c>
      <c r="M124" s="123" t="s">
        <v>136</v>
      </c>
      <c r="N124" s="123" t="s">
        <v>136</v>
      </c>
      <c r="O124" s="123" t="s">
        <v>136</v>
      </c>
      <c r="P124" s="263"/>
      <c r="Q124" s="264"/>
    </row>
    <row r="125" spans="2:17" x14ac:dyDescent="0.25">
      <c r="B125" s="228" t="s">
        <v>44</v>
      </c>
      <c r="C125" s="228">
        <f t="shared" si="2"/>
        <v>9.6</v>
      </c>
      <c r="D125" s="3" t="s">
        <v>440</v>
      </c>
      <c r="E125" s="3">
        <v>1085262160</v>
      </c>
      <c r="F125" s="3" t="s">
        <v>350</v>
      </c>
      <c r="G125" s="3" t="s">
        <v>409</v>
      </c>
      <c r="H125" s="206">
        <v>41265</v>
      </c>
      <c r="I125" s="5" t="s">
        <v>137</v>
      </c>
      <c r="J125" s="1" t="s">
        <v>410</v>
      </c>
      <c r="K125" s="99" t="s">
        <v>441</v>
      </c>
      <c r="L125" s="99" t="s">
        <v>44</v>
      </c>
      <c r="M125" s="123" t="s">
        <v>136</v>
      </c>
      <c r="N125" s="123" t="s">
        <v>136</v>
      </c>
      <c r="O125" s="123" t="s">
        <v>136</v>
      </c>
      <c r="P125" s="263" t="s">
        <v>442</v>
      </c>
      <c r="Q125" s="264"/>
    </row>
    <row r="126" spans="2:17" x14ac:dyDescent="0.25">
      <c r="B126" s="228" t="s">
        <v>44</v>
      </c>
      <c r="C126" s="228">
        <f t="shared" si="2"/>
        <v>9.6</v>
      </c>
      <c r="D126" s="3" t="s">
        <v>440</v>
      </c>
      <c r="E126" s="3">
        <v>1085262160</v>
      </c>
      <c r="F126" s="3" t="s">
        <v>350</v>
      </c>
      <c r="G126" s="3" t="s">
        <v>409</v>
      </c>
      <c r="H126" s="206">
        <v>41265</v>
      </c>
      <c r="I126" s="5" t="s">
        <v>137</v>
      </c>
      <c r="J126" s="1" t="s">
        <v>410</v>
      </c>
      <c r="K126" s="99" t="s">
        <v>439</v>
      </c>
      <c r="L126" s="99" t="s">
        <v>44</v>
      </c>
      <c r="M126" s="123" t="s">
        <v>136</v>
      </c>
      <c r="N126" s="123" t="s">
        <v>136</v>
      </c>
      <c r="O126" s="123" t="s">
        <v>136</v>
      </c>
      <c r="P126" s="263" t="s">
        <v>442</v>
      </c>
      <c r="Q126" s="264"/>
    </row>
    <row r="127" spans="2:17" x14ac:dyDescent="0.25">
      <c r="B127" s="228" t="s">
        <v>44</v>
      </c>
      <c r="C127" s="228">
        <f t="shared" si="2"/>
        <v>9.6</v>
      </c>
      <c r="D127" s="3" t="s">
        <v>443</v>
      </c>
      <c r="E127" s="3">
        <v>1085272829</v>
      </c>
      <c r="F127" s="3" t="s">
        <v>350</v>
      </c>
      <c r="G127" s="3" t="s">
        <v>409</v>
      </c>
      <c r="H127" s="206">
        <v>40810</v>
      </c>
      <c r="I127" s="5" t="s">
        <v>137</v>
      </c>
      <c r="J127" s="1" t="s">
        <v>444</v>
      </c>
      <c r="K127" s="99" t="s">
        <v>445</v>
      </c>
      <c r="L127" s="99" t="s">
        <v>350</v>
      </c>
      <c r="M127" s="123" t="s">
        <v>136</v>
      </c>
      <c r="N127" s="123" t="s">
        <v>136</v>
      </c>
      <c r="O127" s="123" t="s">
        <v>136</v>
      </c>
      <c r="P127" s="263" t="s">
        <v>442</v>
      </c>
      <c r="Q127" s="264"/>
    </row>
    <row r="128" spans="2:17" x14ac:dyDescent="0.25">
      <c r="B128" s="228" t="s">
        <v>44</v>
      </c>
      <c r="C128" s="228">
        <f t="shared" si="2"/>
        <v>9.6</v>
      </c>
      <c r="D128" s="3" t="s">
        <v>446</v>
      </c>
      <c r="E128" s="3">
        <v>37084741</v>
      </c>
      <c r="F128" s="3" t="s">
        <v>350</v>
      </c>
      <c r="G128" s="3" t="s">
        <v>351</v>
      </c>
      <c r="H128" s="206">
        <v>41390</v>
      </c>
      <c r="I128" s="5" t="s">
        <v>136</v>
      </c>
      <c r="J128" s="1" t="s">
        <v>410</v>
      </c>
      <c r="K128" s="99" t="s">
        <v>447</v>
      </c>
      <c r="L128" s="99" t="s">
        <v>350</v>
      </c>
      <c r="M128" s="123" t="s">
        <v>136</v>
      </c>
      <c r="N128" s="123" t="s">
        <v>136</v>
      </c>
      <c r="O128" s="123" t="s">
        <v>136</v>
      </c>
      <c r="P128" s="263"/>
      <c r="Q128" s="264"/>
    </row>
    <row r="129" spans="2:17" x14ac:dyDescent="0.25">
      <c r="B129" s="228" t="s">
        <v>44</v>
      </c>
      <c r="C129" s="228">
        <f t="shared" si="2"/>
        <v>9.6</v>
      </c>
      <c r="D129" s="3" t="s">
        <v>446</v>
      </c>
      <c r="E129" s="3">
        <v>37084741</v>
      </c>
      <c r="F129" s="3" t="s">
        <v>350</v>
      </c>
      <c r="G129" s="3" t="s">
        <v>351</v>
      </c>
      <c r="H129" s="206">
        <v>41390</v>
      </c>
      <c r="I129" s="5" t="s">
        <v>136</v>
      </c>
      <c r="J129" s="1" t="s">
        <v>410</v>
      </c>
      <c r="K129" s="99" t="s">
        <v>439</v>
      </c>
      <c r="L129" s="99" t="s">
        <v>350</v>
      </c>
      <c r="M129" s="123" t="s">
        <v>136</v>
      </c>
      <c r="N129" s="123" t="s">
        <v>136</v>
      </c>
      <c r="O129" s="123" t="s">
        <v>136</v>
      </c>
      <c r="P129" s="263"/>
      <c r="Q129" s="264"/>
    </row>
    <row r="130" spans="2:17" x14ac:dyDescent="0.25">
      <c r="B130" s="100" t="s">
        <v>44</v>
      </c>
      <c r="C130" s="228">
        <f t="shared" si="2"/>
        <v>9.6</v>
      </c>
      <c r="D130" s="3" t="s">
        <v>452</v>
      </c>
      <c r="E130" s="3">
        <v>59312046</v>
      </c>
      <c r="F130" s="3" t="s">
        <v>350</v>
      </c>
      <c r="G130" s="3" t="s">
        <v>351</v>
      </c>
      <c r="H130" s="206">
        <v>39304</v>
      </c>
      <c r="I130" s="5" t="s">
        <v>137</v>
      </c>
      <c r="J130" s="1" t="s">
        <v>366</v>
      </c>
      <c r="K130" s="99" t="s">
        <v>453</v>
      </c>
      <c r="L130" s="99" t="s">
        <v>350</v>
      </c>
      <c r="M130" s="123" t="s">
        <v>136</v>
      </c>
      <c r="N130" s="123" t="s">
        <v>136</v>
      </c>
      <c r="O130" s="123" t="s">
        <v>136</v>
      </c>
      <c r="P130" s="263" t="s">
        <v>442</v>
      </c>
      <c r="Q130" s="264"/>
    </row>
    <row r="131" spans="2:17" x14ac:dyDescent="0.25">
      <c r="B131" s="100" t="s">
        <v>44</v>
      </c>
      <c r="C131" s="228">
        <f t="shared" si="2"/>
        <v>9.6</v>
      </c>
      <c r="D131" s="3" t="s">
        <v>452</v>
      </c>
      <c r="E131" s="3">
        <v>59312046</v>
      </c>
      <c r="F131" s="3" t="s">
        <v>350</v>
      </c>
      <c r="G131" s="3" t="s">
        <v>351</v>
      </c>
      <c r="H131" s="206">
        <v>39304</v>
      </c>
      <c r="I131" s="5" t="s">
        <v>137</v>
      </c>
      <c r="J131" s="1" t="s">
        <v>366</v>
      </c>
      <c r="K131" s="99" t="s">
        <v>454</v>
      </c>
      <c r="L131" s="99" t="s">
        <v>350</v>
      </c>
      <c r="M131" s="123" t="s">
        <v>136</v>
      </c>
      <c r="N131" s="123" t="s">
        <v>136</v>
      </c>
      <c r="O131" s="123" t="s">
        <v>136</v>
      </c>
      <c r="P131" s="263" t="s">
        <v>442</v>
      </c>
      <c r="Q131" s="264"/>
    </row>
    <row r="132" spans="2:17" x14ac:dyDescent="0.25">
      <c r="B132" s="100" t="s">
        <v>44</v>
      </c>
      <c r="C132" s="228">
        <f t="shared" si="2"/>
        <v>9.6</v>
      </c>
      <c r="D132" s="3" t="s">
        <v>452</v>
      </c>
      <c r="E132" s="3">
        <v>59312046</v>
      </c>
      <c r="F132" s="3" t="s">
        <v>350</v>
      </c>
      <c r="G132" s="3" t="s">
        <v>351</v>
      </c>
      <c r="H132" s="206">
        <v>39304</v>
      </c>
      <c r="I132" s="5" t="s">
        <v>137</v>
      </c>
      <c r="J132" s="1" t="s">
        <v>366</v>
      </c>
      <c r="K132" s="99" t="s">
        <v>455</v>
      </c>
      <c r="L132" s="99" t="s">
        <v>456</v>
      </c>
      <c r="M132" s="123" t="s">
        <v>136</v>
      </c>
      <c r="N132" s="123" t="s">
        <v>136</v>
      </c>
      <c r="O132" s="123" t="s">
        <v>136</v>
      </c>
      <c r="P132" s="263" t="s">
        <v>442</v>
      </c>
      <c r="Q132" s="264"/>
    </row>
    <row r="133" spans="2:17" x14ac:dyDescent="0.25">
      <c r="B133" s="100" t="s">
        <v>44</v>
      </c>
      <c r="C133" s="228">
        <f t="shared" si="2"/>
        <v>9.6</v>
      </c>
      <c r="D133" s="3" t="s">
        <v>452</v>
      </c>
      <c r="E133" s="3">
        <v>59312046</v>
      </c>
      <c r="F133" s="3" t="s">
        <v>350</v>
      </c>
      <c r="G133" s="3" t="s">
        <v>351</v>
      </c>
      <c r="H133" s="206">
        <v>39304</v>
      </c>
      <c r="I133" s="5" t="s">
        <v>137</v>
      </c>
      <c r="J133" s="1" t="s">
        <v>457</v>
      </c>
      <c r="K133" s="192" t="s">
        <v>458</v>
      </c>
      <c r="L133" s="99" t="s">
        <v>456</v>
      </c>
      <c r="M133" s="123" t="s">
        <v>136</v>
      </c>
      <c r="N133" s="123" t="s">
        <v>136</v>
      </c>
      <c r="O133" s="123" t="s">
        <v>136</v>
      </c>
      <c r="P133" s="263" t="s">
        <v>442</v>
      </c>
      <c r="Q133" s="264"/>
    </row>
    <row r="134" spans="2:17" x14ac:dyDescent="0.25">
      <c r="B134" s="100" t="s">
        <v>44</v>
      </c>
      <c r="C134" s="228">
        <f t="shared" si="2"/>
        <v>9.6</v>
      </c>
      <c r="D134" s="3" t="s">
        <v>459</v>
      </c>
      <c r="E134" s="3">
        <v>59706176</v>
      </c>
      <c r="F134" s="3" t="s">
        <v>350</v>
      </c>
      <c r="G134" s="3" t="s">
        <v>351</v>
      </c>
      <c r="H134" s="206">
        <v>38940</v>
      </c>
      <c r="I134" s="5" t="s">
        <v>136</v>
      </c>
      <c r="J134" s="1" t="s">
        <v>410</v>
      </c>
      <c r="K134" s="192" t="s">
        <v>439</v>
      </c>
      <c r="L134" s="99" t="s">
        <v>44</v>
      </c>
      <c r="M134" s="123" t="s">
        <v>137</v>
      </c>
      <c r="N134" s="123" t="s">
        <v>136</v>
      </c>
      <c r="O134" s="123" t="s">
        <v>136</v>
      </c>
      <c r="P134" s="263" t="s">
        <v>733</v>
      </c>
      <c r="Q134" s="264"/>
    </row>
    <row r="135" spans="2:17" x14ac:dyDescent="0.25">
      <c r="B135" s="100" t="s">
        <v>44</v>
      </c>
      <c r="C135" s="228">
        <f t="shared" si="2"/>
        <v>9.6</v>
      </c>
      <c r="D135" s="3" t="s">
        <v>459</v>
      </c>
      <c r="E135" s="3">
        <v>59706176</v>
      </c>
      <c r="F135" s="3" t="s">
        <v>350</v>
      </c>
      <c r="G135" s="3" t="s">
        <v>351</v>
      </c>
      <c r="H135" s="206">
        <v>38940</v>
      </c>
      <c r="I135" s="5" t="s">
        <v>136</v>
      </c>
      <c r="J135" s="1" t="s">
        <v>410</v>
      </c>
      <c r="K135" s="192" t="s">
        <v>460</v>
      </c>
      <c r="L135" s="99" t="s">
        <v>44</v>
      </c>
      <c r="M135" s="123" t="s">
        <v>137</v>
      </c>
      <c r="N135" s="123" t="s">
        <v>136</v>
      </c>
      <c r="O135" s="123" t="s">
        <v>136</v>
      </c>
      <c r="P135" s="263" t="s">
        <v>733</v>
      </c>
      <c r="Q135" s="264"/>
    </row>
    <row r="136" spans="2:17" x14ac:dyDescent="0.25">
      <c r="B136" s="100" t="s">
        <v>44</v>
      </c>
      <c r="C136" s="228">
        <f t="shared" si="2"/>
        <v>9.6</v>
      </c>
      <c r="D136" s="3" t="s">
        <v>466</v>
      </c>
      <c r="E136" s="3">
        <v>108520100</v>
      </c>
      <c r="F136" s="3" t="s">
        <v>350</v>
      </c>
      <c r="G136" s="3" t="s">
        <v>409</v>
      </c>
      <c r="H136" s="206">
        <v>41741</v>
      </c>
      <c r="I136" s="5" t="s">
        <v>137</v>
      </c>
      <c r="J136" s="1" t="s">
        <v>410</v>
      </c>
      <c r="K136" s="192" t="s">
        <v>467</v>
      </c>
      <c r="L136" s="99" t="s">
        <v>44</v>
      </c>
      <c r="M136" s="123" t="s">
        <v>136</v>
      </c>
      <c r="N136" s="123" t="s">
        <v>136</v>
      </c>
      <c r="O136" s="123" t="s">
        <v>136</v>
      </c>
      <c r="P136" s="263" t="s">
        <v>442</v>
      </c>
      <c r="Q136" s="264"/>
    </row>
    <row r="137" spans="2:17" x14ac:dyDescent="0.25">
      <c r="B137" s="100" t="s">
        <v>44</v>
      </c>
      <c r="C137" s="228">
        <f t="shared" si="2"/>
        <v>9.6</v>
      </c>
      <c r="D137" s="3" t="s">
        <v>466</v>
      </c>
      <c r="E137" s="3">
        <v>108520100</v>
      </c>
      <c r="F137" s="3" t="s">
        <v>350</v>
      </c>
      <c r="G137" s="3" t="s">
        <v>409</v>
      </c>
      <c r="H137" s="206">
        <v>41741</v>
      </c>
      <c r="I137" s="5" t="s">
        <v>137</v>
      </c>
      <c r="J137" s="1" t="s">
        <v>410</v>
      </c>
      <c r="K137" s="192" t="s">
        <v>413</v>
      </c>
      <c r="L137" s="99" t="s">
        <v>44</v>
      </c>
      <c r="M137" s="123" t="s">
        <v>136</v>
      </c>
      <c r="N137" s="123" t="s">
        <v>136</v>
      </c>
      <c r="O137" s="123" t="s">
        <v>136</v>
      </c>
      <c r="P137" s="263" t="s">
        <v>442</v>
      </c>
      <c r="Q137" s="264"/>
    </row>
    <row r="138" spans="2:17" x14ac:dyDescent="0.25">
      <c r="B138" s="100" t="s">
        <v>44</v>
      </c>
      <c r="C138" s="228">
        <f t="shared" si="2"/>
        <v>9.6</v>
      </c>
      <c r="D138" s="3" t="s">
        <v>468</v>
      </c>
      <c r="E138" s="3">
        <v>59793456</v>
      </c>
      <c r="F138" s="3" t="s">
        <v>469</v>
      </c>
      <c r="G138" s="3" t="s">
        <v>363</v>
      </c>
      <c r="H138" s="206">
        <v>38331</v>
      </c>
      <c r="I138" s="5" t="s">
        <v>137</v>
      </c>
      <c r="J138" s="1" t="s">
        <v>410</v>
      </c>
      <c r="K138" s="192" t="s">
        <v>438</v>
      </c>
      <c r="L138" s="99" t="s">
        <v>470</v>
      </c>
      <c r="M138" s="123" t="s">
        <v>136</v>
      </c>
      <c r="N138" s="123" t="s">
        <v>136</v>
      </c>
      <c r="O138" s="123" t="s">
        <v>136</v>
      </c>
      <c r="P138" s="263" t="s">
        <v>442</v>
      </c>
      <c r="Q138" s="264"/>
    </row>
    <row r="139" spans="2:17" x14ac:dyDescent="0.25">
      <c r="B139" s="100" t="s">
        <v>44</v>
      </c>
      <c r="C139" s="228">
        <f t="shared" si="2"/>
        <v>9.6</v>
      </c>
      <c r="D139" s="3" t="s">
        <v>468</v>
      </c>
      <c r="E139" s="3">
        <v>59793456</v>
      </c>
      <c r="F139" s="3" t="s">
        <v>469</v>
      </c>
      <c r="G139" s="3" t="s">
        <v>363</v>
      </c>
      <c r="H139" s="206">
        <v>38331</v>
      </c>
      <c r="I139" s="5" t="s">
        <v>137</v>
      </c>
      <c r="J139" s="1" t="s">
        <v>410</v>
      </c>
      <c r="K139" s="192" t="s">
        <v>439</v>
      </c>
      <c r="L139" s="99" t="s">
        <v>470</v>
      </c>
      <c r="M139" s="123" t="s">
        <v>136</v>
      </c>
      <c r="N139" s="123" t="s">
        <v>136</v>
      </c>
      <c r="O139" s="123" t="s">
        <v>136</v>
      </c>
      <c r="P139" s="263" t="s">
        <v>442</v>
      </c>
      <c r="Q139" s="264"/>
    </row>
    <row r="142" spans="2:17" ht="30" x14ac:dyDescent="0.25">
      <c r="B142" s="69" t="s">
        <v>33</v>
      </c>
      <c r="C142" s="69" t="s">
        <v>47</v>
      </c>
      <c r="D142" s="259" t="s">
        <v>3</v>
      </c>
      <c r="E142" s="261"/>
    </row>
    <row r="143" spans="2:17" ht="45" x14ac:dyDescent="0.25">
      <c r="B143" s="70" t="s">
        <v>122</v>
      </c>
      <c r="C143" s="163" t="s">
        <v>713</v>
      </c>
      <c r="D143" s="292" t="s">
        <v>712</v>
      </c>
      <c r="E143" s="293"/>
    </row>
    <row r="146" spans="1:26" ht="26.25" x14ac:dyDescent="0.25">
      <c r="B146" s="265" t="s">
        <v>64</v>
      </c>
      <c r="C146" s="266"/>
      <c r="D146" s="266"/>
      <c r="E146" s="266"/>
      <c r="F146" s="266"/>
      <c r="G146" s="266"/>
      <c r="H146" s="266"/>
      <c r="I146" s="266"/>
      <c r="J146" s="266"/>
      <c r="K146" s="266"/>
      <c r="L146" s="266"/>
      <c r="M146" s="266"/>
      <c r="N146" s="266"/>
      <c r="O146" s="266"/>
      <c r="P146" s="266"/>
    </row>
    <row r="148" spans="1:26" ht="15.75" thickBot="1" x14ac:dyDescent="0.3"/>
    <row r="149" spans="1:26" ht="27" thickBot="1" x14ac:dyDescent="0.3">
      <c r="B149" s="286" t="s">
        <v>54</v>
      </c>
      <c r="C149" s="287"/>
      <c r="D149" s="287"/>
      <c r="E149" s="287"/>
      <c r="F149" s="287"/>
      <c r="G149" s="287"/>
      <c r="H149" s="287"/>
      <c r="I149" s="287"/>
      <c r="J149" s="287"/>
      <c r="K149" s="287"/>
      <c r="L149" s="287"/>
      <c r="M149" s="287"/>
      <c r="N149" s="288"/>
    </row>
    <row r="151" spans="1:26" ht="15.75" thickBot="1" x14ac:dyDescent="0.3">
      <c r="M151" s="66"/>
      <c r="N151" s="66"/>
    </row>
    <row r="152" spans="1:26" s="109" customFormat="1" ht="60" x14ac:dyDescent="0.25">
      <c r="B152" s="120" t="s">
        <v>145</v>
      </c>
      <c r="C152" s="120" t="s">
        <v>146</v>
      </c>
      <c r="D152" s="120" t="s">
        <v>147</v>
      </c>
      <c r="E152" s="120" t="s">
        <v>45</v>
      </c>
      <c r="F152" s="120" t="s">
        <v>22</v>
      </c>
      <c r="G152" s="120" t="s">
        <v>102</v>
      </c>
      <c r="H152" s="120" t="s">
        <v>17</v>
      </c>
      <c r="I152" s="120" t="s">
        <v>10</v>
      </c>
      <c r="J152" s="120" t="s">
        <v>31</v>
      </c>
      <c r="K152" s="120" t="s">
        <v>61</v>
      </c>
      <c r="L152" s="120" t="s">
        <v>20</v>
      </c>
      <c r="M152" s="105" t="s">
        <v>26</v>
      </c>
      <c r="N152" s="120" t="s">
        <v>148</v>
      </c>
      <c r="O152" s="120" t="s">
        <v>36</v>
      </c>
      <c r="P152" s="121" t="s">
        <v>11</v>
      </c>
      <c r="Q152" s="121" t="s">
        <v>19</v>
      </c>
    </row>
    <row r="153" spans="1:26" s="115" customFormat="1" x14ac:dyDescent="0.25">
      <c r="A153" s="47">
        <v>1</v>
      </c>
      <c r="B153" s="116"/>
      <c r="C153" s="116"/>
      <c r="D153" s="116"/>
      <c r="E153" s="185"/>
      <c r="F153" s="112"/>
      <c r="G153" s="154"/>
      <c r="H153" s="119"/>
      <c r="I153" s="113"/>
      <c r="J153" s="113"/>
      <c r="K153" s="113"/>
      <c r="L153" s="113"/>
      <c r="M153" s="104"/>
      <c r="N153" s="104"/>
      <c r="O153" s="27"/>
      <c r="P153" s="27"/>
      <c r="Q153" s="155"/>
      <c r="R153" s="114"/>
      <c r="S153" s="114"/>
      <c r="T153" s="114"/>
      <c r="U153" s="114"/>
      <c r="V153" s="114"/>
      <c r="W153" s="114"/>
      <c r="X153" s="114"/>
      <c r="Y153" s="114"/>
      <c r="Z153" s="114"/>
    </row>
    <row r="154" spans="1:26" s="115" customFormat="1" x14ac:dyDescent="0.25">
      <c r="A154" s="47">
        <f>+A153+1</f>
        <v>2</v>
      </c>
      <c r="B154" s="116"/>
      <c r="C154" s="116"/>
      <c r="D154" s="116"/>
      <c r="E154" s="185"/>
      <c r="F154" s="112"/>
      <c r="G154" s="112"/>
      <c r="H154" s="119"/>
      <c r="I154" s="113"/>
      <c r="J154" s="113"/>
      <c r="K154" s="113"/>
      <c r="L154" s="113"/>
      <c r="M154" s="104"/>
      <c r="N154" s="104"/>
      <c r="O154" s="27"/>
      <c r="P154" s="27"/>
      <c r="Q154" s="155"/>
      <c r="R154" s="114"/>
      <c r="S154" s="114"/>
      <c r="T154" s="114"/>
      <c r="U154" s="114"/>
      <c r="V154" s="114"/>
      <c r="W154" s="114"/>
      <c r="X154" s="114"/>
      <c r="Y154" s="114"/>
      <c r="Z154" s="114"/>
    </row>
    <row r="155" spans="1:26" s="115" customFormat="1" x14ac:dyDescent="0.25">
      <c r="A155" s="47">
        <f t="shared" ref="A155:A160" si="3">+A154+1</f>
        <v>3</v>
      </c>
      <c r="B155" s="116"/>
      <c r="C155" s="116"/>
      <c r="D155" s="116"/>
      <c r="E155" s="185"/>
      <c r="F155" s="112"/>
      <c r="G155" s="112"/>
      <c r="H155" s="119"/>
      <c r="I155" s="113"/>
      <c r="J155" s="113"/>
      <c r="K155" s="113"/>
      <c r="L155" s="113"/>
      <c r="M155" s="104"/>
      <c r="N155" s="104"/>
      <c r="O155" s="27"/>
      <c r="P155" s="27"/>
      <c r="Q155" s="155"/>
      <c r="R155" s="114"/>
      <c r="S155" s="114"/>
      <c r="T155" s="114"/>
      <c r="U155" s="114"/>
      <c r="V155" s="114"/>
      <c r="W155" s="114"/>
      <c r="X155" s="114"/>
      <c r="Y155" s="114"/>
      <c r="Z155" s="114"/>
    </row>
    <row r="156" spans="1:26" s="115" customFormat="1" x14ac:dyDescent="0.25">
      <c r="A156" s="47">
        <f t="shared" si="3"/>
        <v>4</v>
      </c>
      <c r="B156" s="116"/>
      <c r="C156" s="116"/>
      <c r="D156" s="116"/>
      <c r="E156" s="185"/>
      <c r="F156" s="112"/>
      <c r="G156" s="112"/>
      <c r="H156" s="119"/>
      <c r="I156" s="113"/>
      <c r="J156" s="113"/>
      <c r="K156" s="113"/>
      <c r="L156" s="113"/>
      <c r="M156" s="104"/>
      <c r="N156" s="104"/>
      <c r="O156" s="27"/>
      <c r="P156" s="27"/>
      <c r="Q156" s="155"/>
      <c r="R156" s="114"/>
      <c r="S156" s="114"/>
      <c r="T156" s="114"/>
      <c r="U156" s="114"/>
      <c r="V156" s="114"/>
      <c r="W156" s="114"/>
      <c r="X156" s="114"/>
      <c r="Y156" s="114"/>
      <c r="Z156" s="114"/>
    </row>
    <row r="157" spans="1:26" s="115" customFormat="1" x14ac:dyDescent="0.25">
      <c r="A157" s="47">
        <f t="shared" si="3"/>
        <v>5</v>
      </c>
      <c r="B157" s="116"/>
      <c r="C157" s="116"/>
      <c r="D157" s="116"/>
      <c r="E157" s="185"/>
      <c r="F157" s="112"/>
      <c r="G157" s="112"/>
      <c r="H157" s="119"/>
      <c r="I157" s="113"/>
      <c r="J157" s="113"/>
      <c r="K157" s="113"/>
      <c r="L157" s="113"/>
      <c r="M157" s="104"/>
      <c r="N157" s="104"/>
      <c r="O157" s="27"/>
      <c r="P157" s="27"/>
      <c r="Q157" s="155"/>
      <c r="R157" s="114"/>
      <c r="S157" s="114"/>
      <c r="T157" s="114"/>
      <c r="U157" s="114"/>
      <c r="V157" s="114"/>
      <c r="W157" s="114"/>
      <c r="X157" s="114"/>
      <c r="Y157" s="114"/>
      <c r="Z157" s="114"/>
    </row>
    <row r="158" spans="1:26" s="115" customFormat="1" x14ac:dyDescent="0.25">
      <c r="A158" s="47">
        <f t="shared" si="3"/>
        <v>6</v>
      </c>
      <c r="B158" s="116"/>
      <c r="C158" s="116"/>
      <c r="D158" s="116"/>
      <c r="E158" s="185"/>
      <c r="F158" s="112"/>
      <c r="G158" s="112"/>
      <c r="H158" s="119"/>
      <c r="I158" s="113"/>
      <c r="J158" s="113"/>
      <c r="K158" s="113"/>
      <c r="L158" s="113"/>
      <c r="M158" s="104"/>
      <c r="N158" s="104"/>
      <c r="O158" s="27"/>
      <c r="P158" s="27"/>
      <c r="Q158" s="155"/>
      <c r="R158" s="114"/>
      <c r="S158" s="114"/>
      <c r="T158" s="114"/>
      <c r="U158" s="114"/>
      <c r="V158" s="114"/>
      <c r="W158" s="114"/>
      <c r="X158" s="114"/>
      <c r="Y158" s="114"/>
      <c r="Z158" s="114"/>
    </row>
    <row r="159" spans="1:26" s="115" customFormat="1" x14ac:dyDescent="0.25">
      <c r="A159" s="47">
        <f t="shared" si="3"/>
        <v>7</v>
      </c>
      <c r="B159" s="116"/>
      <c r="C159" s="116"/>
      <c r="D159" s="116"/>
      <c r="E159" s="185"/>
      <c r="F159" s="112"/>
      <c r="G159" s="112"/>
      <c r="H159" s="119"/>
      <c r="I159" s="113"/>
      <c r="J159" s="113"/>
      <c r="K159" s="113"/>
      <c r="L159" s="113"/>
      <c r="M159" s="104"/>
      <c r="N159" s="104"/>
      <c r="O159" s="27"/>
      <c r="P159" s="27"/>
      <c r="Q159" s="155"/>
      <c r="R159" s="114"/>
      <c r="S159" s="114"/>
      <c r="T159" s="114"/>
      <c r="U159" s="114"/>
      <c r="V159" s="114"/>
      <c r="W159" s="114"/>
      <c r="X159" s="114"/>
      <c r="Y159" s="114"/>
      <c r="Z159" s="114"/>
    </row>
    <row r="160" spans="1:26" s="115" customFormat="1" x14ac:dyDescent="0.25">
      <c r="A160" s="47">
        <f t="shared" si="3"/>
        <v>8</v>
      </c>
      <c r="B160" s="116"/>
      <c r="C160" s="116"/>
      <c r="D160" s="116"/>
      <c r="E160" s="185"/>
      <c r="F160" s="112"/>
      <c r="G160" s="112"/>
      <c r="H160" s="119"/>
      <c r="I160" s="113"/>
      <c r="J160" s="113"/>
      <c r="K160" s="113"/>
      <c r="L160" s="113"/>
      <c r="M160" s="104"/>
      <c r="N160" s="104"/>
      <c r="O160" s="27"/>
      <c r="P160" s="27"/>
      <c r="Q160" s="155"/>
      <c r="R160" s="114"/>
      <c r="S160" s="114"/>
      <c r="T160" s="114"/>
      <c r="U160" s="114"/>
      <c r="V160" s="114"/>
      <c r="W160" s="114"/>
      <c r="X160" s="114"/>
      <c r="Y160" s="114"/>
      <c r="Z160" s="114"/>
    </row>
    <row r="161" spans="1:17" s="115" customFormat="1" x14ac:dyDescent="0.25">
      <c r="A161" s="47"/>
      <c r="B161" s="50" t="s">
        <v>16</v>
      </c>
      <c r="C161" s="117"/>
      <c r="D161" s="116"/>
      <c r="E161" s="111"/>
      <c r="F161" s="112"/>
      <c r="G161" s="112"/>
      <c r="H161" s="112"/>
      <c r="I161" s="113"/>
      <c r="J161" s="113"/>
      <c r="K161" s="118">
        <f t="shared" ref="K161:N161" si="4">SUM(K153:K160)</f>
        <v>0</v>
      </c>
      <c r="L161" s="118">
        <f t="shared" si="4"/>
        <v>0</v>
      </c>
      <c r="M161" s="153">
        <f t="shared" si="4"/>
        <v>0</v>
      </c>
      <c r="N161" s="118">
        <f t="shared" si="4"/>
        <v>0</v>
      </c>
      <c r="O161" s="27"/>
      <c r="P161" s="27"/>
      <c r="Q161" s="156"/>
    </row>
    <row r="162" spans="1:17" x14ac:dyDescent="0.25">
      <c r="B162" s="30"/>
      <c r="C162" s="30"/>
      <c r="D162" s="30"/>
      <c r="E162" s="31"/>
      <c r="F162" s="30"/>
      <c r="G162" s="30"/>
      <c r="H162" s="30"/>
      <c r="I162" s="30"/>
      <c r="J162" s="30"/>
      <c r="K162" s="30"/>
      <c r="L162" s="30"/>
      <c r="M162" s="30"/>
      <c r="N162" s="30"/>
      <c r="O162" s="30"/>
      <c r="P162" s="30"/>
    </row>
    <row r="163" spans="1:17" ht="18.75" x14ac:dyDescent="0.25">
      <c r="B163" s="60" t="s">
        <v>32</v>
      </c>
      <c r="C163" s="74">
        <f>+K161</f>
        <v>0</v>
      </c>
      <c r="H163" s="32"/>
      <c r="I163" s="32"/>
      <c r="J163" s="32"/>
      <c r="K163" s="32"/>
      <c r="L163" s="32"/>
      <c r="M163" s="32"/>
      <c r="N163" s="30"/>
      <c r="O163" s="30"/>
      <c r="P163" s="30"/>
    </row>
    <row r="165" spans="1:17" ht="15.75" thickBot="1" x14ac:dyDescent="0.3"/>
    <row r="166" spans="1:17" ht="30.75" thickBot="1" x14ac:dyDescent="0.3">
      <c r="B166" s="77" t="s">
        <v>49</v>
      </c>
      <c r="C166" s="78" t="s">
        <v>50</v>
      </c>
      <c r="D166" s="77" t="s">
        <v>51</v>
      </c>
      <c r="E166" s="78" t="s">
        <v>55</v>
      </c>
    </row>
    <row r="167" spans="1:17" ht="28.5" x14ac:dyDescent="0.25">
      <c r="B167" s="68" t="s">
        <v>123</v>
      </c>
      <c r="C167" s="71">
        <v>20</v>
      </c>
      <c r="D167" s="71"/>
      <c r="E167" s="289">
        <f>+D167+D168+D169</f>
        <v>0</v>
      </c>
    </row>
    <row r="168" spans="1:17" ht="28.5" x14ac:dyDescent="0.25">
      <c r="B168" s="68" t="s">
        <v>124</v>
      </c>
      <c r="C168" s="58">
        <v>30</v>
      </c>
      <c r="D168" s="163">
        <v>0</v>
      </c>
      <c r="E168" s="290"/>
    </row>
    <row r="169" spans="1:17" ht="29.25" thickBot="1" x14ac:dyDescent="0.3">
      <c r="B169" s="68" t="s">
        <v>125</v>
      </c>
      <c r="C169" s="73">
        <v>40</v>
      </c>
      <c r="D169" s="73">
        <v>0</v>
      </c>
      <c r="E169" s="291"/>
    </row>
    <row r="171" spans="1:17" ht="15.75" thickBot="1" x14ac:dyDescent="0.3"/>
    <row r="172" spans="1:17" ht="27" thickBot="1" x14ac:dyDescent="0.3">
      <c r="B172" s="286" t="s">
        <v>52</v>
      </c>
      <c r="C172" s="287"/>
      <c r="D172" s="287"/>
      <c r="E172" s="287"/>
      <c r="F172" s="287"/>
      <c r="G172" s="287"/>
      <c r="H172" s="287"/>
      <c r="I172" s="287"/>
      <c r="J172" s="287"/>
      <c r="K172" s="287"/>
      <c r="L172" s="287"/>
      <c r="M172" s="287"/>
      <c r="N172" s="288"/>
    </row>
    <row r="174" spans="1:17" ht="75" x14ac:dyDescent="0.25">
      <c r="B174" s="122" t="s">
        <v>0</v>
      </c>
      <c r="C174" s="122" t="s">
        <v>39</v>
      </c>
      <c r="D174" s="122" t="s">
        <v>40</v>
      </c>
      <c r="E174" s="122" t="s">
        <v>115</v>
      </c>
      <c r="F174" s="122" t="s">
        <v>117</v>
      </c>
      <c r="G174" s="122" t="s">
        <v>118</v>
      </c>
      <c r="H174" s="122" t="s">
        <v>119</v>
      </c>
      <c r="I174" s="122" t="s">
        <v>116</v>
      </c>
      <c r="J174" s="259" t="s">
        <v>120</v>
      </c>
      <c r="K174" s="260"/>
      <c r="L174" s="261"/>
      <c r="M174" s="122" t="s">
        <v>121</v>
      </c>
      <c r="N174" s="122" t="s">
        <v>41</v>
      </c>
      <c r="O174" s="122" t="s">
        <v>42</v>
      </c>
      <c r="P174" s="259" t="s">
        <v>3</v>
      </c>
      <c r="Q174" s="261"/>
    </row>
    <row r="175" spans="1:17" ht="45" x14ac:dyDescent="0.25">
      <c r="B175" s="160" t="s">
        <v>129</v>
      </c>
      <c r="C175" s="222">
        <f>(252+228+1080)/1000</f>
        <v>1.56</v>
      </c>
      <c r="D175" s="1" t="s">
        <v>644</v>
      </c>
      <c r="E175" s="1">
        <v>12965112</v>
      </c>
      <c r="F175" s="1" t="s">
        <v>645</v>
      </c>
      <c r="G175" s="3" t="s">
        <v>646</v>
      </c>
      <c r="H175" s="189">
        <v>36701</v>
      </c>
      <c r="I175" s="5" t="s">
        <v>137</v>
      </c>
      <c r="J175" s="9" t="s">
        <v>294</v>
      </c>
      <c r="K175" s="1" t="s">
        <v>696</v>
      </c>
      <c r="L175" s="99" t="s">
        <v>647</v>
      </c>
      <c r="M175" s="123" t="s">
        <v>136</v>
      </c>
      <c r="N175" s="123" t="s">
        <v>136</v>
      </c>
      <c r="O175" s="123" t="s">
        <v>136</v>
      </c>
      <c r="P175" s="262"/>
      <c r="Q175" s="262"/>
    </row>
    <row r="176" spans="1:17" ht="45" x14ac:dyDescent="0.25">
      <c r="B176" s="194" t="s">
        <v>129</v>
      </c>
      <c r="C176" s="222">
        <f>(252+228+1080)/1000</f>
        <v>1.56</v>
      </c>
      <c r="D176" s="1" t="s">
        <v>648</v>
      </c>
      <c r="E176" s="1">
        <v>12753803</v>
      </c>
      <c r="F176" s="1" t="s">
        <v>649</v>
      </c>
      <c r="G176" s="3" t="s">
        <v>409</v>
      </c>
      <c r="H176" s="189">
        <v>38990</v>
      </c>
      <c r="I176" s="5" t="s">
        <v>137</v>
      </c>
      <c r="J176" s="9" t="s">
        <v>294</v>
      </c>
      <c r="K176" s="1" t="s">
        <v>653</v>
      </c>
      <c r="L176" s="99" t="s">
        <v>654</v>
      </c>
      <c r="M176" s="123" t="s">
        <v>136</v>
      </c>
      <c r="N176" s="123" t="s">
        <v>136</v>
      </c>
      <c r="O176" s="123" t="s">
        <v>136</v>
      </c>
      <c r="P176" s="195"/>
      <c r="Q176" s="195"/>
    </row>
    <row r="177" spans="2:17" ht="45" x14ac:dyDescent="0.25">
      <c r="B177" s="160" t="s">
        <v>130</v>
      </c>
      <c r="C177" s="222">
        <f t="shared" ref="C177:C182" si="5">(252+228+1080)/1000</f>
        <v>1.56</v>
      </c>
      <c r="D177" s="1" t="s">
        <v>650</v>
      </c>
      <c r="E177" s="1">
        <v>27094737</v>
      </c>
      <c r="F177" s="1" t="s">
        <v>651</v>
      </c>
      <c r="G177" s="3" t="s">
        <v>409</v>
      </c>
      <c r="H177" s="189">
        <v>37499</v>
      </c>
      <c r="I177" s="5" t="s">
        <v>137</v>
      </c>
      <c r="J177" s="9" t="s">
        <v>294</v>
      </c>
      <c r="K177" s="100" t="s">
        <v>652</v>
      </c>
      <c r="L177" s="99" t="s">
        <v>368</v>
      </c>
      <c r="M177" s="123" t="s">
        <v>136</v>
      </c>
      <c r="N177" s="123" t="s">
        <v>136</v>
      </c>
      <c r="O177" s="123" t="s">
        <v>136</v>
      </c>
      <c r="P177" s="163"/>
      <c r="Q177" s="163"/>
    </row>
    <row r="178" spans="2:17" ht="45" x14ac:dyDescent="0.25">
      <c r="B178" s="194" t="s">
        <v>130</v>
      </c>
      <c r="C178" s="222">
        <f t="shared" si="5"/>
        <v>1.56</v>
      </c>
      <c r="D178" s="1" t="s">
        <v>650</v>
      </c>
      <c r="E178" s="1">
        <v>27094737</v>
      </c>
      <c r="F178" s="1" t="s">
        <v>651</v>
      </c>
      <c r="G178" s="3" t="s">
        <v>409</v>
      </c>
      <c r="H178" s="189">
        <v>37499</v>
      </c>
      <c r="I178" s="5" t="s">
        <v>137</v>
      </c>
      <c r="J178" s="9" t="s">
        <v>294</v>
      </c>
      <c r="K178" s="99" t="s">
        <v>396</v>
      </c>
      <c r="L178" s="99" t="s">
        <v>368</v>
      </c>
      <c r="M178" s="123" t="s">
        <v>136</v>
      </c>
      <c r="N178" s="123" t="s">
        <v>136</v>
      </c>
      <c r="O178" s="123" t="s">
        <v>136</v>
      </c>
      <c r="P178" s="262"/>
      <c r="Q178" s="262"/>
    </row>
    <row r="179" spans="2:17" ht="45" x14ac:dyDescent="0.25">
      <c r="B179" s="196" t="s">
        <v>130</v>
      </c>
      <c r="C179" s="222">
        <f t="shared" si="5"/>
        <v>1.56</v>
      </c>
      <c r="D179" s="1" t="s">
        <v>657</v>
      </c>
      <c r="E179" s="1">
        <v>1113636008</v>
      </c>
      <c r="F179" s="1" t="s">
        <v>658</v>
      </c>
      <c r="G179" s="207" t="s">
        <v>587</v>
      </c>
      <c r="H179" s="204">
        <v>41180</v>
      </c>
      <c r="I179" s="5" t="s">
        <v>137</v>
      </c>
      <c r="J179" s="9" t="s">
        <v>294</v>
      </c>
      <c r="K179" s="208" t="s">
        <v>661</v>
      </c>
      <c r="L179" s="99" t="s">
        <v>368</v>
      </c>
      <c r="M179" s="123" t="s">
        <v>136</v>
      </c>
      <c r="N179" s="123" t="s">
        <v>136</v>
      </c>
      <c r="O179" s="123" t="s">
        <v>136</v>
      </c>
      <c r="P179" s="190"/>
      <c r="Q179" s="190"/>
    </row>
    <row r="180" spans="2:17" ht="45" x14ac:dyDescent="0.25">
      <c r="B180" s="196" t="s">
        <v>130</v>
      </c>
      <c r="C180" s="222">
        <f t="shared" si="5"/>
        <v>1.56</v>
      </c>
      <c r="D180" s="1" t="s">
        <v>657</v>
      </c>
      <c r="E180" s="1">
        <v>1113636008</v>
      </c>
      <c r="F180" s="1" t="s">
        <v>658</v>
      </c>
      <c r="G180" s="207" t="s">
        <v>587</v>
      </c>
      <c r="H180" s="204">
        <v>41180</v>
      </c>
      <c r="I180" s="5" t="s">
        <v>137</v>
      </c>
      <c r="J180" s="9" t="s">
        <v>294</v>
      </c>
      <c r="K180" s="208" t="s">
        <v>662</v>
      </c>
      <c r="L180" s="208" t="s">
        <v>331</v>
      </c>
      <c r="M180" s="123" t="s">
        <v>136</v>
      </c>
      <c r="N180" s="123" t="s">
        <v>136</v>
      </c>
      <c r="O180" s="123" t="s">
        <v>136</v>
      </c>
      <c r="P180" s="190"/>
      <c r="Q180" s="190"/>
    </row>
    <row r="181" spans="2:17" ht="45" x14ac:dyDescent="0.25">
      <c r="B181" s="196" t="s">
        <v>130</v>
      </c>
      <c r="C181" s="222">
        <f t="shared" si="5"/>
        <v>1.56</v>
      </c>
      <c r="D181" s="1" t="s">
        <v>687</v>
      </c>
      <c r="E181" s="1">
        <v>12970978</v>
      </c>
      <c r="F181" s="1" t="s">
        <v>645</v>
      </c>
      <c r="G181" s="3" t="s">
        <v>409</v>
      </c>
      <c r="H181" s="189">
        <v>32353</v>
      </c>
      <c r="I181" s="5" t="s">
        <v>137</v>
      </c>
      <c r="J181" s="3" t="s">
        <v>294</v>
      </c>
      <c r="K181" s="100" t="s">
        <v>688</v>
      </c>
      <c r="L181" s="99" t="s">
        <v>368</v>
      </c>
      <c r="M181" s="123" t="s">
        <v>136</v>
      </c>
      <c r="N181" s="123" t="s">
        <v>136</v>
      </c>
      <c r="O181" s="123" t="s">
        <v>136</v>
      </c>
      <c r="P181" s="197"/>
      <c r="Q181" s="197"/>
    </row>
    <row r="182" spans="2:17" ht="45" x14ac:dyDescent="0.25">
      <c r="B182" s="196" t="s">
        <v>129</v>
      </c>
      <c r="C182" s="222">
        <f t="shared" si="5"/>
        <v>1.56</v>
      </c>
      <c r="D182" s="1" t="s">
        <v>667</v>
      </c>
      <c r="E182" s="1">
        <v>12999969</v>
      </c>
      <c r="F182" s="1" t="s">
        <v>668</v>
      </c>
      <c r="G182" s="3" t="s">
        <v>409</v>
      </c>
      <c r="H182" s="189">
        <v>36063</v>
      </c>
      <c r="I182" s="5" t="s">
        <v>137</v>
      </c>
      <c r="J182" s="3" t="s">
        <v>294</v>
      </c>
      <c r="K182" s="100" t="s">
        <v>672</v>
      </c>
      <c r="L182" s="99" t="s">
        <v>43</v>
      </c>
      <c r="M182" s="123" t="s">
        <v>136</v>
      </c>
      <c r="N182" s="123" t="s">
        <v>136</v>
      </c>
      <c r="O182" s="123" t="s">
        <v>136</v>
      </c>
      <c r="P182" s="190"/>
      <c r="Q182" s="190"/>
    </row>
    <row r="183" spans="2:17" ht="30" x14ac:dyDescent="0.25">
      <c r="B183" s="196" t="s">
        <v>131</v>
      </c>
      <c r="C183" s="222">
        <f>(252+228+1080)/5000</f>
        <v>0.312</v>
      </c>
      <c r="D183" s="3" t="s">
        <v>659</v>
      </c>
      <c r="E183" s="3">
        <v>1085254161</v>
      </c>
      <c r="F183" s="3" t="s">
        <v>660</v>
      </c>
      <c r="G183" s="210" t="s">
        <v>354</v>
      </c>
      <c r="H183" s="211">
        <v>39669</v>
      </c>
      <c r="I183" s="3" t="s">
        <v>136</v>
      </c>
      <c r="J183" s="3" t="s">
        <v>294</v>
      </c>
      <c r="K183" s="210" t="s">
        <v>663</v>
      </c>
      <c r="L183" s="210" t="s">
        <v>664</v>
      </c>
      <c r="M183" s="123" t="s">
        <v>136</v>
      </c>
      <c r="N183" s="123" t="s">
        <v>136</v>
      </c>
      <c r="O183" s="123" t="s">
        <v>136</v>
      </c>
      <c r="P183" s="197"/>
      <c r="Q183" s="197"/>
    </row>
    <row r="184" spans="2:17" ht="30" x14ac:dyDescent="0.25">
      <c r="B184" s="196" t="s">
        <v>131</v>
      </c>
      <c r="C184" s="222">
        <f>(252+228+1080)/5000</f>
        <v>0.312</v>
      </c>
      <c r="D184" s="3" t="s">
        <v>685</v>
      </c>
      <c r="E184" s="3">
        <v>12996895</v>
      </c>
      <c r="F184" s="3" t="s">
        <v>660</v>
      </c>
      <c r="G184" s="210" t="s">
        <v>686</v>
      </c>
      <c r="H184" s="211">
        <v>37967</v>
      </c>
      <c r="I184" s="3" t="s">
        <v>136</v>
      </c>
      <c r="J184" s="3" t="s">
        <v>294</v>
      </c>
      <c r="K184" s="210" t="s">
        <v>689</v>
      </c>
      <c r="L184" s="210" t="s">
        <v>664</v>
      </c>
      <c r="M184" s="123" t="s">
        <v>136</v>
      </c>
      <c r="N184" s="123" t="s">
        <v>136</v>
      </c>
      <c r="O184" s="123" t="s">
        <v>136</v>
      </c>
      <c r="P184" s="197"/>
      <c r="Q184" s="190"/>
    </row>
    <row r="186" spans="2:17" ht="15.75" thickBot="1" x14ac:dyDescent="0.3"/>
    <row r="187" spans="2:17" ht="30" x14ac:dyDescent="0.25">
      <c r="B187" s="126" t="s">
        <v>33</v>
      </c>
      <c r="C187" s="126" t="s">
        <v>49</v>
      </c>
      <c r="D187" s="122" t="s">
        <v>50</v>
      </c>
      <c r="E187" s="126" t="s">
        <v>51</v>
      </c>
      <c r="F187" s="78" t="s">
        <v>56</v>
      </c>
      <c r="G187" s="96"/>
    </row>
    <row r="188" spans="2:17" ht="108" x14ac:dyDescent="0.2">
      <c r="B188" s="280" t="s">
        <v>53</v>
      </c>
      <c r="C188" s="6" t="s">
        <v>126</v>
      </c>
      <c r="D188" s="163">
        <v>25</v>
      </c>
      <c r="E188" s="163">
        <v>25</v>
      </c>
      <c r="F188" s="281">
        <f>+E188+E189+E190</f>
        <v>60</v>
      </c>
      <c r="G188" s="97"/>
    </row>
    <row r="189" spans="2:17" ht="96" x14ac:dyDescent="0.2">
      <c r="B189" s="280"/>
      <c r="C189" s="6" t="s">
        <v>127</v>
      </c>
      <c r="D189" s="75">
        <v>25</v>
      </c>
      <c r="E189" s="163">
        <v>25</v>
      </c>
      <c r="F189" s="282"/>
      <c r="G189" s="97"/>
    </row>
    <row r="190" spans="2:17" ht="60" x14ac:dyDescent="0.2">
      <c r="B190" s="280"/>
      <c r="C190" s="6" t="s">
        <v>128</v>
      </c>
      <c r="D190" s="163">
        <v>10</v>
      </c>
      <c r="E190" s="163">
        <v>10</v>
      </c>
      <c r="F190" s="283"/>
      <c r="G190" s="97"/>
    </row>
    <row r="191" spans="2:17" x14ac:dyDescent="0.25">
      <c r="C191" s="106"/>
    </row>
    <row r="194" spans="2:5" x14ac:dyDescent="0.25">
      <c r="B194" s="124" t="s">
        <v>57</v>
      </c>
    </row>
    <row r="197" spans="2:5" x14ac:dyDescent="0.25">
      <c r="B197" s="127" t="s">
        <v>33</v>
      </c>
      <c r="C197" s="127" t="s">
        <v>58</v>
      </c>
      <c r="D197" s="126" t="s">
        <v>51</v>
      </c>
      <c r="E197" s="126" t="s">
        <v>16</v>
      </c>
    </row>
    <row r="198" spans="2:5" ht="57" x14ac:dyDescent="0.25">
      <c r="B198" s="107" t="s">
        <v>59</v>
      </c>
      <c r="C198" s="108">
        <v>40</v>
      </c>
      <c r="D198" s="163">
        <f>+E167</f>
        <v>0</v>
      </c>
      <c r="E198" s="284">
        <f>+D198+D199</f>
        <v>60</v>
      </c>
    </row>
    <row r="199" spans="2:5" ht="99.75" x14ac:dyDescent="0.25">
      <c r="B199" s="107" t="s">
        <v>60</v>
      </c>
      <c r="C199" s="108">
        <v>60</v>
      </c>
      <c r="D199" s="163">
        <f>+F188</f>
        <v>60</v>
      </c>
      <c r="E199" s="285"/>
    </row>
  </sheetData>
  <customSheetViews>
    <customSheetView guid="{D81F5395-2534-43CB-BC0D-21B85380D5F2}" scale="70" hiddenColumns="1" topLeftCell="A136">
      <selection activeCell="F142" sqref="F142"/>
      <pageMargins left="0.7" right="0.7" top="0.75" bottom="0.75" header="0.3" footer="0.3"/>
      <pageSetup orientation="portrait" horizontalDpi="4294967295" verticalDpi="4294967295" r:id="rId1"/>
    </customSheetView>
    <customSheetView guid="{0231D664-53D3-4378-92FC-86BB75012D50}" scale="70" hiddenColumns="1" topLeftCell="A22">
      <selection activeCell="E40" sqref="E40:E41"/>
      <pageMargins left="0.7" right="0.7" top="0.75" bottom="0.75" header="0.3" footer="0.3"/>
      <pageSetup orientation="portrait" horizontalDpi="4294967295" verticalDpi="4294967295" r:id="rId2"/>
    </customSheetView>
    <customSheetView guid="{CE061EA5-A85E-4ABA-BF79-3FA19E67983B}" scale="70" hiddenColumns="1" topLeftCell="A181">
      <selection activeCell="D33" sqref="D33"/>
      <pageMargins left="0.7" right="0.7" top="0.75" bottom="0.75" header="0.3" footer="0.3"/>
      <pageSetup orientation="portrait" horizontalDpi="4294967295" verticalDpi="4294967295" r:id="rId3"/>
    </customSheetView>
    <customSheetView guid="{A2E15FCF-BF07-4F75-BC8B-D1F713E64E37}" scale="70" hiddenColumns="1" topLeftCell="C121">
      <selection activeCell="K130" sqref="K130"/>
      <pageMargins left="0.7" right="0.7" top="0.75" bottom="0.75" header="0.3" footer="0.3"/>
      <pageSetup orientation="portrait" horizontalDpi="4294967295" verticalDpi="4294967295" r:id="rId4"/>
    </customSheetView>
    <customSheetView guid="{2CECA098-183A-404B-AD72-5EEAC4BDA970}" scale="70" hiddenColumns="1" topLeftCell="A166">
      <selection activeCell="D177" sqref="D177"/>
      <pageMargins left="0.7" right="0.7" top="0.75" bottom="0.75" header="0.3" footer="0.3"/>
      <pageSetup orientation="portrait" horizontalDpi="4294967295" verticalDpi="4294967295" r:id="rId5"/>
    </customSheetView>
    <customSheetView guid="{AFE0F707-F779-4457-8614-A9761FF0129B}" scale="70" hiddenColumns="1" topLeftCell="E144">
      <selection activeCell="O156" sqref="O156"/>
      <pageMargins left="0.7" right="0.7" top="0.75" bottom="0.75" header="0.3" footer="0.3"/>
      <pageSetup orientation="portrait" horizontalDpi="4294967295" verticalDpi="4294967295" r:id="rId6"/>
    </customSheetView>
    <customSheetView guid="{2573ACF7-0240-449A-9F72-FFD028267C4F}" scale="70" hiddenColumns="1" topLeftCell="A22">
      <selection activeCell="E40" sqref="E40:E41"/>
      <pageMargins left="0.7" right="0.7" top="0.75" bottom="0.75" header="0.3" footer="0.3"/>
      <pageSetup orientation="portrait" horizontalDpi="4294967295" verticalDpi="4294967295" r:id="rId7"/>
    </customSheetView>
  </customSheetViews>
  <mergeCells count="75">
    <mergeCell ref="P136:Q136"/>
    <mergeCell ref="P137:Q137"/>
    <mergeCell ref="P138:Q138"/>
    <mergeCell ref="P139:Q139"/>
    <mergeCell ref="P131:Q131"/>
    <mergeCell ref="P132:Q132"/>
    <mergeCell ref="P133:Q133"/>
    <mergeCell ref="P134:Q134"/>
    <mergeCell ref="P135:Q135"/>
    <mergeCell ref="P126:Q126"/>
    <mergeCell ref="P127:Q127"/>
    <mergeCell ref="P128:Q128"/>
    <mergeCell ref="P129:Q129"/>
    <mergeCell ref="P130:Q130"/>
    <mergeCell ref="P121:Q121"/>
    <mergeCell ref="P122:Q122"/>
    <mergeCell ref="P123:Q123"/>
    <mergeCell ref="P124:Q124"/>
    <mergeCell ref="P125:Q125"/>
    <mergeCell ref="P116:Q116"/>
    <mergeCell ref="P117:Q117"/>
    <mergeCell ref="P118:Q118"/>
    <mergeCell ref="P119:Q119"/>
    <mergeCell ref="P120:Q120"/>
    <mergeCell ref="P111:Q111"/>
    <mergeCell ref="P112:Q112"/>
    <mergeCell ref="P113:Q113"/>
    <mergeCell ref="P114:Q114"/>
    <mergeCell ref="P115:Q115"/>
    <mergeCell ref="P106:Q106"/>
    <mergeCell ref="P107:Q107"/>
    <mergeCell ref="P108:Q108"/>
    <mergeCell ref="P109:Q109"/>
    <mergeCell ref="P110:Q110"/>
    <mergeCell ref="P178:Q178"/>
    <mergeCell ref="B188:B190"/>
    <mergeCell ref="F188:F190"/>
    <mergeCell ref="E198:E199"/>
    <mergeCell ref="B149:N149"/>
    <mergeCell ref="E167:E169"/>
    <mergeCell ref="B172:N172"/>
    <mergeCell ref="J174:L174"/>
    <mergeCell ref="P174:Q174"/>
    <mergeCell ref="P175:Q175"/>
    <mergeCell ref="B146:P146"/>
    <mergeCell ref="O72:P72"/>
    <mergeCell ref="O86:P86"/>
    <mergeCell ref="B92:N92"/>
    <mergeCell ref="J97:L97"/>
    <mergeCell ref="P97:Q97"/>
    <mergeCell ref="P98:Q98"/>
    <mergeCell ref="D142:E142"/>
    <mergeCell ref="D143:E143"/>
    <mergeCell ref="P99:Q99"/>
    <mergeCell ref="P100:Q100"/>
    <mergeCell ref="P101:Q101"/>
    <mergeCell ref="P102:Q102"/>
    <mergeCell ref="P103:Q103"/>
    <mergeCell ref="P104:Q104"/>
    <mergeCell ref="P105:Q105"/>
    <mergeCell ref="B2:P2"/>
    <mergeCell ref="B4:P4"/>
    <mergeCell ref="O71:P71"/>
    <mergeCell ref="B14:C21"/>
    <mergeCell ref="B22:C22"/>
    <mergeCell ref="E40:E41"/>
    <mergeCell ref="M45:N45"/>
    <mergeCell ref="B59:B60"/>
    <mergeCell ref="C59:C60"/>
    <mergeCell ref="D59:E59"/>
    <mergeCell ref="C63:N63"/>
    <mergeCell ref="B65:N65"/>
    <mergeCell ref="O68:P68"/>
    <mergeCell ref="O69:P69"/>
    <mergeCell ref="O70:P70"/>
  </mergeCells>
  <dataValidations count="2">
    <dataValidation type="list" allowBlank="1" showInputMessage="1" showErrorMessage="1" sqref="WVE983115 A65611 IS65611 SO65611 ACK65611 AMG65611 AWC65611 BFY65611 BPU65611 BZQ65611 CJM65611 CTI65611 DDE65611 DNA65611 DWW65611 EGS65611 EQO65611 FAK65611 FKG65611 FUC65611 GDY65611 GNU65611 GXQ65611 HHM65611 HRI65611 IBE65611 ILA65611 IUW65611 JES65611 JOO65611 JYK65611 KIG65611 KSC65611 LBY65611 LLU65611 LVQ65611 MFM65611 MPI65611 MZE65611 NJA65611 NSW65611 OCS65611 OMO65611 OWK65611 PGG65611 PQC65611 PZY65611 QJU65611 QTQ65611 RDM65611 RNI65611 RXE65611 SHA65611 SQW65611 TAS65611 TKO65611 TUK65611 UEG65611 UOC65611 UXY65611 VHU65611 VRQ65611 WBM65611 WLI65611 WVE65611 A131147 IS131147 SO131147 ACK131147 AMG131147 AWC131147 BFY131147 BPU131147 BZQ131147 CJM131147 CTI131147 DDE131147 DNA131147 DWW131147 EGS131147 EQO131147 FAK131147 FKG131147 FUC131147 GDY131147 GNU131147 GXQ131147 HHM131147 HRI131147 IBE131147 ILA131147 IUW131147 JES131147 JOO131147 JYK131147 KIG131147 KSC131147 LBY131147 LLU131147 LVQ131147 MFM131147 MPI131147 MZE131147 NJA131147 NSW131147 OCS131147 OMO131147 OWK131147 PGG131147 PQC131147 PZY131147 QJU131147 QTQ131147 RDM131147 RNI131147 RXE131147 SHA131147 SQW131147 TAS131147 TKO131147 TUK131147 UEG131147 UOC131147 UXY131147 VHU131147 VRQ131147 WBM131147 WLI131147 WVE131147 A196683 IS196683 SO196683 ACK196683 AMG196683 AWC196683 BFY196683 BPU196683 BZQ196683 CJM196683 CTI196683 DDE196683 DNA196683 DWW196683 EGS196683 EQO196683 FAK196683 FKG196683 FUC196683 GDY196683 GNU196683 GXQ196683 HHM196683 HRI196683 IBE196683 ILA196683 IUW196683 JES196683 JOO196683 JYK196683 KIG196683 KSC196683 LBY196683 LLU196683 LVQ196683 MFM196683 MPI196683 MZE196683 NJA196683 NSW196683 OCS196683 OMO196683 OWK196683 PGG196683 PQC196683 PZY196683 QJU196683 QTQ196683 RDM196683 RNI196683 RXE196683 SHA196683 SQW196683 TAS196683 TKO196683 TUK196683 UEG196683 UOC196683 UXY196683 VHU196683 VRQ196683 WBM196683 WLI196683 WVE196683 A262219 IS262219 SO262219 ACK262219 AMG262219 AWC262219 BFY262219 BPU262219 BZQ262219 CJM262219 CTI262219 DDE262219 DNA262219 DWW262219 EGS262219 EQO262219 FAK262219 FKG262219 FUC262219 GDY262219 GNU262219 GXQ262219 HHM262219 HRI262219 IBE262219 ILA262219 IUW262219 JES262219 JOO262219 JYK262219 KIG262219 KSC262219 LBY262219 LLU262219 LVQ262219 MFM262219 MPI262219 MZE262219 NJA262219 NSW262219 OCS262219 OMO262219 OWK262219 PGG262219 PQC262219 PZY262219 QJU262219 QTQ262219 RDM262219 RNI262219 RXE262219 SHA262219 SQW262219 TAS262219 TKO262219 TUK262219 UEG262219 UOC262219 UXY262219 VHU262219 VRQ262219 WBM262219 WLI262219 WVE262219 A327755 IS327755 SO327755 ACK327755 AMG327755 AWC327755 BFY327755 BPU327755 BZQ327755 CJM327755 CTI327755 DDE327755 DNA327755 DWW327755 EGS327755 EQO327755 FAK327755 FKG327755 FUC327755 GDY327755 GNU327755 GXQ327755 HHM327755 HRI327755 IBE327755 ILA327755 IUW327755 JES327755 JOO327755 JYK327755 KIG327755 KSC327755 LBY327755 LLU327755 LVQ327755 MFM327755 MPI327755 MZE327755 NJA327755 NSW327755 OCS327755 OMO327755 OWK327755 PGG327755 PQC327755 PZY327755 QJU327755 QTQ327755 RDM327755 RNI327755 RXE327755 SHA327755 SQW327755 TAS327755 TKO327755 TUK327755 UEG327755 UOC327755 UXY327755 VHU327755 VRQ327755 WBM327755 WLI327755 WVE327755 A393291 IS393291 SO393291 ACK393291 AMG393291 AWC393291 BFY393291 BPU393291 BZQ393291 CJM393291 CTI393291 DDE393291 DNA393291 DWW393291 EGS393291 EQO393291 FAK393291 FKG393291 FUC393291 GDY393291 GNU393291 GXQ393291 HHM393291 HRI393291 IBE393291 ILA393291 IUW393291 JES393291 JOO393291 JYK393291 KIG393291 KSC393291 LBY393291 LLU393291 LVQ393291 MFM393291 MPI393291 MZE393291 NJA393291 NSW393291 OCS393291 OMO393291 OWK393291 PGG393291 PQC393291 PZY393291 QJU393291 QTQ393291 RDM393291 RNI393291 RXE393291 SHA393291 SQW393291 TAS393291 TKO393291 TUK393291 UEG393291 UOC393291 UXY393291 VHU393291 VRQ393291 WBM393291 WLI393291 WVE393291 A458827 IS458827 SO458827 ACK458827 AMG458827 AWC458827 BFY458827 BPU458827 BZQ458827 CJM458827 CTI458827 DDE458827 DNA458827 DWW458827 EGS458827 EQO458827 FAK458827 FKG458827 FUC458827 GDY458827 GNU458827 GXQ458827 HHM458827 HRI458827 IBE458827 ILA458827 IUW458827 JES458827 JOO458827 JYK458827 KIG458827 KSC458827 LBY458827 LLU458827 LVQ458827 MFM458827 MPI458827 MZE458827 NJA458827 NSW458827 OCS458827 OMO458827 OWK458827 PGG458827 PQC458827 PZY458827 QJU458827 QTQ458827 RDM458827 RNI458827 RXE458827 SHA458827 SQW458827 TAS458827 TKO458827 TUK458827 UEG458827 UOC458827 UXY458827 VHU458827 VRQ458827 WBM458827 WLI458827 WVE458827 A524363 IS524363 SO524363 ACK524363 AMG524363 AWC524363 BFY524363 BPU524363 BZQ524363 CJM524363 CTI524363 DDE524363 DNA524363 DWW524363 EGS524363 EQO524363 FAK524363 FKG524363 FUC524363 GDY524363 GNU524363 GXQ524363 HHM524363 HRI524363 IBE524363 ILA524363 IUW524363 JES524363 JOO524363 JYK524363 KIG524363 KSC524363 LBY524363 LLU524363 LVQ524363 MFM524363 MPI524363 MZE524363 NJA524363 NSW524363 OCS524363 OMO524363 OWK524363 PGG524363 PQC524363 PZY524363 QJU524363 QTQ524363 RDM524363 RNI524363 RXE524363 SHA524363 SQW524363 TAS524363 TKO524363 TUK524363 UEG524363 UOC524363 UXY524363 VHU524363 VRQ524363 WBM524363 WLI524363 WVE524363 A589899 IS589899 SO589899 ACK589899 AMG589899 AWC589899 BFY589899 BPU589899 BZQ589899 CJM589899 CTI589899 DDE589899 DNA589899 DWW589899 EGS589899 EQO589899 FAK589899 FKG589899 FUC589899 GDY589899 GNU589899 GXQ589899 HHM589899 HRI589899 IBE589899 ILA589899 IUW589899 JES589899 JOO589899 JYK589899 KIG589899 KSC589899 LBY589899 LLU589899 LVQ589899 MFM589899 MPI589899 MZE589899 NJA589899 NSW589899 OCS589899 OMO589899 OWK589899 PGG589899 PQC589899 PZY589899 QJU589899 QTQ589899 RDM589899 RNI589899 RXE589899 SHA589899 SQW589899 TAS589899 TKO589899 TUK589899 UEG589899 UOC589899 UXY589899 VHU589899 VRQ589899 WBM589899 WLI589899 WVE589899 A655435 IS655435 SO655435 ACK655435 AMG655435 AWC655435 BFY655435 BPU655435 BZQ655435 CJM655435 CTI655435 DDE655435 DNA655435 DWW655435 EGS655435 EQO655435 FAK655435 FKG655435 FUC655435 GDY655435 GNU655435 GXQ655435 HHM655435 HRI655435 IBE655435 ILA655435 IUW655435 JES655435 JOO655435 JYK655435 KIG655435 KSC655435 LBY655435 LLU655435 LVQ655435 MFM655435 MPI655435 MZE655435 NJA655435 NSW655435 OCS655435 OMO655435 OWK655435 PGG655435 PQC655435 PZY655435 QJU655435 QTQ655435 RDM655435 RNI655435 RXE655435 SHA655435 SQW655435 TAS655435 TKO655435 TUK655435 UEG655435 UOC655435 UXY655435 VHU655435 VRQ655435 WBM655435 WLI655435 WVE655435 A720971 IS720971 SO720971 ACK720971 AMG720971 AWC720971 BFY720971 BPU720971 BZQ720971 CJM720971 CTI720971 DDE720971 DNA720971 DWW720971 EGS720971 EQO720971 FAK720971 FKG720971 FUC720971 GDY720971 GNU720971 GXQ720971 HHM720971 HRI720971 IBE720971 ILA720971 IUW720971 JES720971 JOO720971 JYK720971 KIG720971 KSC720971 LBY720971 LLU720971 LVQ720971 MFM720971 MPI720971 MZE720971 NJA720971 NSW720971 OCS720971 OMO720971 OWK720971 PGG720971 PQC720971 PZY720971 QJU720971 QTQ720971 RDM720971 RNI720971 RXE720971 SHA720971 SQW720971 TAS720971 TKO720971 TUK720971 UEG720971 UOC720971 UXY720971 VHU720971 VRQ720971 WBM720971 WLI720971 WVE720971 A786507 IS786507 SO786507 ACK786507 AMG786507 AWC786507 BFY786507 BPU786507 BZQ786507 CJM786507 CTI786507 DDE786507 DNA786507 DWW786507 EGS786507 EQO786507 FAK786507 FKG786507 FUC786507 GDY786507 GNU786507 GXQ786507 HHM786507 HRI786507 IBE786507 ILA786507 IUW786507 JES786507 JOO786507 JYK786507 KIG786507 KSC786507 LBY786507 LLU786507 LVQ786507 MFM786507 MPI786507 MZE786507 NJA786507 NSW786507 OCS786507 OMO786507 OWK786507 PGG786507 PQC786507 PZY786507 QJU786507 QTQ786507 RDM786507 RNI786507 RXE786507 SHA786507 SQW786507 TAS786507 TKO786507 TUK786507 UEG786507 UOC786507 UXY786507 VHU786507 VRQ786507 WBM786507 WLI786507 WVE786507 A852043 IS852043 SO852043 ACK852043 AMG852043 AWC852043 BFY852043 BPU852043 BZQ852043 CJM852043 CTI852043 DDE852043 DNA852043 DWW852043 EGS852043 EQO852043 FAK852043 FKG852043 FUC852043 GDY852043 GNU852043 GXQ852043 HHM852043 HRI852043 IBE852043 ILA852043 IUW852043 JES852043 JOO852043 JYK852043 KIG852043 KSC852043 LBY852043 LLU852043 LVQ852043 MFM852043 MPI852043 MZE852043 NJA852043 NSW852043 OCS852043 OMO852043 OWK852043 PGG852043 PQC852043 PZY852043 QJU852043 QTQ852043 RDM852043 RNI852043 RXE852043 SHA852043 SQW852043 TAS852043 TKO852043 TUK852043 UEG852043 UOC852043 UXY852043 VHU852043 VRQ852043 WBM852043 WLI852043 WVE852043 A917579 IS917579 SO917579 ACK917579 AMG917579 AWC917579 BFY917579 BPU917579 BZQ917579 CJM917579 CTI917579 DDE917579 DNA917579 DWW917579 EGS917579 EQO917579 FAK917579 FKG917579 FUC917579 GDY917579 GNU917579 GXQ917579 HHM917579 HRI917579 IBE917579 ILA917579 IUW917579 JES917579 JOO917579 JYK917579 KIG917579 KSC917579 LBY917579 LLU917579 LVQ917579 MFM917579 MPI917579 MZE917579 NJA917579 NSW917579 OCS917579 OMO917579 OWK917579 PGG917579 PQC917579 PZY917579 QJU917579 QTQ917579 RDM917579 RNI917579 RXE917579 SHA917579 SQW917579 TAS917579 TKO917579 TUK917579 UEG917579 UOC917579 UXY917579 VHU917579 VRQ917579 WBM917579 WLI917579 WVE917579 A983115 IS983115 SO983115 ACK983115 AMG983115 AWC983115 BFY983115 BPU983115 BZQ983115 CJM983115 CTI983115 DDE983115 DNA983115 DWW983115 EGS983115 EQO983115 FAK983115 FKG983115 FUC983115 GDY983115 GNU983115 GXQ983115 HHM983115 HRI983115 IBE983115 ILA983115 IUW983115 JES983115 JOO983115 JYK983115 KIG983115 KSC983115 LBY983115 LLU983115 LVQ983115 MFM983115 MPI983115 MZE983115 NJA983115 NSW983115 OCS983115 OMO983115 OWK983115 PGG983115 PQC983115 PZY983115 QJU983115 QTQ983115 RDM983115 RNI983115 RXE983115 SHA983115 SQW983115 TAS983115 TKO983115 TUK983115 UEG983115 UOC983115 UXY983115 VHU983115 VRQ983115 WBM983115 WLI983115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115 WLL983115 C65611 IV65611 SR65611 ACN65611 AMJ65611 AWF65611 BGB65611 BPX65611 BZT65611 CJP65611 CTL65611 DDH65611 DND65611 DWZ65611 EGV65611 EQR65611 FAN65611 FKJ65611 FUF65611 GEB65611 GNX65611 GXT65611 HHP65611 HRL65611 IBH65611 ILD65611 IUZ65611 JEV65611 JOR65611 JYN65611 KIJ65611 KSF65611 LCB65611 LLX65611 LVT65611 MFP65611 MPL65611 MZH65611 NJD65611 NSZ65611 OCV65611 OMR65611 OWN65611 PGJ65611 PQF65611 QAB65611 QJX65611 QTT65611 RDP65611 RNL65611 RXH65611 SHD65611 SQZ65611 TAV65611 TKR65611 TUN65611 UEJ65611 UOF65611 UYB65611 VHX65611 VRT65611 WBP65611 WLL65611 WVH65611 C131147 IV131147 SR131147 ACN131147 AMJ131147 AWF131147 BGB131147 BPX131147 BZT131147 CJP131147 CTL131147 DDH131147 DND131147 DWZ131147 EGV131147 EQR131147 FAN131147 FKJ131147 FUF131147 GEB131147 GNX131147 GXT131147 HHP131147 HRL131147 IBH131147 ILD131147 IUZ131147 JEV131147 JOR131147 JYN131147 KIJ131147 KSF131147 LCB131147 LLX131147 LVT131147 MFP131147 MPL131147 MZH131147 NJD131147 NSZ131147 OCV131147 OMR131147 OWN131147 PGJ131147 PQF131147 QAB131147 QJX131147 QTT131147 RDP131147 RNL131147 RXH131147 SHD131147 SQZ131147 TAV131147 TKR131147 TUN131147 UEJ131147 UOF131147 UYB131147 VHX131147 VRT131147 WBP131147 WLL131147 WVH131147 C196683 IV196683 SR196683 ACN196683 AMJ196683 AWF196683 BGB196683 BPX196683 BZT196683 CJP196683 CTL196683 DDH196683 DND196683 DWZ196683 EGV196683 EQR196683 FAN196683 FKJ196683 FUF196683 GEB196683 GNX196683 GXT196683 HHP196683 HRL196683 IBH196683 ILD196683 IUZ196683 JEV196683 JOR196683 JYN196683 KIJ196683 KSF196683 LCB196683 LLX196683 LVT196683 MFP196683 MPL196683 MZH196683 NJD196683 NSZ196683 OCV196683 OMR196683 OWN196683 PGJ196683 PQF196683 QAB196683 QJX196683 QTT196683 RDP196683 RNL196683 RXH196683 SHD196683 SQZ196683 TAV196683 TKR196683 TUN196683 UEJ196683 UOF196683 UYB196683 VHX196683 VRT196683 WBP196683 WLL196683 WVH196683 C262219 IV262219 SR262219 ACN262219 AMJ262219 AWF262219 BGB262219 BPX262219 BZT262219 CJP262219 CTL262219 DDH262219 DND262219 DWZ262219 EGV262219 EQR262219 FAN262219 FKJ262219 FUF262219 GEB262219 GNX262219 GXT262219 HHP262219 HRL262219 IBH262219 ILD262219 IUZ262219 JEV262219 JOR262219 JYN262219 KIJ262219 KSF262219 LCB262219 LLX262219 LVT262219 MFP262219 MPL262219 MZH262219 NJD262219 NSZ262219 OCV262219 OMR262219 OWN262219 PGJ262219 PQF262219 QAB262219 QJX262219 QTT262219 RDP262219 RNL262219 RXH262219 SHD262219 SQZ262219 TAV262219 TKR262219 TUN262219 UEJ262219 UOF262219 UYB262219 VHX262219 VRT262219 WBP262219 WLL262219 WVH262219 C327755 IV327755 SR327755 ACN327755 AMJ327755 AWF327755 BGB327755 BPX327755 BZT327755 CJP327755 CTL327755 DDH327755 DND327755 DWZ327755 EGV327755 EQR327755 FAN327755 FKJ327755 FUF327755 GEB327755 GNX327755 GXT327755 HHP327755 HRL327755 IBH327755 ILD327755 IUZ327755 JEV327755 JOR327755 JYN327755 KIJ327755 KSF327755 LCB327755 LLX327755 LVT327755 MFP327755 MPL327755 MZH327755 NJD327755 NSZ327755 OCV327755 OMR327755 OWN327755 PGJ327755 PQF327755 QAB327755 QJX327755 QTT327755 RDP327755 RNL327755 RXH327755 SHD327755 SQZ327755 TAV327755 TKR327755 TUN327755 UEJ327755 UOF327755 UYB327755 VHX327755 VRT327755 WBP327755 WLL327755 WVH327755 C393291 IV393291 SR393291 ACN393291 AMJ393291 AWF393291 BGB393291 BPX393291 BZT393291 CJP393291 CTL393291 DDH393291 DND393291 DWZ393291 EGV393291 EQR393291 FAN393291 FKJ393291 FUF393291 GEB393291 GNX393291 GXT393291 HHP393291 HRL393291 IBH393291 ILD393291 IUZ393291 JEV393291 JOR393291 JYN393291 KIJ393291 KSF393291 LCB393291 LLX393291 LVT393291 MFP393291 MPL393291 MZH393291 NJD393291 NSZ393291 OCV393291 OMR393291 OWN393291 PGJ393291 PQF393291 QAB393291 QJX393291 QTT393291 RDP393291 RNL393291 RXH393291 SHD393291 SQZ393291 TAV393291 TKR393291 TUN393291 UEJ393291 UOF393291 UYB393291 VHX393291 VRT393291 WBP393291 WLL393291 WVH393291 C458827 IV458827 SR458827 ACN458827 AMJ458827 AWF458827 BGB458827 BPX458827 BZT458827 CJP458827 CTL458827 DDH458827 DND458827 DWZ458827 EGV458827 EQR458827 FAN458827 FKJ458827 FUF458827 GEB458827 GNX458827 GXT458827 HHP458827 HRL458827 IBH458827 ILD458827 IUZ458827 JEV458827 JOR458827 JYN458827 KIJ458827 KSF458827 LCB458827 LLX458827 LVT458827 MFP458827 MPL458827 MZH458827 NJD458827 NSZ458827 OCV458827 OMR458827 OWN458827 PGJ458827 PQF458827 QAB458827 QJX458827 QTT458827 RDP458827 RNL458827 RXH458827 SHD458827 SQZ458827 TAV458827 TKR458827 TUN458827 UEJ458827 UOF458827 UYB458827 VHX458827 VRT458827 WBP458827 WLL458827 WVH458827 C524363 IV524363 SR524363 ACN524363 AMJ524363 AWF524363 BGB524363 BPX524363 BZT524363 CJP524363 CTL524363 DDH524363 DND524363 DWZ524363 EGV524363 EQR524363 FAN524363 FKJ524363 FUF524363 GEB524363 GNX524363 GXT524363 HHP524363 HRL524363 IBH524363 ILD524363 IUZ524363 JEV524363 JOR524363 JYN524363 KIJ524363 KSF524363 LCB524363 LLX524363 LVT524363 MFP524363 MPL524363 MZH524363 NJD524363 NSZ524363 OCV524363 OMR524363 OWN524363 PGJ524363 PQF524363 QAB524363 QJX524363 QTT524363 RDP524363 RNL524363 RXH524363 SHD524363 SQZ524363 TAV524363 TKR524363 TUN524363 UEJ524363 UOF524363 UYB524363 VHX524363 VRT524363 WBP524363 WLL524363 WVH524363 C589899 IV589899 SR589899 ACN589899 AMJ589899 AWF589899 BGB589899 BPX589899 BZT589899 CJP589899 CTL589899 DDH589899 DND589899 DWZ589899 EGV589899 EQR589899 FAN589899 FKJ589899 FUF589899 GEB589899 GNX589899 GXT589899 HHP589899 HRL589899 IBH589899 ILD589899 IUZ589899 JEV589899 JOR589899 JYN589899 KIJ589899 KSF589899 LCB589899 LLX589899 LVT589899 MFP589899 MPL589899 MZH589899 NJD589899 NSZ589899 OCV589899 OMR589899 OWN589899 PGJ589899 PQF589899 QAB589899 QJX589899 QTT589899 RDP589899 RNL589899 RXH589899 SHD589899 SQZ589899 TAV589899 TKR589899 TUN589899 UEJ589899 UOF589899 UYB589899 VHX589899 VRT589899 WBP589899 WLL589899 WVH589899 C655435 IV655435 SR655435 ACN655435 AMJ655435 AWF655435 BGB655435 BPX655435 BZT655435 CJP655435 CTL655435 DDH655435 DND655435 DWZ655435 EGV655435 EQR655435 FAN655435 FKJ655435 FUF655435 GEB655435 GNX655435 GXT655435 HHP655435 HRL655435 IBH655435 ILD655435 IUZ655435 JEV655435 JOR655435 JYN655435 KIJ655435 KSF655435 LCB655435 LLX655435 LVT655435 MFP655435 MPL655435 MZH655435 NJD655435 NSZ655435 OCV655435 OMR655435 OWN655435 PGJ655435 PQF655435 QAB655435 QJX655435 QTT655435 RDP655435 RNL655435 RXH655435 SHD655435 SQZ655435 TAV655435 TKR655435 TUN655435 UEJ655435 UOF655435 UYB655435 VHX655435 VRT655435 WBP655435 WLL655435 WVH655435 C720971 IV720971 SR720971 ACN720971 AMJ720971 AWF720971 BGB720971 BPX720971 BZT720971 CJP720971 CTL720971 DDH720971 DND720971 DWZ720971 EGV720971 EQR720971 FAN720971 FKJ720971 FUF720971 GEB720971 GNX720971 GXT720971 HHP720971 HRL720971 IBH720971 ILD720971 IUZ720971 JEV720971 JOR720971 JYN720971 KIJ720971 KSF720971 LCB720971 LLX720971 LVT720971 MFP720971 MPL720971 MZH720971 NJD720971 NSZ720971 OCV720971 OMR720971 OWN720971 PGJ720971 PQF720971 QAB720971 QJX720971 QTT720971 RDP720971 RNL720971 RXH720971 SHD720971 SQZ720971 TAV720971 TKR720971 TUN720971 UEJ720971 UOF720971 UYB720971 VHX720971 VRT720971 WBP720971 WLL720971 WVH720971 C786507 IV786507 SR786507 ACN786507 AMJ786507 AWF786507 BGB786507 BPX786507 BZT786507 CJP786507 CTL786507 DDH786507 DND786507 DWZ786507 EGV786507 EQR786507 FAN786507 FKJ786507 FUF786507 GEB786507 GNX786507 GXT786507 HHP786507 HRL786507 IBH786507 ILD786507 IUZ786507 JEV786507 JOR786507 JYN786507 KIJ786507 KSF786507 LCB786507 LLX786507 LVT786507 MFP786507 MPL786507 MZH786507 NJD786507 NSZ786507 OCV786507 OMR786507 OWN786507 PGJ786507 PQF786507 QAB786507 QJX786507 QTT786507 RDP786507 RNL786507 RXH786507 SHD786507 SQZ786507 TAV786507 TKR786507 TUN786507 UEJ786507 UOF786507 UYB786507 VHX786507 VRT786507 WBP786507 WLL786507 WVH786507 C852043 IV852043 SR852043 ACN852043 AMJ852043 AWF852043 BGB852043 BPX852043 BZT852043 CJP852043 CTL852043 DDH852043 DND852043 DWZ852043 EGV852043 EQR852043 FAN852043 FKJ852043 FUF852043 GEB852043 GNX852043 GXT852043 HHP852043 HRL852043 IBH852043 ILD852043 IUZ852043 JEV852043 JOR852043 JYN852043 KIJ852043 KSF852043 LCB852043 LLX852043 LVT852043 MFP852043 MPL852043 MZH852043 NJD852043 NSZ852043 OCV852043 OMR852043 OWN852043 PGJ852043 PQF852043 QAB852043 QJX852043 QTT852043 RDP852043 RNL852043 RXH852043 SHD852043 SQZ852043 TAV852043 TKR852043 TUN852043 UEJ852043 UOF852043 UYB852043 VHX852043 VRT852043 WBP852043 WLL852043 WVH852043 C917579 IV917579 SR917579 ACN917579 AMJ917579 AWF917579 BGB917579 BPX917579 BZT917579 CJP917579 CTL917579 DDH917579 DND917579 DWZ917579 EGV917579 EQR917579 FAN917579 FKJ917579 FUF917579 GEB917579 GNX917579 GXT917579 HHP917579 HRL917579 IBH917579 ILD917579 IUZ917579 JEV917579 JOR917579 JYN917579 KIJ917579 KSF917579 LCB917579 LLX917579 LVT917579 MFP917579 MPL917579 MZH917579 NJD917579 NSZ917579 OCV917579 OMR917579 OWN917579 PGJ917579 PQF917579 QAB917579 QJX917579 QTT917579 RDP917579 RNL917579 RXH917579 SHD917579 SQZ917579 TAV917579 TKR917579 TUN917579 UEJ917579 UOF917579 UYB917579 VHX917579 VRT917579 WBP917579 WLL917579 WVH917579 C983115 IV983115 SR983115 ACN983115 AMJ983115 AWF983115 BGB983115 BPX983115 BZT983115 CJP983115 CTL983115 DDH983115 DND983115 DWZ983115 EGV983115 EQR983115 FAN983115 FKJ983115 FUF983115 GEB983115 GNX983115 GXT983115 HHP983115 HRL983115 IBH983115 ILD983115 IUZ983115 JEV983115 JOR983115 JYN983115 KIJ983115 KSF983115 LCB983115 LLX983115 LVT983115 MFP983115 MPL983115 MZH983115 NJD983115 NSZ983115 OCV983115 OMR983115 OWN983115 PGJ983115 PQF983115 QAB983115 QJX983115 QTT983115 RDP983115 RNL983115 RXH983115 SHD983115 SQZ983115 TAV983115 TKR983115 TUN983115 UEJ983115 UOF983115 UYB983115 VHX983115 VRT983115 WBP983115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8"/>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202"/>
  <sheetViews>
    <sheetView topLeftCell="A106" zoomScale="70" zoomScaleNormal="70" workbookViewId="0">
      <selection activeCell="A108" sqref="A108:XFD108"/>
    </sheetView>
  </sheetViews>
  <sheetFormatPr baseColWidth="10" defaultRowHeight="15" x14ac:dyDescent="0.25"/>
  <cols>
    <col min="1" max="1" width="3.140625" style="9" bestFit="1" customWidth="1"/>
    <col min="2" max="2" width="59.28515625" style="9"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55.7109375" style="9" customWidth="1"/>
    <col min="17" max="17" width="63.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65" t="s">
        <v>63</v>
      </c>
      <c r="C2" s="266"/>
      <c r="D2" s="266"/>
      <c r="E2" s="266"/>
      <c r="F2" s="266"/>
      <c r="G2" s="266"/>
      <c r="H2" s="266"/>
      <c r="I2" s="266"/>
      <c r="J2" s="266"/>
      <c r="K2" s="266"/>
      <c r="L2" s="266"/>
      <c r="M2" s="266"/>
      <c r="N2" s="266"/>
      <c r="O2" s="266"/>
      <c r="P2" s="266"/>
    </row>
    <row r="4" spans="2:16" ht="26.25" x14ac:dyDescent="0.25">
      <c r="B4" s="265" t="s">
        <v>48</v>
      </c>
      <c r="C4" s="266"/>
      <c r="D4" s="266"/>
      <c r="E4" s="266"/>
      <c r="F4" s="266"/>
      <c r="G4" s="266"/>
      <c r="H4" s="266"/>
      <c r="I4" s="266"/>
      <c r="J4" s="266"/>
      <c r="K4" s="266"/>
      <c r="L4" s="266"/>
      <c r="M4" s="266"/>
      <c r="N4" s="266"/>
      <c r="O4" s="266"/>
      <c r="P4" s="266"/>
    </row>
    <row r="5" spans="2:16" ht="15.75" thickBot="1" x14ac:dyDescent="0.3"/>
    <row r="6" spans="2:16" ht="21.75" thickBot="1" x14ac:dyDescent="0.3">
      <c r="B6" s="11" t="s">
        <v>4</v>
      </c>
      <c r="C6" s="269" t="s">
        <v>294</v>
      </c>
      <c r="D6" s="269"/>
      <c r="E6" s="269"/>
      <c r="F6" s="269"/>
      <c r="G6" s="269"/>
      <c r="H6" s="269"/>
      <c r="I6" s="269"/>
      <c r="J6" s="269"/>
      <c r="K6" s="269"/>
      <c r="L6" s="269"/>
      <c r="M6" s="269"/>
      <c r="N6" s="270"/>
    </row>
    <row r="7" spans="2:16" ht="16.5" thickBot="1" x14ac:dyDescent="0.3">
      <c r="B7" s="12" t="s">
        <v>5</v>
      </c>
      <c r="C7" s="269"/>
      <c r="D7" s="269"/>
      <c r="E7" s="269"/>
      <c r="F7" s="269"/>
      <c r="G7" s="269"/>
      <c r="H7" s="269"/>
      <c r="I7" s="269"/>
      <c r="J7" s="269"/>
      <c r="K7" s="269"/>
      <c r="L7" s="269"/>
      <c r="M7" s="269"/>
      <c r="N7" s="270"/>
    </row>
    <row r="8" spans="2:16" ht="16.5" thickBot="1" x14ac:dyDescent="0.3">
      <c r="B8" s="12" t="s">
        <v>6</v>
      </c>
      <c r="C8" s="269"/>
      <c r="D8" s="269"/>
      <c r="E8" s="269"/>
      <c r="F8" s="269"/>
      <c r="G8" s="269"/>
      <c r="H8" s="269"/>
      <c r="I8" s="269"/>
      <c r="J8" s="269"/>
      <c r="K8" s="269"/>
      <c r="L8" s="269"/>
      <c r="M8" s="269"/>
      <c r="N8" s="270"/>
    </row>
    <row r="9" spans="2:16" ht="16.5" thickBot="1" x14ac:dyDescent="0.3">
      <c r="B9" s="12" t="s">
        <v>7</v>
      </c>
      <c r="C9" s="269"/>
      <c r="D9" s="269"/>
      <c r="E9" s="269"/>
      <c r="F9" s="269"/>
      <c r="G9" s="269"/>
      <c r="H9" s="269"/>
      <c r="I9" s="269"/>
      <c r="J9" s="269"/>
      <c r="K9" s="269"/>
      <c r="L9" s="269"/>
      <c r="M9" s="269"/>
      <c r="N9" s="270"/>
    </row>
    <row r="10" spans="2:16" ht="16.5" thickBot="1" x14ac:dyDescent="0.3">
      <c r="B10" s="12" t="s">
        <v>8</v>
      </c>
      <c r="C10" s="271"/>
      <c r="D10" s="271"/>
      <c r="E10" s="272"/>
      <c r="F10" s="34"/>
      <c r="G10" s="34"/>
      <c r="H10" s="34"/>
      <c r="I10" s="34"/>
      <c r="J10" s="34"/>
      <c r="K10" s="34"/>
      <c r="L10" s="34"/>
      <c r="M10" s="34"/>
      <c r="N10" s="35"/>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x14ac:dyDescent="0.25">
      <c r="B14" s="275" t="s">
        <v>100</v>
      </c>
      <c r="C14" s="275"/>
      <c r="D14" s="164" t="s">
        <v>12</v>
      </c>
      <c r="E14" s="164" t="s">
        <v>13</v>
      </c>
      <c r="F14" s="164" t="s">
        <v>29</v>
      </c>
      <c r="G14" s="94"/>
      <c r="I14" s="38"/>
      <c r="J14" s="38"/>
      <c r="K14" s="38"/>
      <c r="L14" s="38"/>
      <c r="M14" s="38"/>
      <c r="N14" s="110"/>
    </row>
    <row r="15" spans="2:16" x14ac:dyDescent="0.25">
      <c r="B15" s="275"/>
      <c r="C15" s="275"/>
      <c r="D15" s="164">
        <v>17</v>
      </c>
      <c r="E15" s="36">
        <v>2898465744</v>
      </c>
      <c r="F15" s="205">
        <v>1302</v>
      </c>
      <c r="G15" s="95"/>
      <c r="I15" s="39"/>
      <c r="J15" s="39"/>
      <c r="K15" s="39"/>
      <c r="L15" s="39"/>
      <c r="M15" s="39"/>
      <c r="N15" s="110"/>
    </row>
    <row r="16" spans="2:16" x14ac:dyDescent="0.25">
      <c r="B16" s="275"/>
      <c r="C16" s="275"/>
      <c r="D16" s="164"/>
      <c r="E16" s="36"/>
      <c r="F16" s="36"/>
      <c r="G16" s="95"/>
      <c r="I16" s="39"/>
      <c r="J16" s="39"/>
      <c r="K16" s="39"/>
      <c r="L16" s="39"/>
      <c r="M16" s="39"/>
      <c r="N16" s="110"/>
    </row>
    <row r="17" spans="1:14" x14ac:dyDescent="0.25">
      <c r="B17" s="275"/>
      <c r="C17" s="275"/>
      <c r="D17" s="164"/>
      <c r="E17" s="36"/>
      <c r="F17" s="36"/>
      <c r="G17" s="95"/>
      <c r="I17" s="39"/>
      <c r="J17" s="39"/>
      <c r="K17" s="39"/>
      <c r="L17" s="39"/>
      <c r="M17" s="39"/>
      <c r="N17" s="110"/>
    </row>
    <row r="18" spans="1:14" x14ac:dyDescent="0.25">
      <c r="B18" s="275"/>
      <c r="C18" s="275"/>
      <c r="D18" s="164"/>
      <c r="E18" s="37"/>
      <c r="F18" s="36"/>
      <c r="G18" s="95"/>
      <c r="H18" s="22"/>
      <c r="I18" s="39"/>
      <c r="J18" s="39"/>
      <c r="K18" s="39"/>
      <c r="L18" s="39"/>
      <c r="M18" s="39"/>
      <c r="N18" s="20"/>
    </row>
    <row r="19" spans="1:14" x14ac:dyDescent="0.25">
      <c r="B19" s="275"/>
      <c r="C19" s="275"/>
      <c r="D19" s="164"/>
      <c r="E19" s="37"/>
      <c r="F19" s="36"/>
      <c r="G19" s="95"/>
      <c r="H19" s="22"/>
      <c r="I19" s="41"/>
      <c r="J19" s="41"/>
      <c r="K19" s="41"/>
      <c r="L19" s="41"/>
      <c r="M19" s="41"/>
      <c r="N19" s="20"/>
    </row>
    <row r="20" spans="1:14" x14ac:dyDescent="0.25">
      <c r="B20" s="275"/>
      <c r="C20" s="275"/>
      <c r="D20" s="164"/>
      <c r="E20" s="37"/>
      <c r="F20" s="36"/>
      <c r="G20" s="95"/>
      <c r="H20" s="22"/>
      <c r="I20" s="109"/>
      <c r="J20" s="109"/>
      <c r="K20" s="109"/>
      <c r="L20" s="109"/>
      <c r="M20" s="109"/>
      <c r="N20" s="20"/>
    </row>
    <row r="21" spans="1:14" x14ac:dyDescent="0.25">
      <c r="B21" s="275"/>
      <c r="C21" s="275"/>
      <c r="D21" s="164"/>
      <c r="E21" s="37"/>
      <c r="F21" s="36"/>
      <c r="G21" s="95"/>
      <c r="H21" s="22"/>
      <c r="I21" s="109"/>
      <c r="J21" s="109"/>
      <c r="K21" s="109"/>
      <c r="L21" s="109"/>
      <c r="M21" s="109"/>
      <c r="N21" s="20"/>
    </row>
    <row r="22" spans="1:14" ht="15.75" thickBot="1" x14ac:dyDescent="0.3">
      <c r="B22" s="267" t="s">
        <v>14</v>
      </c>
      <c r="C22" s="268"/>
      <c r="D22" s="164"/>
      <c r="E22" s="65"/>
      <c r="F22" s="36"/>
      <c r="G22" s="95"/>
      <c r="H22" s="22"/>
      <c r="I22" s="109"/>
      <c r="J22" s="109"/>
      <c r="K22" s="109"/>
      <c r="L22" s="109"/>
      <c r="M22" s="109"/>
      <c r="N22" s="20"/>
    </row>
    <row r="23" spans="1:14" ht="45.75" thickBot="1" x14ac:dyDescent="0.3">
      <c r="A23" s="43"/>
      <c r="B23" s="54" t="s">
        <v>15</v>
      </c>
      <c r="C23" s="54" t="s">
        <v>101</v>
      </c>
      <c r="E23" s="38"/>
      <c r="F23" s="38"/>
      <c r="G23" s="38"/>
      <c r="H23" s="38"/>
      <c r="I23" s="10"/>
      <c r="J23" s="10"/>
      <c r="K23" s="10"/>
      <c r="L23" s="10"/>
      <c r="M23" s="10"/>
    </row>
    <row r="24" spans="1:14" ht="15.75" thickBot="1" x14ac:dyDescent="0.3">
      <c r="A24" s="44">
        <v>1</v>
      </c>
      <c r="C24" s="46">
        <f>+F15*80%</f>
        <v>1041.6000000000001</v>
      </c>
      <c r="D24" s="42"/>
      <c r="E24" s="45">
        <f>E15</f>
        <v>2898465744</v>
      </c>
      <c r="F24" s="40"/>
      <c r="G24" s="40"/>
      <c r="H24" s="40"/>
      <c r="I24" s="23"/>
      <c r="J24" s="23"/>
      <c r="K24" s="23"/>
      <c r="L24" s="23"/>
      <c r="M24" s="23"/>
    </row>
    <row r="25" spans="1:14" x14ac:dyDescent="0.25">
      <c r="A25" s="101"/>
      <c r="C25" s="102"/>
      <c r="D25" s="39"/>
      <c r="E25" s="103"/>
      <c r="F25" s="40"/>
      <c r="G25" s="40"/>
      <c r="H25" s="40"/>
      <c r="I25" s="23"/>
      <c r="J25" s="23"/>
      <c r="K25" s="23"/>
      <c r="L25" s="23"/>
      <c r="M25" s="23"/>
    </row>
    <row r="26" spans="1:14" x14ac:dyDescent="0.25">
      <c r="A26" s="101"/>
      <c r="C26" s="102"/>
      <c r="D26" s="39"/>
      <c r="E26" s="103"/>
      <c r="F26" s="40"/>
      <c r="G26" s="40"/>
      <c r="H26" s="40"/>
      <c r="I26" s="23"/>
      <c r="J26" s="23"/>
      <c r="K26" s="23"/>
      <c r="L26" s="23"/>
      <c r="M26" s="23"/>
    </row>
    <row r="27" spans="1:14" x14ac:dyDescent="0.25">
      <c r="A27" s="101"/>
      <c r="B27" s="124" t="s">
        <v>135</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136</v>
      </c>
      <c r="D29" s="127" t="s">
        <v>137</v>
      </c>
      <c r="E29" s="106"/>
      <c r="F29" s="106"/>
      <c r="G29" s="106"/>
      <c r="H29" s="106"/>
      <c r="I29" s="109"/>
      <c r="J29" s="109"/>
      <c r="K29" s="109"/>
      <c r="L29" s="109"/>
      <c r="M29" s="109"/>
      <c r="N29" s="110"/>
    </row>
    <row r="30" spans="1:14" x14ac:dyDescent="0.25">
      <c r="A30" s="101"/>
      <c r="B30" s="123" t="s">
        <v>138</v>
      </c>
      <c r="C30" s="197" t="s">
        <v>179</v>
      </c>
      <c r="D30" s="176"/>
      <c r="E30" s="106"/>
      <c r="F30" s="106"/>
      <c r="G30" s="106"/>
      <c r="H30" s="106"/>
      <c r="I30" s="109"/>
      <c r="J30" s="109"/>
      <c r="K30" s="109"/>
      <c r="L30" s="109"/>
      <c r="M30" s="109"/>
      <c r="N30" s="110"/>
    </row>
    <row r="31" spans="1:14" x14ac:dyDescent="0.25">
      <c r="A31" s="101"/>
      <c r="B31" s="123" t="s">
        <v>139</v>
      </c>
      <c r="C31" s="197" t="s">
        <v>179</v>
      </c>
      <c r="D31" s="176"/>
      <c r="E31" s="106"/>
      <c r="F31" s="106"/>
      <c r="G31" s="106"/>
      <c r="H31" s="106"/>
      <c r="I31" s="109"/>
      <c r="J31" s="109"/>
      <c r="K31" s="109"/>
      <c r="L31" s="109"/>
      <c r="M31" s="109"/>
      <c r="N31" s="110"/>
    </row>
    <row r="32" spans="1:14" x14ac:dyDescent="0.25">
      <c r="A32" s="101"/>
      <c r="B32" s="123" t="s">
        <v>140</v>
      </c>
      <c r="C32" s="223" t="s">
        <v>179</v>
      </c>
      <c r="D32" s="176"/>
      <c r="E32" s="106"/>
      <c r="F32" s="106"/>
      <c r="G32" s="106"/>
      <c r="H32" s="106"/>
      <c r="I32" s="109"/>
      <c r="J32" s="109"/>
      <c r="K32" s="109"/>
      <c r="L32" s="109"/>
      <c r="M32" s="109"/>
      <c r="N32" s="110"/>
    </row>
    <row r="33" spans="1:17" x14ac:dyDescent="0.25">
      <c r="A33" s="101"/>
      <c r="B33" s="123" t="s">
        <v>141</v>
      </c>
      <c r="C33" s="123"/>
      <c r="D33" s="188" t="s">
        <v>179</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142</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42.75" x14ac:dyDescent="0.25">
      <c r="A40" s="101"/>
      <c r="B40" s="107" t="s">
        <v>143</v>
      </c>
      <c r="C40" s="108">
        <v>40</v>
      </c>
      <c r="D40" s="163">
        <v>0</v>
      </c>
      <c r="E40" s="284">
        <f>+D40+D41</f>
        <v>60</v>
      </c>
      <c r="F40" s="106"/>
      <c r="G40" s="106"/>
      <c r="H40" s="106"/>
      <c r="I40" s="109"/>
      <c r="J40" s="109"/>
      <c r="K40" s="109"/>
      <c r="L40" s="109"/>
      <c r="M40" s="109"/>
      <c r="N40" s="110"/>
    </row>
    <row r="41" spans="1:17" ht="71.25" x14ac:dyDescent="0.25">
      <c r="A41" s="101"/>
      <c r="B41" s="107" t="s">
        <v>144</v>
      </c>
      <c r="C41" s="108">
        <v>60</v>
      </c>
      <c r="D41" s="163">
        <v>60</v>
      </c>
      <c r="E41" s="285"/>
      <c r="F41" s="106"/>
      <c r="G41" s="106"/>
      <c r="H41" s="106"/>
      <c r="I41" s="109"/>
      <c r="J41" s="109"/>
      <c r="K41" s="109"/>
      <c r="L41" s="109"/>
      <c r="M41" s="109"/>
      <c r="N41" s="110"/>
    </row>
    <row r="42" spans="1:17" x14ac:dyDescent="0.25">
      <c r="A42" s="101"/>
      <c r="C42" s="102"/>
      <c r="D42" s="39"/>
      <c r="E42" s="103"/>
      <c r="F42" s="40"/>
      <c r="G42" s="40"/>
      <c r="H42" s="40"/>
      <c r="I42" s="23"/>
      <c r="J42" s="23"/>
      <c r="K42" s="23"/>
      <c r="L42" s="23"/>
      <c r="M42" s="23"/>
    </row>
    <row r="43" spans="1:17" x14ac:dyDescent="0.25">
      <c r="A43" s="101"/>
      <c r="C43" s="102"/>
      <c r="D43" s="39"/>
      <c r="E43" s="103"/>
      <c r="F43" s="40"/>
      <c r="G43" s="40"/>
      <c r="H43" s="40"/>
      <c r="I43" s="23"/>
      <c r="J43" s="23"/>
      <c r="K43" s="23"/>
      <c r="L43" s="23"/>
      <c r="M43" s="23"/>
    </row>
    <row r="44" spans="1:17" x14ac:dyDescent="0.25">
      <c r="A44" s="101"/>
      <c r="C44" s="102"/>
      <c r="D44" s="39"/>
      <c r="E44" s="103"/>
      <c r="F44" s="40"/>
      <c r="G44" s="40"/>
      <c r="H44" s="40"/>
      <c r="I44" s="23"/>
      <c r="J44" s="23"/>
      <c r="K44" s="23"/>
      <c r="L44" s="23"/>
      <c r="M44" s="23"/>
    </row>
    <row r="45" spans="1:17" ht="15.75" thickBot="1" x14ac:dyDescent="0.3">
      <c r="M45" s="277" t="s">
        <v>35</v>
      </c>
      <c r="N45" s="277"/>
    </row>
    <row r="46" spans="1:17" x14ac:dyDescent="0.25">
      <c r="B46" s="124" t="s">
        <v>30</v>
      </c>
      <c r="M46" s="66"/>
      <c r="N46" s="66"/>
    </row>
    <row r="47" spans="1:17" ht="15.75" thickBot="1" x14ac:dyDescent="0.3">
      <c r="M47" s="66"/>
      <c r="N47" s="66"/>
    </row>
    <row r="48" spans="1:17" s="109" customFormat="1" ht="60" x14ac:dyDescent="0.25">
      <c r="B48" s="120" t="s">
        <v>145</v>
      </c>
      <c r="C48" s="120" t="s">
        <v>146</v>
      </c>
      <c r="D48" s="120" t="s">
        <v>147</v>
      </c>
      <c r="E48" s="120" t="s">
        <v>45</v>
      </c>
      <c r="F48" s="120" t="s">
        <v>22</v>
      </c>
      <c r="G48" s="120" t="s">
        <v>102</v>
      </c>
      <c r="H48" s="120" t="s">
        <v>17</v>
      </c>
      <c r="I48" s="120" t="s">
        <v>10</v>
      </c>
      <c r="J48" s="120" t="s">
        <v>31</v>
      </c>
      <c r="K48" s="120" t="s">
        <v>61</v>
      </c>
      <c r="L48" s="120" t="s">
        <v>20</v>
      </c>
      <c r="M48" s="105" t="s">
        <v>26</v>
      </c>
      <c r="N48" s="120" t="s">
        <v>148</v>
      </c>
      <c r="O48" s="120" t="s">
        <v>36</v>
      </c>
      <c r="P48" s="121" t="s">
        <v>11</v>
      </c>
      <c r="Q48" s="121" t="s">
        <v>19</v>
      </c>
    </row>
    <row r="49" spans="1:26" s="115" customFormat="1" ht="30" x14ac:dyDescent="0.25">
      <c r="A49" s="47">
        <v>1</v>
      </c>
      <c r="B49" s="116" t="s">
        <v>294</v>
      </c>
      <c r="C49" s="117" t="s">
        <v>294</v>
      </c>
      <c r="D49" s="116" t="s">
        <v>296</v>
      </c>
      <c r="E49" s="111" t="s">
        <v>297</v>
      </c>
      <c r="F49" s="112" t="s">
        <v>136</v>
      </c>
      <c r="G49" s="154"/>
      <c r="H49" s="119">
        <v>40210</v>
      </c>
      <c r="I49" s="113">
        <v>40527</v>
      </c>
      <c r="J49" s="113"/>
      <c r="K49" s="113" t="s">
        <v>298</v>
      </c>
      <c r="L49" s="113"/>
      <c r="M49" s="104">
        <v>4843</v>
      </c>
      <c r="N49" s="104"/>
      <c r="O49" s="27">
        <v>3505781081</v>
      </c>
      <c r="P49" s="27">
        <v>216</v>
      </c>
      <c r="Q49" s="155"/>
      <c r="R49" s="114"/>
      <c r="S49" s="114"/>
      <c r="T49" s="114"/>
      <c r="U49" s="114"/>
      <c r="V49" s="114"/>
      <c r="W49" s="114"/>
      <c r="X49" s="114"/>
      <c r="Y49" s="114"/>
      <c r="Z49" s="114"/>
    </row>
    <row r="50" spans="1:26" s="115" customFormat="1" ht="30" x14ac:dyDescent="0.25">
      <c r="A50" s="47">
        <f>+A49+1</f>
        <v>2</v>
      </c>
      <c r="B50" s="116" t="s">
        <v>294</v>
      </c>
      <c r="C50" s="117" t="s">
        <v>294</v>
      </c>
      <c r="D50" s="116" t="s">
        <v>296</v>
      </c>
      <c r="E50" s="111" t="s">
        <v>299</v>
      </c>
      <c r="F50" s="112" t="s">
        <v>136</v>
      </c>
      <c r="G50" s="112"/>
      <c r="H50" s="119">
        <v>40557</v>
      </c>
      <c r="I50" s="113">
        <v>40844</v>
      </c>
      <c r="J50" s="113"/>
      <c r="K50" s="113" t="s">
        <v>655</v>
      </c>
      <c r="L50" s="113" t="s">
        <v>656</v>
      </c>
      <c r="M50" s="104">
        <v>135</v>
      </c>
      <c r="N50" s="104"/>
      <c r="O50" s="27">
        <v>139488716</v>
      </c>
      <c r="P50" s="27">
        <v>207</v>
      </c>
      <c r="Q50" s="155"/>
      <c r="R50" s="114"/>
      <c r="S50" s="114"/>
      <c r="T50" s="114"/>
      <c r="U50" s="114"/>
      <c r="V50" s="114"/>
      <c r="W50" s="114"/>
      <c r="X50" s="114"/>
      <c r="Y50" s="114"/>
      <c r="Z50" s="114"/>
    </row>
    <row r="51" spans="1:26" s="115" customFormat="1" ht="30" x14ac:dyDescent="0.25">
      <c r="A51" s="47">
        <f t="shared" ref="A51:A56" si="0">+A50+1</f>
        <v>3</v>
      </c>
      <c r="B51" s="116" t="s">
        <v>294</v>
      </c>
      <c r="C51" s="117" t="s">
        <v>294</v>
      </c>
      <c r="D51" s="116" t="s">
        <v>296</v>
      </c>
      <c r="E51" s="111" t="s">
        <v>300</v>
      </c>
      <c r="F51" s="112" t="s">
        <v>136</v>
      </c>
      <c r="G51" s="112"/>
      <c r="H51" s="119">
        <v>40816</v>
      </c>
      <c r="I51" s="113">
        <v>40969</v>
      </c>
      <c r="J51" s="113"/>
      <c r="K51" s="113" t="s">
        <v>316</v>
      </c>
      <c r="L51" s="113"/>
      <c r="M51" s="104">
        <v>631</v>
      </c>
      <c r="N51" s="104"/>
      <c r="O51" s="27">
        <v>520385195</v>
      </c>
      <c r="P51" s="27" t="s">
        <v>301</v>
      </c>
      <c r="Q51" s="155"/>
      <c r="R51" s="114"/>
      <c r="S51" s="114"/>
      <c r="T51" s="114"/>
      <c r="U51" s="114"/>
      <c r="V51" s="114"/>
      <c r="W51" s="114"/>
      <c r="X51" s="114"/>
      <c r="Y51" s="114"/>
      <c r="Z51" s="114"/>
    </row>
    <row r="52" spans="1:26" s="115" customFormat="1" ht="30" x14ac:dyDescent="0.25">
      <c r="A52" s="47">
        <f t="shared" si="0"/>
        <v>4</v>
      </c>
      <c r="B52" s="116" t="s">
        <v>294</v>
      </c>
      <c r="C52" s="117" t="s">
        <v>294</v>
      </c>
      <c r="D52" s="116" t="s">
        <v>296</v>
      </c>
      <c r="E52" s="111" t="s">
        <v>302</v>
      </c>
      <c r="F52" s="112" t="s">
        <v>136</v>
      </c>
      <c r="G52" s="112"/>
      <c r="H52" s="119">
        <v>41008</v>
      </c>
      <c r="I52" s="113">
        <v>41182</v>
      </c>
      <c r="J52" s="113"/>
      <c r="K52" s="113" t="s">
        <v>303</v>
      </c>
      <c r="L52" s="113"/>
      <c r="M52" s="104">
        <v>631</v>
      </c>
      <c r="N52" s="104"/>
      <c r="O52" s="27">
        <v>175114368</v>
      </c>
      <c r="P52" s="27">
        <v>142</v>
      </c>
      <c r="Q52" s="155"/>
      <c r="R52" s="114"/>
      <c r="S52" s="114"/>
      <c r="T52" s="114"/>
      <c r="U52" s="114"/>
      <c r="V52" s="114"/>
      <c r="W52" s="114"/>
      <c r="X52" s="114"/>
      <c r="Y52" s="114"/>
      <c r="Z52" s="114"/>
    </row>
    <row r="53" spans="1:26" s="115" customFormat="1" ht="30" x14ac:dyDescent="0.25">
      <c r="A53" s="47">
        <f t="shared" si="0"/>
        <v>5</v>
      </c>
      <c r="B53" s="116" t="s">
        <v>294</v>
      </c>
      <c r="C53" s="117" t="s">
        <v>294</v>
      </c>
      <c r="D53" s="116" t="s">
        <v>296</v>
      </c>
      <c r="E53" s="111" t="s">
        <v>312</v>
      </c>
      <c r="F53" s="112" t="s">
        <v>136</v>
      </c>
      <c r="G53" s="112"/>
      <c r="H53" s="119">
        <v>41204</v>
      </c>
      <c r="I53" s="113">
        <v>41453</v>
      </c>
      <c r="J53" s="113"/>
      <c r="K53" s="113" t="s">
        <v>314</v>
      </c>
      <c r="L53" s="113"/>
      <c r="M53" s="104">
        <v>495</v>
      </c>
      <c r="N53" s="104"/>
      <c r="O53" s="27">
        <v>480053046</v>
      </c>
      <c r="P53" s="27" t="s">
        <v>313</v>
      </c>
      <c r="Q53" s="155"/>
      <c r="R53" s="114"/>
      <c r="S53" s="114"/>
      <c r="T53" s="114"/>
      <c r="U53" s="114"/>
      <c r="V53" s="114"/>
      <c r="W53" s="114"/>
      <c r="X53" s="114"/>
      <c r="Y53" s="114"/>
      <c r="Z53" s="114"/>
    </row>
    <row r="54" spans="1:26" s="115" customFormat="1" x14ac:dyDescent="0.25">
      <c r="A54" s="47">
        <f t="shared" si="0"/>
        <v>6</v>
      </c>
      <c r="B54" s="116" t="s">
        <v>294</v>
      </c>
      <c r="C54" s="117" t="s">
        <v>294</v>
      </c>
      <c r="D54" s="116" t="s">
        <v>315</v>
      </c>
      <c r="E54" s="111" t="s">
        <v>318</v>
      </c>
      <c r="F54" s="112" t="s">
        <v>136</v>
      </c>
      <c r="G54" s="112"/>
      <c r="H54" s="119">
        <v>41512</v>
      </c>
      <c r="I54" s="113">
        <v>41912</v>
      </c>
      <c r="J54" s="113"/>
      <c r="K54" s="113" t="s">
        <v>317</v>
      </c>
      <c r="L54" s="113"/>
      <c r="M54" s="104">
        <v>404</v>
      </c>
      <c r="N54" s="104"/>
      <c r="O54" s="27">
        <v>1395923342</v>
      </c>
      <c r="P54" s="27">
        <v>139</v>
      </c>
      <c r="Q54" s="155"/>
      <c r="R54" s="114"/>
      <c r="S54" s="114"/>
      <c r="T54" s="114"/>
      <c r="U54" s="114"/>
      <c r="V54" s="114"/>
      <c r="W54" s="114"/>
      <c r="X54" s="114"/>
      <c r="Y54" s="114"/>
      <c r="Z54" s="114"/>
    </row>
    <row r="55" spans="1:26" s="115" customFormat="1" x14ac:dyDescent="0.25">
      <c r="A55" s="47">
        <f t="shared" si="0"/>
        <v>7</v>
      </c>
      <c r="B55" s="116"/>
      <c r="C55" s="117"/>
      <c r="D55" s="116"/>
      <c r="E55" s="111"/>
      <c r="F55" s="112"/>
      <c r="G55" s="112"/>
      <c r="H55" s="112"/>
      <c r="I55" s="113"/>
      <c r="J55" s="113"/>
      <c r="K55" s="113"/>
      <c r="L55" s="113"/>
      <c r="M55" s="104"/>
      <c r="N55" s="104"/>
      <c r="O55" s="27"/>
      <c r="P55" s="27"/>
      <c r="Q55" s="155"/>
      <c r="R55" s="114"/>
      <c r="S55" s="114"/>
      <c r="T55" s="114"/>
      <c r="U55" s="114"/>
      <c r="V55" s="114"/>
      <c r="W55" s="114"/>
      <c r="X55" s="114"/>
      <c r="Y55" s="114"/>
      <c r="Z55" s="114"/>
    </row>
    <row r="56" spans="1:26" s="115" customFormat="1" x14ac:dyDescent="0.25">
      <c r="A56" s="47">
        <f t="shared" si="0"/>
        <v>8</v>
      </c>
      <c r="B56" s="116"/>
      <c r="C56" s="117"/>
      <c r="D56" s="116"/>
      <c r="E56" s="111"/>
      <c r="F56" s="112"/>
      <c r="G56" s="112"/>
      <c r="H56" s="112"/>
      <c r="I56" s="113"/>
      <c r="J56" s="113"/>
      <c r="K56" s="185"/>
      <c r="L56" s="113"/>
      <c r="M56" s="104"/>
      <c r="N56" s="104"/>
      <c r="O56" s="27"/>
      <c r="P56" s="27"/>
      <c r="Q56" s="155"/>
      <c r="R56" s="114"/>
      <c r="S56" s="114"/>
      <c r="T56" s="114"/>
      <c r="U56" s="114"/>
      <c r="V56" s="114"/>
      <c r="W56" s="114"/>
      <c r="X56" s="114"/>
      <c r="Y56" s="114"/>
      <c r="Z56" s="114"/>
    </row>
    <row r="57" spans="1:26" s="115" customFormat="1" x14ac:dyDescent="0.25">
      <c r="A57" s="47"/>
      <c r="B57" s="50" t="s">
        <v>16</v>
      </c>
      <c r="C57" s="117"/>
      <c r="D57" s="116"/>
      <c r="E57" s="111"/>
      <c r="F57" s="112"/>
      <c r="G57" s="112"/>
      <c r="H57" s="112"/>
      <c r="I57" s="113"/>
      <c r="J57" s="113"/>
      <c r="K57" s="118" t="s">
        <v>665</v>
      </c>
      <c r="L57" s="118" t="s">
        <v>656</v>
      </c>
      <c r="M57" s="153">
        <v>4843</v>
      </c>
      <c r="N57" s="153"/>
      <c r="O57" s="27"/>
      <c r="P57" s="27"/>
      <c r="Q57" s="156"/>
    </row>
    <row r="58" spans="1:26" s="30" customFormat="1" x14ac:dyDescent="0.25">
      <c r="E58" s="31"/>
    </row>
    <row r="59" spans="1:26" s="30" customFormat="1" x14ac:dyDescent="0.25">
      <c r="B59" s="278" t="s">
        <v>28</v>
      </c>
      <c r="C59" s="278" t="s">
        <v>27</v>
      </c>
      <c r="D59" s="276" t="s">
        <v>34</v>
      </c>
      <c r="E59" s="276"/>
    </row>
    <row r="60" spans="1:26" s="30" customFormat="1" x14ac:dyDescent="0.25">
      <c r="B60" s="279"/>
      <c r="C60" s="279"/>
      <c r="D60" s="165" t="s">
        <v>23</v>
      </c>
      <c r="E60" s="63" t="s">
        <v>24</v>
      </c>
    </row>
    <row r="61" spans="1:26" s="30" customFormat="1" ht="18.75" x14ac:dyDescent="0.25">
      <c r="B61" s="60" t="s">
        <v>21</v>
      </c>
      <c r="C61" s="61" t="str">
        <f>+K57</f>
        <v>52 meses y 15 dias</v>
      </c>
      <c r="D61" s="58" t="s">
        <v>179</v>
      </c>
      <c r="E61" s="58"/>
      <c r="F61" s="32"/>
      <c r="G61" s="32"/>
      <c r="H61" s="32"/>
      <c r="I61" s="32"/>
      <c r="J61" s="32"/>
      <c r="K61" s="32"/>
      <c r="L61" s="32"/>
      <c r="M61" s="32"/>
    </row>
    <row r="62" spans="1:26" s="30" customFormat="1" x14ac:dyDescent="0.25">
      <c r="B62" s="60" t="s">
        <v>25</v>
      </c>
      <c r="C62" s="61">
        <f>+M57</f>
        <v>4843</v>
      </c>
      <c r="D62" s="58" t="s">
        <v>179</v>
      </c>
      <c r="E62" s="58"/>
    </row>
    <row r="63" spans="1:26" s="30" customFormat="1" x14ac:dyDescent="0.25">
      <c r="B63" s="33"/>
      <c r="C63" s="274"/>
      <c r="D63" s="274"/>
      <c r="E63" s="274"/>
      <c r="F63" s="274"/>
      <c r="G63" s="274"/>
      <c r="H63" s="274"/>
      <c r="I63" s="274"/>
      <c r="J63" s="274"/>
      <c r="K63" s="274"/>
      <c r="L63" s="274"/>
      <c r="M63" s="274"/>
      <c r="N63" s="274"/>
    </row>
    <row r="64" spans="1:26" ht="15.75" thickBot="1" x14ac:dyDescent="0.3"/>
    <row r="65" spans="2:17" ht="27" thickBot="1" x14ac:dyDescent="0.3">
      <c r="B65" s="273" t="s">
        <v>103</v>
      </c>
      <c r="C65" s="273"/>
      <c r="D65" s="273"/>
      <c r="E65" s="273"/>
      <c r="F65" s="273"/>
      <c r="G65" s="273"/>
      <c r="H65" s="273"/>
      <c r="I65" s="273"/>
      <c r="J65" s="273"/>
      <c r="K65" s="273"/>
      <c r="L65" s="273"/>
      <c r="M65" s="273"/>
      <c r="N65" s="273"/>
    </row>
    <row r="68" spans="2:17" ht="105" x14ac:dyDescent="0.25">
      <c r="B68" s="122" t="s">
        <v>149</v>
      </c>
      <c r="C68" s="69" t="s">
        <v>2</v>
      </c>
      <c r="D68" s="69" t="s">
        <v>105</v>
      </c>
      <c r="E68" s="69" t="s">
        <v>104</v>
      </c>
      <c r="F68" s="69" t="s">
        <v>106</v>
      </c>
      <c r="G68" s="69" t="s">
        <v>107</v>
      </c>
      <c r="H68" s="69" t="s">
        <v>108</v>
      </c>
      <c r="I68" s="69" t="s">
        <v>109</v>
      </c>
      <c r="J68" s="69" t="s">
        <v>110</v>
      </c>
      <c r="K68" s="69" t="s">
        <v>111</v>
      </c>
      <c r="L68" s="69" t="s">
        <v>112</v>
      </c>
      <c r="M68" s="98" t="s">
        <v>113</v>
      </c>
      <c r="N68" s="98" t="s">
        <v>114</v>
      </c>
      <c r="O68" s="259" t="s">
        <v>3</v>
      </c>
      <c r="P68" s="261"/>
      <c r="Q68" s="69" t="s">
        <v>18</v>
      </c>
    </row>
    <row r="69" spans="2:17" x14ac:dyDescent="0.25">
      <c r="B69" s="166" t="s">
        <v>158</v>
      </c>
      <c r="C69" s="166" t="s">
        <v>214</v>
      </c>
      <c r="D69" s="166" t="s">
        <v>217</v>
      </c>
      <c r="E69" s="167">
        <v>50</v>
      </c>
      <c r="F69" s="4"/>
      <c r="G69" s="4" t="s">
        <v>137</v>
      </c>
      <c r="H69" s="4"/>
      <c r="I69" s="99"/>
      <c r="J69" s="99" t="s">
        <v>136</v>
      </c>
      <c r="K69" s="99" t="s">
        <v>136</v>
      </c>
      <c r="L69" s="99" t="s">
        <v>136</v>
      </c>
      <c r="M69" s="99" t="s">
        <v>136</v>
      </c>
      <c r="N69" s="99" t="s">
        <v>136</v>
      </c>
      <c r="O69" s="263" t="s">
        <v>704</v>
      </c>
      <c r="P69" s="264"/>
      <c r="Q69" s="123" t="s">
        <v>136</v>
      </c>
    </row>
    <row r="70" spans="2:17" x14ac:dyDescent="0.25">
      <c r="B70" s="166" t="s">
        <v>158</v>
      </c>
      <c r="C70" s="166" t="s">
        <v>202</v>
      </c>
      <c r="D70" s="166" t="s">
        <v>218</v>
      </c>
      <c r="E70" s="167">
        <v>24</v>
      </c>
      <c r="F70" s="4"/>
      <c r="G70" s="4" t="s">
        <v>137</v>
      </c>
      <c r="H70" s="4"/>
      <c r="I70" s="99"/>
      <c r="J70" s="99" t="s">
        <v>136</v>
      </c>
      <c r="K70" s="99" t="s">
        <v>136</v>
      </c>
      <c r="L70" s="99" t="s">
        <v>136</v>
      </c>
      <c r="M70" s="99" t="s">
        <v>136</v>
      </c>
      <c r="N70" s="99" t="s">
        <v>136</v>
      </c>
      <c r="O70" s="263" t="s">
        <v>704</v>
      </c>
      <c r="P70" s="264"/>
      <c r="Q70" s="123" t="s">
        <v>136</v>
      </c>
    </row>
    <row r="71" spans="2:17" x14ac:dyDescent="0.25">
      <c r="B71" s="166" t="s">
        <v>158</v>
      </c>
      <c r="C71" s="166" t="s">
        <v>215</v>
      </c>
      <c r="D71" s="166" t="s">
        <v>219</v>
      </c>
      <c r="E71" s="167">
        <v>36</v>
      </c>
      <c r="F71" s="4"/>
      <c r="G71" s="4" t="s">
        <v>137</v>
      </c>
      <c r="H71" s="4"/>
      <c r="I71" s="99"/>
      <c r="J71" s="99" t="s">
        <v>136</v>
      </c>
      <c r="K71" s="99" t="s">
        <v>136</v>
      </c>
      <c r="L71" s="99" t="s">
        <v>136</v>
      </c>
      <c r="M71" s="99" t="s">
        <v>136</v>
      </c>
      <c r="N71" s="99" t="s">
        <v>136</v>
      </c>
      <c r="O71" s="263" t="s">
        <v>704</v>
      </c>
      <c r="P71" s="264"/>
      <c r="Q71" s="123" t="s">
        <v>136</v>
      </c>
    </row>
    <row r="72" spans="2:17" x14ac:dyDescent="0.25">
      <c r="B72" s="166" t="s">
        <v>158</v>
      </c>
      <c r="C72" s="166" t="s">
        <v>216</v>
      </c>
      <c r="D72" s="166" t="s">
        <v>220</v>
      </c>
      <c r="E72" s="167">
        <v>24</v>
      </c>
      <c r="F72" s="4"/>
      <c r="G72" s="4" t="s">
        <v>137</v>
      </c>
      <c r="H72" s="4"/>
      <c r="I72" s="99"/>
      <c r="J72" s="99" t="s">
        <v>136</v>
      </c>
      <c r="K72" s="99" t="s">
        <v>136</v>
      </c>
      <c r="L72" s="99" t="s">
        <v>136</v>
      </c>
      <c r="M72" s="99" t="s">
        <v>136</v>
      </c>
      <c r="N72" s="99" t="s">
        <v>136</v>
      </c>
      <c r="O72" s="263" t="s">
        <v>704</v>
      </c>
      <c r="P72" s="264"/>
      <c r="Q72" s="123" t="s">
        <v>136</v>
      </c>
    </row>
    <row r="73" spans="2:17" x14ac:dyDescent="0.25">
      <c r="B73" s="166" t="s">
        <v>171</v>
      </c>
      <c r="C73" s="166" t="s">
        <v>221</v>
      </c>
      <c r="D73" s="166" t="s">
        <v>223</v>
      </c>
      <c r="E73" s="167">
        <v>60</v>
      </c>
      <c r="F73" s="4"/>
      <c r="G73" s="4"/>
      <c r="H73" s="4" t="s">
        <v>137</v>
      </c>
      <c r="I73" s="99"/>
      <c r="J73" s="99" t="s">
        <v>136</v>
      </c>
      <c r="K73" s="99" t="s">
        <v>136</v>
      </c>
      <c r="L73" s="99" t="s">
        <v>136</v>
      </c>
      <c r="M73" s="99" t="s">
        <v>136</v>
      </c>
      <c r="N73" s="99" t="s">
        <v>136</v>
      </c>
      <c r="O73" s="161" t="s">
        <v>708</v>
      </c>
      <c r="P73" s="162"/>
      <c r="Q73" s="123" t="s">
        <v>136</v>
      </c>
    </row>
    <row r="74" spans="2:17" x14ac:dyDescent="0.25">
      <c r="B74" s="166" t="s">
        <v>171</v>
      </c>
      <c r="C74" s="166" t="s">
        <v>222</v>
      </c>
      <c r="D74" s="166" t="s">
        <v>224</v>
      </c>
      <c r="E74" s="167">
        <v>48</v>
      </c>
      <c r="F74" s="4"/>
      <c r="G74" s="4"/>
      <c r="H74" s="4" t="s">
        <v>137</v>
      </c>
      <c r="I74" s="99"/>
      <c r="J74" s="99" t="s">
        <v>136</v>
      </c>
      <c r="K74" s="99" t="s">
        <v>136</v>
      </c>
      <c r="L74" s="99" t="s">
        <v>136</v>
      </c>
      <c r="M74" s="99" t="s">
        <v>136</v>
      </c>
      <c r="N74" s="99" t="s">
        <v>136</v>
      </c>
      <c r="O74" s="161" t="s">
        <v>708</v>
      </c>
      <c r="P74" s="162"/>
      <c r="Q74" s="123" t="s">
        <v>136</v>
      </c>
    </row>
    <row r="75" spans="2:17" x14ac:dyDescent="0.25">
      <c r="B75" s="166" t="s">
        <v>174</v>
      </c>
      <c r="C75" s="166" t="s">
        <v>225</v>
      </c>
      <c r="D75" s="47" t="s">
        <v>247</v>
      </c>
      <c r="E75" s="167">
        <v>100</v>
      </c>
      <c r="F75" s="4"/>
      <c r="G75" s="4"/>
      <c r="H75" s="4"/>
      <c r="I75" s="99" t="s">
        <v>137</v>
      </c>
      <c r="J75" s="99" t="s">
        <v>136</v>
      </c>
      <c r="K75" s="99" t="s">
        <v>136</v>
      </c>
      <c r="L75" s="99" t="s">
        <v>136</v>
      </c>
      <c r="M75" s="99" t="s">
        <v>136</v>
      </c>
      <c r="N75" s="99" t="s">
        <v>136</v>
      </c>
      <c r="O75" s="161" t="s">
        <v>709</v>
      </c>
      <c r="P75" s="162"/>
      <c r="Q75" s="123" t="s">
        <v>136</v>
      </c>
    </row>
    <row r="76" spans="2:17" x14ac:dyDescent="0.25">
      <c r="B76" s="166" t="s">
        <v>174</v>
      </c>
      <c r="C76" s="166" t="s">
        <v>226</v>
      </c>
      <c r="D76" s="166" t="s">
        <v>226</v>
      </c>
      <c r="E76" s="167">
        <v>53</v>
      </c>
      <c r="F76" s="4"/>
      <c r="G76" s="4"/>
      <c r="H76" s="4"/>
      <c r="I76" s="99" t="s">
        <v>137</v>
      </c>
      <c r="J76" s="99" t="s">
        <v>136</v>
      </c>
      <c r="K76" s="99" t="s">
        <v>136</v>
      </c>
      <c r="L76" s="99" t="s">
        <v>136</v>
      </c>
      <c r="M76" s="99" t="s">
        <v>136</v>
      </c>
      <c r="N76" s="99" t="s">
        <v>136</v>
      </c>
      <c r="O76" s="161" t="s">
        <v>706</v>
      </c>
      <c r="P76" s="162"/>
      <c r="Q76" s="123" t="s">
        <v>136</v>
      </c>
    </row>
    <row r="77" spans="2:17" x14ac:dyDescent="0.25">
      <c r="B77" s="166" t="s">
        <v>174</v>
      </c>
      <c r="C77" s="166" t="s">
        <v>227</v>
      </c>
      <c r="D77" s="166" t="s">
        <v>244</v>
      </c>
      <c r="E77" s="167">
        <v>53</v>
      </c>
      <c r="F77" s="4"/>
      <c r="G77" s="4"/>
      <c r="H77" s="4"/>
      <c r="I77" s="99" t="s">
        <v>137</v>
      </c>
      <c r="J77" s="99" t="s">
        <v>136</v>
      </c>
      <c r="K77" s="99" t="s">
        <v>136</v>
      </c>
      <c r="L77" s="99" t="s">
        <v>136</v>
      </c>
      <c r="M77" s="99" t="s">
        <v>136</v>
      </c>
      <c r="N77" s="99" t="s">
        <v>136</v>
      </c>
      <c r="O77" s="161" t="s">
        <v>706</v>
      </c>
      <c r="P77" s="162"/>
      <c r="Q77" s="123" t="s">
        <v>136</v>
      </c>
    </row>
    <row r="78" spans="2:17" x14ac:dyDescent="0.25">
      <c r="B78" s="166" t="s">
        <v>174</v>
      </c>
      <c r="C78" s="166" t="s">
        <v>228</v>
      </c>
      <c r="D78" s="166" t="s">
        <v>245</v>
      </c>
      <c r="E78" s="167">
        <v>50</v>
      </c>
      <c r="F78" s="4"/>
      <c r="G78" s="4"/>
      <c r="H78" s="4"/>
      <c r="I78" s="99" t="s">
        <v>137</v>
      </c>
      <c r="J78" s="99" t="s">
        <v>136</v>
      </c>
      <c r="K78" s="99" t="s">
        <v>136</v>
      </c>
      <c r="L78" s="99" t="s">
        <v>136</v>
      </c>
      <c r="M78" s="99" t="s">
        <v>136</v>
      </c>
      <c r="N78" s="99" t="s">
        <v>136</v>
      </c>
      <c r="O78" s="161" t="s">
        <v>706</v>
      </c>
      <c r="P78" s="162"/>
      <c r="Q78" s="123" t="s">
        <v>136</v>
      </c>
    </row>
    <row r="79" spans="2:17" x14ac:dyDescent="0.25">
      <c r="B79" s="166" t="s">
        <v>174</v>
      </c>
      <c r="C79" s="166" t="s">
        <v>229</v>
      </c>
      <c r="D79" s="166" t="s">
        <v>229</v>
      </c>
      <c r="E79" s="167">
        <v>50</v>
      </c>
      <c r="F79" s="4"/>
      <c r="G79" s="4"/>
      <c r="H79" s="4"/>
      <c r="I79" s="99" t="s">
        <v>137</v>
      </c>
      <c r="J79" s="99" t="s">
        <v>136</v>
      </c>
      <c r="K79" s="99" t="s">
        <v>136</v>
      </c>
      <c r="L79" s="99" t="s">
        <v>136</v>
      </c>
      <c r="M79" s="99" t="s">
        <v>136</v>
      </c>
      <c r="N79" s="99" t="s">
        <v>136</v>
      </c>
      <c r="O79" s="161" t="s">
        <v>706</v>
      </c>
      <c r="P79" s="162"/>
      <c r="Q79" s="123" t="s">
        <v>136</v>
      </c>
    </row>
    <row r="80" spans="2:17" x14ac:dyDescent="0.25">
      <c r="B80" s="166" t="s">
        <v>174</v>
      </c>
      <c r="C80" s="166" t="s">
        <v>230</v>
      </c>
      <c r="D80" s="166" t="s">
        <v>246</v>
      </c>
      <c r="E80" s="167">
        <v>50</v>
      </c>
      <c r="F80" s="4"/>
      <c r="G80" s="4"/>
      <c r="H80" s="4"/>
      <c r="I80" s="99" t="s">
        <v>137</v>
      </c>
      <c r="J80" s="99" t="s">
        <v>136</v>
      </c>
      <c r="K80" s="99" t="s">
        <v>136</v>
      </c>
      <c r="L80" s="99" t="s">
        <v>136</v>
      </c>
      <c r="M80" s="99" t="s">
        <v>136</v>
      </c>
      <c r="N80" s="99" t="s">
        <v>136</v>
      </c>
      <c r="O80" s="161" t="s">
        <v>706</v>
      </c>
      <c r="P80" s="162"/>
      <c r="Q80" s="123" t="s">
        <v>136</v>
      </c>
    </row>
    <row r="81" spans="2:17" x14ac:dyDescent="0.25">
      <c r="B81" s="166" t="s">
        <v>174</v>
      </c>
      <c r="C81" s="166" t="s">
        <v>231</v>
      </c>
      <c r="D81" s="166" t="s">
        <v>244</v>
      </c>
      <c r="E81" s="167">
        <v>54</v>
      </c>
      <c r="F81" s="4"/>
      <c r="G81" s="4"/>
      <c r="H81" s="4"/>
      <c r="I81" s="99" t="s">
        <v>137</v>
      </c>
      <c r="J81" s="99" t="s">
        <v>136</v>
      </c>
      <c r="K81" s="99" t="s">
        <v>136</v>
      </c>
      <c r="L81" s="99" t="s">
        <v>136</v>
      </c>
      <c r="M81" s="99" t="s">
        <v>136</v>
      </c>
      <c r="N81" s="99" t="s">
        <v>136</v>
      </c>
      <c r="O81" s="161" t="s">
        <v>706</v>
      </c>
      <c r="P81" s="162"/>
      <c r="Q81" s="123" t="s">
        <v>136</v>
      </c>
    </row>
    <row r="82" spans="2:17" x14ac:dyDescent="0.25">
      <c r="B82" s="166" t="s">
        <v>174</v>
      </c>
      <c r="C82" s="166" t="s">
        <v>189</v>
      </c>
      <c r="D82" s="166" t="s">
        <v>189</v>
      </c>
      <c r="E82" s="167">
        <v>50</v>
      </c>
      <c r="F82" s="4"/>
      <c r="G82" s="4"/>
      <c r="H82" s="4"/>
      <c r="I82" s="99" t="s">
        <v>137</v>
      </c>
      <c r="J82" s="99" t="s">
        <v>136</v>
      </c>
      <c r="K82" s="99" t="s">
        <v>136</v>
      </c>
      <c r="L82" s="99" t="s">
        <v>136</v>
      </c>
      <c r="M82" s="99" t="s">
        <v>136</v>
      </c>
      <c r="N82" s="99" t="s">
        <v>136</v>
      </c>
      <c r="O82" s="161" t="s">
        <v>706</v>
      </c>
      <c r="P82" s="162"/>
      <c r="Q82" s="123" t="s">
        <v>136</v>
      </c>
    </row>
    <row r="83" spans="2:17" x14ac:dyDescent="0.25">
      <c r="B83" s="166" t="s">
        <v>174</v>
      </c>
      <c r="C83" s="166" t="s">
        <v>232</v>
      </c>
      <c r="D83" s="166" t="s">
        <v>232</v>
      </c>
      <c r="E83" s="167">
        <v>50</v>
      </c>
      <c r="F83" s="4"/>
      <c r="G83" s="4"/>
      <c r="H83" s="4"/>
      <c r="I83" s="99" t="s">
        <v>137</v>
      </c>
      <c r="J83" s="99" t="s">
        <v>136</v>
      </c>
      <c r="K83" s="99" t="s">
        <v>136</v>
      </c>
      <c r="L83" s="99" t="s">
        <v>136</v>
      </c>
      <c r="M83" s="99" t="s">
        <v>136</v>
      </c>
      <c r="N83" s="99" t="s">
        <v>136</v>
      </c>
      <c r="O83" s="161" t="s">
        <v>706</v>
      </c>
      <c r="P83" s="162"/>
      <c r="Q83" s="123" t="s">
        <v>136</v>
      </c>
    </row>
    <row r="84" spans="2:17" x14ac:dyDescent="0.25">
      <c r="B84" s="166" t="s">
        <v>174</v>
      </c>
      <c r="C84" s="166" t="s">
        <v>233</v>
      </c>
      <c r="D84" s="166" t="s">
        <v>233</v>
      </c>
      <c r="E84" s="167">
        <v>50</v>
      </c>
      <c r="F84" s="4"/>
      <c r="G84" s="4"/>
      <c r="H84" s="4"/>
      <c r="I84" s="99" t="s">
        <v>137</v>
      </c>
      <c r="J84" s="99" t="s">
        <v>136</v>
      </c>
      <c r="K84" s="99" t="s">
        <v>136</v>
      </c>
      <c r="L84" s="99" t="s">
        <v>136</v>
      </c>
      <c r="M84" s="99" t="s">
        <v>136</v>
      </c>
      <c r="N84" s="99" t="s">
        <v>136</v>
      </c>
      <c r="O84" s="161" t="s">
        <v>706</v>
      </c>
      <c r="P84" s="162"/>
      <c r="Q84" s="123" t="s">
        <v>136</v>
      </c>
    </row>
    <row r="85" spans="2:17" x14ac:dyDescent="0.25">
      <c r="B85" s="166" t="s">
        <v>174</v>
      </c>
      <c r="C85" s="166" t="s">
        <v>234</v>
      </c>
      <c r="D85" s="166" t="s">
        <v>234</v>
      </c>
      <c r="E85" s="167">
        <v>50</v>
      </c>
      <c r="F85" s="4"/>
      <c r="G85" s="4"/>
      <c r="H85" s="4"/>
      <c r="I85" s="99" t="s">
        <v>137</v>
      </c>
      <c r="J85" s="99" t="s">
        <v>136</v>
      </c>
      <c r="K85" s="99" t="s">
        <v>136</v>
      </c>
      <c r="L85" s="99" t="s">
        <v>136</v>
      </c>
      <c r="M85" s="99" t="s">
        <v>136</v>
      </c>
      <c r="N85" s="99" t="s">
        <v>136</v>
      </c>
      <c r="O85" s="161" t="s">
        <v>706</v>
      </c>
      <c r="P85" s="162"/>
      <c r="Q85" s="123" t="s">
        <v>136</v>
      </c>
    </row>
    <row r="86" spans="2:17" x14ac:dyDescent="0.25">
      <c r="B86" s="166" t="s">
        <v>174</v>
      </c>
      <c r="C86" s="166" t="s">
        <v>235</v>
      </c>
      <c r="D86" s="166" t="s">
        <v>235</v>
      </c>
      <c r="E86" s="167">
        <v>50</v>
      </c>
      <c r="F86" s="4"/>
      <c r="G86" s="4"/>
      <c r="H86" s="4"/>
      <c r="I86" s="99" t="s">
        <v>137</v>
      </c>
      <c r="J86" s="99" t="s">
        <v>136</v>
      </c>
      <c r="K86" s="99" t="s">
        <v>136</v>
      </c>
      <c r="L86" s="99" t="s">
        <v>136</v>
      </c>
      <c r="M86" s="99" t="s">
        <v>136</v>
      </c>
      <c r="N86" s="99" t="s">
        <v>136</v>
      </c>
      <c r="O86" s="161" t="s">
        <v>706</v>
      </c>
      <c r="P86" s="162"/>
      <c r="Q86" s="123" t="s">
        <v>136</v>
      </c>
    </row>
    <row r="87" spans="2:17" x14ac:dyDescent="0.25">
      <c r="B87" s="166" t="s">
        <v>174</v>
      </c>
      <c r="C87" s="166" t="s">
        <v>236</v>
      </c>
      <c r="D87" s="166" t="s">
        <v>236</v>
      </c>
      <c r="E87" s="167">
        <v>50</v>
      </c>
      <c r="F87" s="4"/>
      <c r="G87" s="4"/>
      <c r="H87" s="4"/>
      <c r="I87" s="99" t="s">
        <v>137</v>
      </c>
      <c r="J87" s="99" t="s">
        <v>136</v>
      </c>
      <c r="K87" s="99" t="s">
        <v>136</v>
      </c>
      <c r="L87" s="99" t="s">
        <v>136</v>
      </c>
      <c r="M87" s="99" t="s">
        <v>136</v>
      </c>
      <c r="N87" s="99" t="s">
        <v>136</v>
      </c>
      <c r="O87" s="161" t="s">
        <v>706</v>
      </c>
      <c r="P87" s="162"/>
      <c r="Q87" s="123" t="s">
        <v>136</v>
      </c>
    </row>
    <row r="88" spans="2:17" x14ac:dyDescent="0.25">
      <c r="B88" s="166" t="s">
        <v>174</v>
      </c>
      <c r="C88" s="166" t="s">
        <v>237</v>
      </c>
      <c r="D88" s="166" t="s">
        <v>237</v>
      </c>
      <c r="E88" s="167">
        <v>50</v>
      </c>
      <c r="F88" s="4"/>
      <c r="G88" s="4"/>
      <c r="H88" s="4"/>
      <c r="I88" s="99" t="s">
        <v>137</v>
      </c>
      <c r="J88" s="99" t="s">
        <v>136</v>
      </c>
      <c r="K88" s="99" t="s">
        <v>136</v>
      </c>
      <c r="L88" s="99" t="s">
        <v>136</v>
      </c>
      <c r="M88" s="99" t="s">
        <v>136</v>
      </c>
      <c r="N88" s="99" t="s">
        <v>136</v>
      </c>
      <c r="O88" s="161" t="s">
        <v>706</v>
      </c>
      <c r="P88" s="162"/>
      <c r="Q88" s="123" t="s">
        <v>136</v>
      </c>
    </row>
    <row r="89" spans="2:17" x14ac:dyDescent="0.25">
      <c r="B89" s="166" t="s">
        <v>174</v>
      </c>
      <c r="C89" s="166" t="s">
        <v>238</v>
      </c>
      <c r="D89" s="166" t="s">
        <v>238</v>
      </c>
      <c r="E89" s="167">
        <v>50</v>
      </c>
      <c r="F89" s="4"/>
      <c r="G89" s="4"/>
      <c r="H89" s="4"/>
      <c r="I89" s="99" t="s">
        <v>137</v>
      </c>
      <c r="J89" s="99" t="s">
        <v>136</v>
      </c>
      <c r="K89" s="99" t="s">
        <v>136</v>
      </c>
      <c r="L89" s="99" t="s">
        <v>136</v>
      </c>
      <c r="M89" s="99" t="s">
        <v>136</v>
      </c>
      <c r="N89" s="99" t="s">
        <v>136</v>
      </c>
      <c r="O89" s="161" t="s">
        <v>706</v>
      </c>
      <c r="P89" s="162"/>
      <c r="Q89" s="123" t="s">
        <v>136</v>
      </c>
    </row>
    <row r="90" spans="2:17" x14ac:dyDescent="0.25">
      <c r="B90" s="166" t="s">
        <v>174</v>
      </c>
      <c r="C90" s="166" t="s">
        <v>239</v>
      </c>
      <c r="D90" s="166" t="s">
        <v>239</v>
      </c>
      <c r="E90" s="167">
        <v>50</v>
      </c>
      <c r="F90" s="4"/>
      <c r="G90" s="4"/>
      <c r="H90" s="4"/>
      <c r="I90" s="99" t="s">
        <v>137</v>
      </c>
      <c r="J90" s="99" t="s">
        <v>136</v>
      </c>
      <c r="K90" s="99" t="s">
        <v>136</v>
      </c>
      <c r="L90" s="99" t="s">
        <v>136</v>
      </c>
      <c r="M90" s="99" t="s">
        <v>136</v>
      </c>
      <c r="N90" s="99" t="s">
        <v>136</v>
      </c>
      <c r="O90" s="161" t="s">
        <v>706</v>
      </c>
      <c r="P90" s="162"/>
      <c r="Q90" s="123" t="s">
        <v>136</v>
      </c>
    </row>
    <row r="91" spans="2:17" x14ac:dyDescent="0.25">
      <c r="B91" s="166" t="s">
        <v>174</v>
      </c>
      <c r="C91" s="166" t="s">
        <v>240</v>
      </c>
      <c r="D91" s="166" t="s">
        <v>240</v>
      </c>
      <c r="E91" s="167">
        <v>50</v>
      </c>
      <c r="F91" s="4"/>
      <c r="G91" s="4"/>
      <c r="H91" s="4"/>
      <c r="I91" s="99" t="s">
        <v>137</v>
      </c>
      <c r="J91" s="99" t="s">
        <v>136</v>
      </c>
      <c r="K91" s="99" t="s">
        <v>136</v>
      </c>
      <c r="L91" s="99" t="s">
        <v>136</v>
      </c>
      <c r="M91" s="99" t="s">
        <v>136</v>
      </c>
      <c r="N91" s="99" t="s">
        <v>136</v>
      </c>
      <c r="O91" s="161" t="s">
        <v>706</v>
      </c>
      <c r="P91" s="162"/>
      <c r="Q91" s="123" t="s">
        <v>136</v>
      </c>
    </row>
    <row r="92" spans="2:17" x14ac:dyDescent="0.25">
      <c r="B92" s="166" t="s">
        <v>174</v>
      </c>
      <c r="C92" s="166" t="s">
        <v>241</v>
      </c>
      <c r="D92" s="166" t="s">
        <v>241</v>
      </c>
      <c r="E92" s="167">
        <v>50</v>
      </c>
      <c r="F92" s="4"/>
      <c r="G92" s="4"/>
      <c r="H92" s="4"/>
      <c r="I92" s="99" t="s">
        <v>137</v>
      </c>
      <c r="J92" s="99" t="s">
        <v>136</v>
      </c>
      <c r="K92" s="99" t="s">
        <v>136</v>
      </c>
      <c r="L92" s="99" t="s">
        <v>136</v>
      </c>
      <c r="M92" s="99" t="s">
        <v>136</v>
      </c>
      <c r="N92" s="99" t="s">
        <v>136</v>
      </c>
      <c r="O92" s="161" t="s">
        <v>706</v>
      </c>
      <c r="P92" s="162"/>
      <c r="Q92" s="123" t="s">
        <v>136</v>
      </c>
    </row>
    <row r="93" spans="2:17" x14ac:dyDescent="0.25">
      <c r="B93" s="166" t="s">
        <v>174</v>
      </c>
      <c r="C93" s="166" t="s">
        <v>242</v>
      </c>
      <c r="D93" s="166" t="s">
        <v>242</v>
      </c>
      <c r="E93" s="167">
        <v>50</v>
      </c>
      <c r="F93" s="4"/>
      <c r="G93" s="4"/>
      <c r="H93" s="4"/>
      <c r="I93" s="99" t="s">
        <v>137</v>
      </c>
      <c r="J93" s="99" t="s">
        <v>136</v>
      </c>
      <c r="K93" s="99" t="s">
        <v>136</v>
      </c>
      <c r="L93" s="99" t="s">
        <v>136</v>
      </c>
      <c r="M93" s="99" t="s">
        <v>136</v>
      </c>
      <c r="N93" s="99" t="s">
        <v>136</v>
      </c>
      <c r="O93" s="161" t="s">
        <v>706</v>
      </c>
      <c r="P93" s="162"/>
      <c r="Q93" s="123" t="s">
        <v>136</v>
      </c>
    </row>
    <row r="94" spans="2:17" x14ac:dyDescent="0.25">
      <c r="B94" s="166" t="s">
        <v>174</v>
      </c>
      <c r="C94" s="166" t="s">
        <v>243</v>
      </c>
      <c r="D94" s="166" t="s">
        <v>243</v>
      </c>
      <c r="E94" s="167">
        <v>50</v>
      </c>
      <c r="F94" s="4"/>
      <c r="G94" s="4"/>
      <c r="H94" s="4"/>
      <c r="I94" s="99" t="s">
        <v>137</v>
      </c>
      <c r="J94" s="99" t="s">
        <v>136</v>
      </c>
      <c r="K94" s="99" t="s">
        <v>136</v>
      </c>
      <c r="L94" s="99" t="s">
        <v>136</v>
      </c>
      <c r="M94" s="99" t="s">
        <v>136</v>
      </c>
      <c r="N94" s="99" t="s">
        <v>136</v>
      </c>
      <c r="O94" s="161" t="s">
        <v>706</v>
      </c>
      <c r="P94" s="162"/>
      <c r="Q94" s="123" t="s">
        <v>136</v>
      </c>
    </row>
    <row r="95" spans="2:17" x14ac:dyDescent="0.25">
      <c r="B95" s="3"/>
      <c r="C95" s="3"/>
      <c r="D95" s="5"/>
      <c r="E95" s="5"/>
      <c r="F95" s="4"/>
      <c r="G95" s="4"/>
      <c r="H95" s="4"/>
      <c r="I95" s="99"/>
      <c r="J95" s="99"/>
      <c r="K95" s="123"/>
      <c r="L95" s="123"/>
      <c r="M95" s="123"/>
      <c r="N95" s="123"/>
      <c r="O95" s="161"/>
      <c r="P95" s="162"/>
      <c r="Q95" s="123"/>
    </row>
    <row r="96" spans="2:17" x14ac:dyDescent="0.25">
      <c r="B96" s="3"/>
      <c r="C96" s="3"/>
      <c r="D96" s="5"/>
      <c r="E96" s="5"/>
      <c r="F96" s="4"/>
      <c r="G96" s="4"/>
      <c r="H96" s="4"/>
      <c r="I96" s="99"/>
      <c r="J96" s="99"/>
      <c r="K96" s="123"/>
      <c r="L96" s="123"/>
      <c r="M96" s="123"/>
      <c r="N96" s="123"/>
      <c r="O96" s="263"/>
      <c r="P96" s="264"/>
      <c r="Q96" s="123"/>
    </row>
    <row r="97" spans="2:17" x14ac:dyDescent="0.25">
      <c r="B97" s="3"/>
      <c r="C97" s="3"/>
      <c r="D97" s="5"/>
      <c r="E97" s="5"/>
      <c r="F97" s="4"/>
      <c r="G97" s="4"/>
      <c r="H97" s="4"/>
      <c r="I97" s="99"/>
      <c r="J97" s="99"/>
      <c r="K97" s="123"/>
      <c r="L97" s="123"/>
      <c r="M97" s="123"/>
      <c r="N97" s="123"/>
      <c r="O97" s="263"/>
      <c r="P97" s="264"/>
      <c r="Q97" s="123"/>
    </row>
    <row r="98" spans="2:17" x14ac:dyDescent="0.25">
      <c r="B98" s="3"/>
      <c r="C98" s="3"/>
      <c r="D98" s="5"/>
      <c r="E98" s="5"/>
      <c r="F98" s="4"/>
      <c r="G98" s="4"/>
      <c r="H98" s="4"/>
      <c r="I98" s="99"/>
      <c r="J98" s="99"/>
      <c r="K98" s="123"/>
      <c r="L98" s="123"/>
      <c r="M98" s="123"/>
      <c r="N98" s="123"/>
      <c r="O98" s="263"/>
      <c r="P98" s="264"/>
      <c r="Q98" s="123"/>
    </row>
    <row r="99" spans="2:17" x14ac:dyDescent="0.25">
      <c r="B99" s="3"/>
      <c r="C99" s="3"/>
      <c r="D99" s="5"/>
      <c r="E99" s="5"/>
      <c r="F99" s="4"/>
      <c r="G99" s="4"/>
      <c r="H99" s="4"/>
      <c r="I99" s="99"/>
      <c r="J99" s="99"/>
      <c r="K99" s="123"/>
      <c r="L99" s="123"/>
      <c r="M99" s="123"/>
      <c r="N99" s="123"/>
      <c r="O99" s="263"/>
      <c r="P99" s="264"/>
      <c r="Q99" s="123"/>
    </row>
    <row r="100" spans="2:17" x14ac:dyDescent="0.25">
      <c r="B100" s="3"/>
      <c r="C100" s="3"/>
      <c r="D100" s="5"/>
      <c r="E100" s="5"/>
      <c r="F100" s="4"/>
      <c r="G100" s="4"/>
      <c r="H100" s="4"/>
      <c r="I100" s="99"/>
      <c r="J100" s="99"/>
      <c r="K100" s="123"/>
      <c r="L100" s="123"/>
      <c r="M100" s="123"/>
      <c r="N100" s="123"/>
      <c r="O100" s="263"/>
      <c r="P100" s="264"/>
      <c r="Q100" s="123"/>
    </row>
    <row r="101" spans="2:17" x14ac:dyDescent="0.25">
      <c r="B101" s="123"/>
      <c r="C101" s="123"/>
      <c r="D101" s="123"/>
      <c r="E101" s="123"/>
      <c r="F101" s="123"/>
      <c r="G101" s="123"/>
      <c r="H101" s="123"/>
      <c r="I101" s="123"/>
      <c r="J101" s="123"/>
      <c r="K101" s="123"/>
      <c r="L101" s="123"/>
      <c r="M101" s="123"/>
      <c r="N101" s="123"/>
      <c r="O101" s="263"/>
      <c r="P101" s="264"/>
      <c r="Q101" s="123"/>
    </row>
    <row r="102" spans="2:17" x14ac:dyDescent="0.25">
      <c r="B102" s="9" t="s">
        <v>1</v>
      </c>
    </row>
    <row r="103" spans="2:17" x14ac:dyDescent="0.25">
      <c r="B103" s="9" t="s">
        <v>37</v>
      </c>
    </row>
    <row r="104" spans="2:17" x14ac:dyDescent="0.25">
      <c r="B104" s="9" t="s">
        <v>62</v>
      </c>
    </row>
    <row r="105" spans="2:17" x14ac:dyDescent="0.25">
      <c r="Q105" s="318"/>
    </row>
    <row r="106" spans="2:17" ht="15.75" thickBot="1" x14ac:dyDescent="0.3">
      <c r="Q106" s="318"/>
    </row>
    <row r="107" spans="2:17" ht="27" thickBot="1" x14ac:dyDescent="0.3">
      <c r="B107" s="286" t="s">
        <v>38</v>
      </c>
      <c r="C107" s="287"/>
      <c r="D107" s="287"/>
      <c r="E107" s="287"/>
      <c r="F107" s="287"/>
      <c r="G107" s="287"/>
      <c r="H107" s="287"/>
      <c r="I107" s="287"/>
      <c r="J107" s="287"/>
      <c r="K107" s="287"/>
      <c r="L107" s="287"/>
      <c r="M107" s="287"/>
      <c r="N107" s="288"/>
      <c r="Q107" s="318"/>
    </row>
    <row r="108" spans="2:17" ht="75" x14ac:dyDescent="0.25">
      <c r="B108" s="122" t="s">
        <v>0</v>
      </c>
      <c r="C108" s="122" t="s">
        <v>39</v>
      </c>
      <c r="D108" s="122" t="s">
        <v>40</v>
      </c>
      <c r="E108" s="122" t="s">
        <v>115</v>
      </c>
      <c r="F108" s="122" t="s">
        <v>117</v>
      </c>
      <c r="G108" s="122" t="s">
        <v>118</v>
      </c>
      <c r="H108" s="122" t="s">
        <v>119</v>
      </c>
      <c r="I108" s="122" t="s">
        <v>116</v>
      </c>
      <c r="J108" s="259" t="s">
        <v>120</v>
      </c>
      <c r="K108" s="260"/>
      <c r="L108" s="261"/>
      <c r="M108" s="122" t="s">
        <v>121</v>
      </c>
      <c r="N108" s="122" t="s">
        <v>41</v>
      </c>
      <c r="O108" s="122" t="s">
        <v>42</v>
      </c>
      <c r="P108" s="122" t="s">
        <v>3</v>
      </c>
      <c r="Q108" s="40"/>
    </row>
    <row r="109" spans="2:17" ht="30" x14ac:dyDescent="0.25">
      <c r="B109" s="228" t="s">
        <v>43</v>
      </c>
      <c r="C109" s="222">
        <f>(134+108)/200+1060/300</f>
        <v>4.7433333333333332</v>
      </c>
      <c r="D109" s="3" t="s">
        <v>471</v>
      </c>
      <c r="E109" s="3">
        <v>98345087</v>
      </c>
      <c r="F109" s="3" t="s">
        <v>472</v>
      </c>
      <c r="G109" s="3" t="s">
        <v>351</v>
      </c>
      <c r="H109" s="206">
        <v>37148</v>
      </c>
      <c r="I109" s="5" t="s">
        <v>137</v>
      </c>
      <c r="J109" s="1" t="s">
        <v>294</v>
      </c>
      <c r="K109" s="100" t="s">
        <v>418</v>
      </c>
      <c r="L109" s="99" t="s">
        <v>463</v>
      </c>
      <c r="M109" s="123" t="s">
        <v>136</v>
      </c>
      <c r="N109" s="123" t="s">
        <v>136</v>
      </c>
      <c r="O109" s="322" t="s">
        <v>137</v>
      </c>
      <c r="P109" s="322" t="s">
        <v>364</v>
      </c>
      <c r="Q109" s="318"/>
    </row>
    <row r="110" spans="2:17" ht="30" x14ac:dyDescent="0.25">
      <c r="B110" s="228" t="s">
        <v>43</v>
      </c>
      <c r="C110" s="222">
        <f t="shared" ref="C110:C120" si="1">(134+108)/200+1060/300</f>
        <v>4.7433333333333332</v>
      </c>
      <c r="D110" s="3" t="s">
        <v>471</v>
      </c>
      <c r="E110" s="3">
        <v>98345087</v>
      </c>
      <c r="F110" s="3" t="s">
        <v>472</v>
      </c>
      <c r="G110" s="3" t="s">
        <v>351</v>
      </c>
      <c r="H110" s="206">
        <v>37148</v>
      </c>
      <c r="I110" s="5" t="s">
        <v>137</v>
      </c>
      <c r="J110" s="1" t="s">
        <v>294</v>
      </c>
      <c r="K110" s="100" t="s">
        <v>333</v>
      </c>
      <c r="L110" s="99" t="s">
        <v>463</v>
      </c>
      <c r="M110" s="123" t="s">
        <v>136</v>
      </c>
      <c r="N110" s="123" t="s">
        <v>136</v>
      </c>
      <c r="O110" s="322" t="s">
        <v>137</v>
      </c>
      <c r="P110" s="322" t="s">
        <v>364</v>
      </c>
      <c r="Q110" s="318"/>
    </row>
    <row r="111" spans="2:17" ht="30" x14ac:dyDescent="0.25">
      <c r="B111" s="228" t="s">
        <v>43</v>
      </c>
      <c r="C111" s="222">
        <f t="shared" si="1"/>
        <v>4.7433333333333332</v>
      </c>
      <c r="D111" s="3" t="s">
        <v>471</v>
      </c>
      <c r="E111" s="3">
        <v>98345087</v>
      </c>
      <c r="F111" s="3" t="s">
        <v>472</v>
      </c>
      <c r="G111" s="3" t="s">
        <v>351</v>
      </c>
      <c r="H111" s="206">
        <v>37148</v>
      </c>
      <c r="I111" s="5" t="s">
        <v>137</v>
      </c>
      <c r="J111" s="1" t="s">
        <v>294</v>
      </c>
      <c r="K111" s="100" t="s">
        <v>473</v>
      </c>
      <c r="L111" s="99" t="s">
        <v>463</v>
      </c>
      <c r="M111" s="123" t="s">
        <v>136</v>
      </c>
      <c r="N111" s="123" t="s">
        <v>136</v>
      </c>
      <c r="O111" s="322" t="s">
        <v>137</v>
      </c>
      <c r="P111" s="322" t="s">
        <v>364</v>
      </c>
      <c r="Q111" s="318"/>
    </row>
    <row r="112" spans="2:17" ht="30" x14ac:dyDescent="0.25">
      <c r="B112" s="228" t="s">
        <v>43</v>
      </c>
      <c r="C112" s="222">
        <f t="shared" si="1"/>
        <v>4.7433333333333332</v>
      </c>
      <c r="D112" s="3" t="s">
        <v>471</v>
      </c>
      <c r="E112" s="3">
        <v>98345087</v>
      </c>
      <c r="F112" s="3" t="s">
        <v>472</v>
      </c>
      <c r="G112" s="3" t="s">
        <v>351</v>
      </c>
      <c r="H112" s="206">
        <v>37148</v>
      </c>
      <c r="I112" s="5" t="s">
        <v>137</v>
      </c>
      <c r="J112" s="1" t="s">
        <v>294</v>
      </c>
      <c r="K112" s="100" t="s">
        <v>420</v>
      </c>
      <c r="L112" s="99" t="s">
        <v>463</v>
      </c>
      <c r="M112" s="123" t="s">
        <v>136</v>
      </c>
      <c r="N112" s="123" t="s">
        <v>136</v>
      </c>
      <c r="O112" s="322" t="s">
        <v>137</v>
      </c>
      <c r="P112" s="322" t="s">
        <v>364</v>
      </c>
      <c r="Q112" s="318"/>
    </row>
    <row r="113" spans="2:17" ht="30" x14ac:dyDescent="0.25">
      <c r="B113" s="228" t="s">
        <v>43</v>
      </c>
      <c r="C113" s="222">
        <f t="shared" si="1"/>
        <v>4.7433333333333332</v>
      </c>
      <c r="D113" s="3" t="s">
        <v>471</v>
      </c>
      <c r="E113" s="3">
        <v>98345087</v>
      </c>
      <c r="F113" s="3" t="s">
        <v>472</v>
      </c>
      <c r="G113" s="3" t="s">
        <v>351</v>
      </c>
      <c r="H113" s="206">
        <v>37148</v>
      </c>
      <c r="I113" s="5" t="s">
        <v>137</v>
      </c>
      <c r="J113" s="1" t="s">
        <v>294</v>
      </c>
      <c r="K113" s="100" t="s">
        <v>421</v>
      </c>
      <c r="L113" s="99" t="s">
        <v>463</v>
      </c>
      <c r="M113" s="123" t="s">
        <v>136</v>
      </c>
      <c r="N113" s="123" t="s">
        <v>136</v>
      </c>
      <c r="O113" s="322" t="s">
        <v>137</v>
      </c>
      <c r="P113" s="322" t="s">
        <v>364</v>
      </c>
      <c r="Q113" s="318"/>
    </row>
    <row r="114" spans="2:17" ht="30" x14ac:dyDescent="0.25">
      <c r="B114" s="228" t="s">
        <v>43</v>
      </c>
      <c r="C114" s="222">
        <f t="shared" si="1"/>
        <v>4.7433333333333332</v>
      </c>
      <c r="D114" s="3" t="s">
        <v>478</v>
      </c>
      <c r="E114" s="3">
        <v>36754335</v>
      </c>
      <c r="F114" s="3" t="s">
        <v>479</v>
      </c>
      <c r="G114" s="3" t="s">
        <v>409</v>
      </c>
      <c r="H114" s="206">
        <v>38164</v>
      </c>
      <c r="I114" s="5" t="s">
        <v>137</v>
      </c>
      <c r="J114" s="1" t="s">
        <v>294</v>
      </c>
      <c r="K114" s="193" t="s">
        <v>516</v>
      </c>
      <c r="L114" s="99" t="s">
        <v>480</v>
      </c>
      <c r="M114" s="123" t="s">
        <v>136</v>
      </c>
      <c r="N114" s="123" t="s">
        <v>136</v>
      </c>
      <c r="O114" s="322" t="s">
        <v>136</v>
      </c>
      <c r="P114" s="322" t="s">
        <v>734</v>
      </c>
      <c r="Q114" s="318"/>
    </row>
    <row r="115" spans="2:17" x14ac:dyDescent="0.25">
      <c r="B115" s="228" t="s">
        <v>43</v>
      </c>
      <c r="C115" s="222">
        <f t="shared" si="1"/>
        <v>4.7433333333333332</v>
      </c>
      <c r="D115" s="3" t="s">
        <v>486</v>
      </c>
      <c r="E115" s="3">
        <v>27548672</v>
      </c>
      <c r="F115" s="3" t="s">
        <v>487</v>
      </c>
      <c r="G115" s="3" t="s">
        <v>507</v>
      </c>
      <c r="H115" s="206">
        <v>38583</v>
      </c>
      <c r="I115" s="5"/>
      <c r="J115" s="1" t="s">
        <v>294</v>
      </c>
      <c r="K115" s="99" t="s">
        <v>488</v>
      </c>
      <c r="L115" s="99" t="s">
        <v>489</v>
      </c>
      <c r="M115" s="123" t="s">
        <v>136</v>
      </c>
      <c r="N115" s="123" t="s">
        <v>136</v>
      </c>
      <c r="O115" s="322" t="s">
        <v>136</v>
      </c>
      <c r="P115" s="322" t="s">
        <v>734</v>
      </c>
      <c r="Q115" s="318"/>
    </row>
    <row r="116" spans="2:17" x14ac:dyDescent="0.25">
      <c r="B116" s="228" t="s">
        <v>43</v>
      </c>
      <c r="C116" s="222">
        <f t="shared" si="1"/>
        <v>4.7433333333333332</v>
      </c>
      <c r="D116" s="3" t="s">
        <v>493</v>
      </c>
      <c r="E116" s="3">
        <v>1085294159</v>
      </c>
      <c r="F116" s="3" t="s">
        <v>479</v>
      </c>
      <c r="G116" s="3" t="s">
        <v>409</v>
      </c>
      <c r="H116" s="206">
        <v>41265</v>
      </c>
      <c r="I116" s="5"/>
      <c r="J116" s="1" t="s">
        <v>294</v>
      </c>
      <c r="K116" s="99" t="s">
        <v>495</v>
      </c>
      <c r="L116" s="3" t="s">
        <v>494</v>
      </c>
      <c r="M116" s="123" t="s">
        <v>136</v>
      </c>
      <c r="N116" s="123" t="s">
        <v>136</v>
      </c>
      <c r="O116" s="322" t="s">
        <v>136</v>
      </c>
      <c r="P116" s="322" t="s">
        <v>734</v>
      </c>
      <c r="Q116" s="318"/>
    </row>
    <row r="117" spans="2:17" x14ac:dyDescent="0.25">
      <c r="B117" s="228" t="s">
        <v>43</v>
      </c>
      <c r="C117" s="222">
        <f t="shared" si="1"/>
        <v>4.7433333333333332</v>
      </c>
      <c r="D117" s="3" t="s">
        <v>493</v>
      </c>
      <c r="E117" s="3">
        <v>1085294159</v>
      </c>
      <c r="F117" s="3" t="s">
        <v>479</v>
      </c>
      <c r="G117" s="3" t="s">
        <v>409</v>
      </c>
      <c r="H117" s="206">
        <v>41265</v>
      </c>
      <c r="I117" s="5"/>
      <c r="J117" s="1" t="s">
        <v>496</v>
      </c>
      <c r="K117" s="99" t="s">
        <v>497</v>
      </c>
      <c r="L117" s="3" t="s">
        <v>498</v>
      </c>
      <c r="M117" s="123" t="s">
        <v>136</v>
      </c>
      <c r="N117" s="123" t="s">
        <v>137</v>
      </c>
      <c r="O117" s="322" t="s">
        <v>136</v>
      </c>
      <c r="P117" s="322" t="s">
        <v>735</v>
      </c>
      <c r="Q117" s="318"/>
    </row>
    <row r="118" spans="2:17" x14ac:dyDescent="0.25">
      <c r="B118" s="228" t="s">
        <v>43</v>
      </c>
      <c r="C118" s="222">
        <f t="shared" si="1"/>
        <v>4.7433333333333332</v>
      </c>
      <c r="D118" s="3" t="s">
        <v>506</v>
      </c>
      <c r="E118" s="3">
        <v>27548786</v>
      </c>
      <c r="F118" s="3" t="s">
        <v>487</v>
      </c>
      <c r="G118" s="3" t="s">
        <v>507</v>
      </c>
      <c r="H118" s="206">
        <v>36364</v>
      </c>
      <c r="I118" s="5"/>
      <c r="J118" s="1" t="s">
        <v>294</v>
      </c>
      <c r="K118" s="99" t="s">
        <v>508</v>
      </c>
      <c r="L118" s="3" t="s">
        <v>494</v>
      </c>
      <c r="M118" s="123" t="s">
        <v>136</v>
      </c>
      <c r="N118" s="123" t="s">
        <v>136</v>
      </c>
      <c r="O118" s="322" t="s">
        <v>136</v>
      </c>
      <c r="P118" s="322"/>
      <c r="Q118" s="318"/>
    </row>
    <row r="119" spans="2:17" x14ac:dyDescent="0.25">
      <c r="B119" s="228" t="s">
        <v>43</v>
      </c>
      <c r="C119" s="222">
        <f t="shared" si="1"/>
        <v>4.7433333333333332</v>
      </c>
      <c r="D119" s="3" t="s">
        <v>506</v>
      </c>
      <c r="E119" s="3">
        <v>27548786</v>
      </c>
      <c r="F119" s="3" t="s">
        <v>487</v>
      </c>
      <c r="G119" s="3" t="s">
        <v>507</v>
      </c>
      <c r="H119" s="206">
        <v>36364</v>
      </c>
      <c r="I119" s="5"/>
      <c r="J119" s="1" t="s">
        <v>294</v>
      </c>
      <c r="K119" s="99" t="s">
        <v>509</v>
      </c>
      <c r="L119" s="3" t="s">
        <v>494</v>
      </c>
      <c r="M119" s="123" t="s">
        <v>136</v>
      </c>
      <c r="N119" s="123" t="s">
        <v>136</v>
      </c>
      <c r="O119" s="322" t="s">
        <v>136</v>
      </c>
      <c r="P119" s="322"/>
      <c r="Q119" s="318"/>
    </row>
    <row r="120" spans="2:17" x14ac:dyDescent="0.25">
      <c r="B120" s="228" t="s">
        <v>43</v>
      </c>
      <c r="C120" s="222">
        <f t="shared" si="1"/>
        <v>4.7433333333333332</v>
      </c>
      <c r="D120" s="3" t="s">
        <v>506</v>
      </c>
      <c r="E120" s="3">
        <v>27548786</v>
      </c>
      <c r="F120" s="3" t="s">
        <v>487</v>
      </c>
      <c r="G120" s="3" t="s">
        <v>507</v>
      </c>
      <c r="H120" s="206">
        <v>36364</v>
      </c>
      <c r="I120" s="5"/>
      <c r="J120" s="1" t="s">
        <v>294</v>
      </c>
      <c r="K120" s="99" t="s">
        <v>510</v>
      </c>
      <c r="L120" s="3" t="s">
        <v>494</v>
      </c>
      <c r="M120" s="123" t="s">
        <v>136</v>
      </c>
      <c r="N120" s="123" t="s">
        <v>136</v>
      </c>
      <c r="O120" s="322" t="s">
        <v>136</v>
      </c>
      <c r="P120" s="322"/>
      <c r="Q120" s="318"/>
    </row>
    <row r="121" spans="2:17" x14ac:dyDescent="0.25">
      <c r="B121" s="228" t="s">
        <v>44</v>
      </c>
      <c r="C121" s="222">
        <f t="shared" ref="C121:C132" si="2">(134+108)/200+(1060/300)*2</f>
        <v>8.2766666666666673</v>
      </c>
      <c r="D121" s="3" t="s">
        <v>474</v>
      </c>
      <c r="E121" s="3">
        <v>36952417</v>
      </c>
      <c r="F121" s="3" t="s">
        <v>350</v>
      </c>
      <c r="G121" s="3" t="s">
        <v>409</v>
      </c>
      <c r="H121" s="206">
        <v>38528</v>
      </c>
      <c r="I121" s="5" t="s">
        <v>136</v>
      </c>
      <c r="J121" s="1" t="s">
        <v>475</v>
      </c>
      <c r="K121" s="99" t="s">
        <v>476</v>
      </c>
      <c r="L121" s="99" t="s">
        <v>477</v>
      </c>
      <c r="M121" s="123" t="s">
        <v>136</v>
      </c>
      <c r="N121" s="123" t="s">
        <v>136</v>
      </c>
      <c r="O121" s="322" t="s">
        <v>137</v>
      </c>
      <c r="P121" s="322" t="s">
        <v>364</v>
      </c>
      <c r="Q121" s="318"/>
    </row>
    <row r="122" spans="2:17" x14ac:dyDescent="0.25">
      <c r="B122" s="228" t="s">
        <v>44</v>
      </c>
      <c r="C122" s="222">
        <f t="shared" si="2"/>
        <v>8.2766666666666673</v>
      </c>
      <c r="D122" s="3" t="s">
        <v>481</v>
      </c>
      <c r="E122" s="3">
        <v>1085289772</v>
      </c>
      <c r="F122" s="3" t="s">
        <v>350</v>
      </c>
      <c r="G122" s="3" t="s">
        <v>482</v>
      </c>
      <c r="H122" s="206">
        <v>41908</v>
      </c>
      <c r="I122" s="5" t="s">
        <v>137</v>
      </c>
      <c r="J122" s="1" t="s">
        <v>483</v>
      </c>
      <c r="K122" s="99" t="s">
        <v>484</v>
      </c>
      <c r="L122" s="99" t="s">
        <v>350</v>
      </c>
      <c r="M122" s="123" t="s">
        <v>136</v>
      </c>
      <c r="N122" s="123" t="s">
        <v>136</v>
      </c>
      <c r="O122" s="322" t="s">
        <v>137</v>
      </c>
      <c r="P122" s="322" t="s">
        <v>364</v>
      </c>
      <c r="Q122" s="318"/>
    </row>
    <row r="123" spans="2:17" x14ac:dyDescent="0.25">
      <c r="B123" s="228" t="s">
        <v>44</v>
      </c>
      <c r="C123" s="222">
        <f t="shared" si="2"/>
        <v>8.2766666666666673</v>
      </c>
      <c r="D123" s="3" t="s">
        <v>485</v>
      </c>
      <c r="E123" s="3">
        <v>36756023</v>
      </c>
      <c r="F123" s="3" t="s">
        <v>350</v>
      </c>
      <c r="G123" s="3" t="s">
        <v>351</v>
      </c>
      <c r="H123" s="206">
        <v>38814</v>
      </c>
      <c r="I123" s="5" t="s">
        <v>137</v>
      </c>
      <c r="J123" s="1" t="s">
        <v>294</v>
      </c>
      <c r="K123" s="99" t="s">
        <v>438</v>
      </c>
      <c r="L123" s="3" t="s">
        <v>44</v>
      </c>
      <c r="M123" s="123" t="s">
        <v>136</v>
      </c>
      <c r="N123" s="123" t="s">
        <v>136</v>
      </c>
      <c r="O123" s="322" t="s">
        <v>137</v>
      </c>
      <c r="P123" s="322" t="s">
        <v>364</v>
      </c>
      <c r="Q123" s="318"/>
    </row>
    <row r="124" spans="2:17" x14ac:dyDescent="0.25">
      <c r="B124" s="228" t="s">
        <v>44</v>
      </c>
      <c r="C124" s="222">
        <f t="shared" si="2"/>
        <v>8.2766666666666673</v>
      </c>
      <c r="D124" s="3" t="s">
        <v>490</v>
      </c>
      <c r="E124" s="3">
        <v>30720707</v>
      </c>
      <c r="F124" s="3" t="s">
        <v>350</v>
      </c>
      <c r="G124" s="3" t="s">
        <v>363</v>
      </c>
      <c r="H124" s="206">
        <v>39802</v>
      </c>
      <c r="I124" s="5" t="s">
        <v>136</v>
      </c>
      <c r="J124" s="1" t="s">
        <v>491</v>
      </c>
      <c r="K124" s="99" t="s">
        <v>492</v>
      </c>
      <c r="L124" s="3" t="s">
        <v>350</v>
      </c>
      <c r="M124" s="123" t="s">
        <v>136</v>
      </c>
      <c r="N124" s="123" t="s">
        <v>136</v>
      </c>
      <c r="O124" s="322" t="s">
        <v>136</v>
      </c>
      <c r="P124" s="322"/>
      <c r="Q124" s="318"/>
    </row>
    <row r="125" spans="2:17" x14ac:dyDescent="0.25">
      <c r="B125" s="228" t="s">
        <v>44</v>
      </c>
      <c r="C125" s="222">
        <f t="shared" si="2"/>
        <v>8.2766666666666673</v>
      </c>
      <c r="D125" s="3" t="s">
        <v>490</v>
      </c>
      <c r="E125" s="3">
        <v>30720707</v>
      </c>
      <c r="F125" s="3" t="s">
        <v>350</v>
      </c>
      <c r="G125" s="3" t="s">
        <v>363</v>
      </c>
      <c r="H125" s="206">
        <v>39802</v>
      </c>
      <c r="I125" s="5" t="s">
        <v>136</v>
      </c>
      <c r="J125" s="1" t="s">
        <v>491</v>
      </c>
      <c r="K125" s="99" t="s">
        <v>492</v>
      </c>
      <c r="L125" s="3" t="s">
        <v>350</v>
      </c>
      <c r="M125" s="123" t="s">
        <v>136</v>
      </c>
      <c r="N125" s="123" t="s">
        <v>136</v>
      </c>
      <c r="O125" s="322" t="s">
        <v>136</v>
      </c>
      <c r="P125" s="322"/>
      <c r="Q125" s="41"/>
    </row>
    <row r="126" spans="2:17" x14ac:dyDescent="0.25">
      <c r="B126" s="228" t="s">
        <v>44</v>
      </c>
      <c r="C126" s="222">
        <f t="shared" si="2"/>
        <v>8.2766666666666673</v>
      </c>
      <c r="D126" s="3" t="s">
        <v>499</v>
      </c>
      <c r="E126" s="3">
        <v>59823196</v>
      </c>
      <c r="F126" s="3" t="s">
        <v>416</v>
      </c>
      <c r="G126" s="3" t="s">
        <v>351</v>
      </c>
      <c r="H126" s="206">
        <v>39185</v>
      </c>
      <c r="I126" s="5" t="s">
        <v>136</v>
      </c>
      <c r="J126" s="1" t="s">
        <v>500</v>
      </c>
      <c r="K126" s="99" t="s">
        <v>501</v>
      </c>
      <c r="L126" s="3" t="s">
        <v>416</v>
      </c>
      <c r="M126" s="123" t="s">
        <v>136</v>
      </c>
      <c r="N126" s="123" t="s">
        <v>136</v>
      </c>
      <c r="O126" s="322" t="s">
        <v>136</v>
      </c>
      <c r="P126" s="322"/>
      <c r="Q126" s="41"/>
    </row>
    <row r="127" spans="2:17" x14ac:dyDescent="0.25">
      <c r="B127" s="228" t="s">
        <v>44</v>
      </c>
      <c r="C127" s="222">
        <f t="shared" si="2"/>
        <v>8.2766666666666673</v>
      </c>
      <c r="D127" s="3" t="s">
        <v>499</v>
      </c>
      <c r="E127" s="3">
        <v>59823196</v>
      </c>
      <c r="F127" s="3" t="s">
        <v>416</v>
      </c>
      <c r="G127" s="3" t="s">
        <v>351</v>
      </c>
      <c r="H127" s="206">
        <v>39185</v>
      </c>
      <c r="I127" s="5" t="s">
        <v>136</v>
      </c>
      <c r="J127" s="1" t="s">
        <v>366</v>
      </c>
      <c r="K127" s="99" t="s">
        <v>502</v>
      </c>
      <c r="L127" s="3" t="s">
        <v>416</v>
      </c>
      <c r="M127" s="123" t="s">
        <v>136</v>
      </c>
      <c r="N127" s="123" t="s">
        <v>136</v>
      </c>
      <c r="O127" s="322" t="s">
        <v>136</v>
      </c>
      <c r="P127" s="322"/>
      <c r="Q127" s="41"/>
    </row>
    <row r="128" spans="2:17" x14ac:dyDescent="0.25">
      <c r="B128" s="228" t="s">
        <v>44</v>
      </c>
      <c r="C128" s="222">
        <f t="shared" si="2"/>
        <v>8.2766666666666673</v>
      </c>
      <c r="D128" s="3" t="s">
        <v>503</v>
      </c>
      <c r="E128" s="3">
        <v>1120216145</v>
      </c>
      <c r="F128" s="3" t="s">
        <v>416</v>
      </c>
      <c r="G128" s="3" t="s">
        <v>351</v>
      </c>
      <c r="H128" s="206">
        <v>40284</v>
      </c>
      <c r="I128" s="5" t="s">
        <v>136</v>
      </c>
      <c r="J128" s="1" t="s">
        <v>504</v>
      </c>
      <c r="K128" s="99" t="s">
        <v>505</v>
      </c>
      <c r="L128" s="3" t="s">
        <v>470</v>
      </c>
      <c r="M128" s="123" t="s">
        <v>136</v>
      </c>
      <c r="N128" s="123" t="s">
        <v>136</v>
      </c>
      <c r="O128" s="322" t="s">
        <v>136</v>
      </c>
      <c r="P128" s="322"/>
      <c r="Q128" s="41"/>
    </row>
    <row r="129" spans="2:17" x14ac:dyDescent="0.25">
      <c r="B129" s="228" t="s">
        <v>44</v>
      </c>
      <c r="C129" s="222">
        <f t="shared" si="2"/>
        <v>8.2766666666666673</v>
      </c>
      <c r="D129" s="3" t="s">
        <v>511</v>
      </c>
      <c r="E129" s="3">
        <v>1085288379</v>
      </c>
      <c r="F129" s="3" t="s">
        <v>350</v>
      </c>
      <c r="G129" s="3" t="s">
        <v>409</v>
      </c>
      <c r="H129" s="206">
        <v>41818</v>
      </c>
      <c r="I129" s="5" t="s">
        <v>136</v>
      </c>
      <c r="J129" s="1" t="s">
        <v>409</v>
      </c>
      <c r="K129" s="99" t="s">
        <v>512</v>
      </c>
      <c r="L129" s="3" t="s">
        <v>513</v>
      </c>
      <c r="M129" s="123" t="s">
        <v>136</v>
      </c>
      <c r="N129" s="123" t="s">
        <v>136</v>
      </c>
      <c r="O129" s="322" t="s">
        <v>136</v>
      </c>
      <c r="P129" s="322"/>
      <c r="Q129" s="41"/>
    </row>
    <row r="130" spans="2:17" x14ac:dyDescent="0.25">
      <c r="B130" s="228" t="s">
        <v>44</v>
      </c>
      <c r="C130" s="222">
        <f t="shared" si="2"/>
        <v>8.2766666666666673</v>
      </c>
      <c r="D130" s="3" t="s">
        <v>514</v>
      </c>
      <c r="E130" s="3">
        <v>12751436</v>
      </c>
      <c r="F130" s="3" t="s">
        <v>350</v>
      </c>
      <c r="G130" s="3" t="s">
        <v>515</v>
      </c>
      <c r="H130" s="206">
        <v>40886</v>
      </c>
      <c r="I130" s="5" t="s">
        <v>136</v>
      </c>
      <c r="J130" s="1" t="s">
        <v>294</v>
      </c>
      <c r="K130" s="99" t="s">
        <v>438</v>
      </c>
      <c r="L130" s="3" t="s">
        <v>44</v>
      </c>
      <c r="M130" s="123" t="s">
        <v>136</v>
      </c>
      <c r="N130" s="123" t="s">
        <v>136</v>
      </c>
      <c r="O130" s="322" t="s">
        <v>136</v>
      </c>
      <c r="P130" s="322"/>
      <c r="Q130" s="41"/>
    </row>
    <row r="131" spans="2:17" x14ac:dyDescent="0.25">
      <c r="B131" s="228" t="s">
        <v>44</v>
      </c>
      <c r="C131" s="222">
        <f t="shared" si="2"/>
        <v>8.2766666666666673</v>
      </c>
      <c r="D131" s="3" t="s">
        <v>514</v>
      </c>
      <c r="E131" s="3">
        <v>12751436</v>
      </c>
      <c r="F131" s="3" t="s">
        <v>350</v>
      </c>
      <c r="G131" s="3" t="s">
        <v>515</v>
      </c>
      <c r="H131" s="206">
        <v>40886</v>
      </c>
      <c r="I131" s="5" t="s">
        <v>136</v>
      </c>
      <c r="J131" s="1" t="s">
        <v>294</v>
      </c>
      <c r="K131" s="99" t="s">
        <v>439</v>
      </c>
      <c r="L131" s="3" t="s">
        <v>44</v>
      </c>
      <c r="M131" s="123" t="s">
        <v>136</v>
      </c>
      <c r="N131" s="123" t="s">
        <v>136</v>
      </c>
      <c r="O131" s="322" t="s">
        <v>136</v>
      </c>
      <c r="P131" s="322"/>
      <c r="Q131" s="41"/>
    </row>
    <row r="132" spans="2:17" x14ac:dyDescent="0.25">
      <c r="B132" s="228" t="s">
        <v>44</v>
      </c>
      <c r="C132" s="222">
        <f t="shared" si="2"/>
        <v>8.2766666666666673</v>
      </c>
      <c r="D132" s="3" t="s">
        <v>514</v>
      </c>
      <c r="E132" s="3">
        <v>12751436</v>
      </c>
      <c r="F132" s="3" t="s">
        <v>350</v>
      </c>
      <c r="G132" s="3" t="s">
        <v>515</v>
      </c>
      <c r="H132" s="206">
        <v>40886</v>
      </c>
      <c r="I132" s="5" t="s">
        <v>136</v>
      </c>
      <c r="J132" s="1" t="s">
        <v>294</v>
      </c>
      <c r="K132" s="99" t="s">
        <v>413</v>
      </c>
      <c r="L132" s="3" t="s">
        <v>44</v>
      </c>
      <c r="M132" s="123" t="s">
        <v>136</v>
      </c>
      <c r="N132" s="123" t="s">
        <v>136</v>
      </c>
      <c r="O132" s="322" t="s">
        <v>136</v>
      </c>
      <c r="P132" s="322"/>
      <c r="Q132" s="41"/>
    </row>
    <row r="133" spans="2:17" x14ac:dyDescent="0.25">
      <c r="Q133" s="318"/>
    </row>
    <row r="136" spans="2:17" x14ac:dyDescent="0.25">
      <c r="Q136" s="318"/>
    </row>
    <row r="137" spans="2:17" ht="75" x14ac:dyDescent="0.25">
      <c r="B137" s="122" t="s">
        <v>0</v>
      </c>
      <c r="C137" s="122" t="s">
        <v>39</v>
      </c>
      <c r="D137" s="122" t="s">
        <v>40</v>
      </c>
      <c r="E137" s="122" t="s">
        <v>115</v>
      </c>
      <c r="F137" s="122" t="s">
        <v>117</v>
      </c>
      <c r="G137" s="122" t="s">
        <v>118</v>
      </c>
      <c r="H137" s="122" t="s">
        <v>119</v>
      </c>
      <c r="I137" s="122" t="s">
        <v>116</v>
      </c>
      <c r="J137" s="259" t="s">
        <v>120</v>
      </c>
      <c r="K137" s="260"/>
      <c r="L137" s="261"/>
      <c r="M137" s="122" t="s">
        <v>121</v>
      </c>
      <c r="N137" s="122" t="s">
        <v>41</v>
      </c>
      <c r="O137" s="122" t="s">
        <v>42</v>
      </c>
      <c r="P137" s="230" t="s">
        <v>3</v>
      </c>
      <c r="Q137" s="40"/>
    </row>
    <row r="139" spans="2:17" ht="15.75" thickBot="1" x14ac:dyDescent="0.3"/>
    <row r="140" spans="2:17" ht="27" thickBot="1" x14ac:dyDescent="0.3">
      <c r="B140" s="286" t="s">
        <v>46</v>
      </c>
      <c r="C140" s="287"/>
      <c r="D140" s="287"/>
      <c r="E140" s="287"/>
      <c r="F140" s="287"/>
      <c r="G140" s="287"/>
      <c r="H140" s="287"/>
      <c r="I140" s="287"/>
      <c r="J140" s="287"/>
      <c r="K140" s="287"/>
      <c r="L140" s="287"/>
      <c r="M140" s="287"/>
      <c r="N140" s="288"/>
    </row>
    <row r="143" spans="2:17" ht="30" x14ac:dyDescent="0.25">
      <c r="B143" s="69" t="s">
        <v>33</v>
      </c>
      <c r="C143" s="69" t="s">
        <v>47</v>
      </c>
      <c r="D143" s="259" t="s">
        <v>3</v>
      </c>
      <c r="E143" s="261"/>
    </row>
    <row r="144" spans="2:17" ht="30" x14ac:dyDescent="0.25">
      <c r="B144" s="70" t="s">
        <v>122</v>
      </c>
      <c r="C144" s="163" t="s">
        <v>136</v>
      </c>
      <c r="D144" s="292" t="s">
        <v>712</v>
      </c>
      <c r="E144" s="293"/>
    </row>
    <row r="147" spans="1:26" ht="26.25" x14ac:dyDescent="0.25">
      <c r="B147" s="265" t="s">
        <v>64</v>
      </c>
      <c r="C147" s="266"/>
      <c r="D147" s="266"/>
      <c r="E147" s="266"/>
      <c r="F147" s="266"/>
      <c r="G147" s="266"/>
      <c r="H147" s="266"/>
      <c r="I147" s="266"/>
      <c r="J147" s="266"/>
      <c r="K147" s="266"/>
      <c r="L147" s="266"/>
      <c r="M147" s="266"/>
      <c r="N147" s="266"/>
      <c r="O147" s="266"/>
      <c r="P147" s="266"/>
    </row>
    <row r="149" spans="1:26" ht="15.75" thickBot="1" x14ac:dyDescent="0.3"/>
    <row r="150" spans="1:26" ht="27" thickBot="1" x14ac:dyDescent="0.3">
      <c r="B150" s="286" t="s">
        <v>54</v>
      </c>
      <c r="C150" s="287"/>
      <c r="D150" s="287"/>
      <c r="E150" s="287"/>
      <c r="F150" s="287"/>
      <c r="G150" s="287"/>
      <c r="H150" s="287"/>
      <c r="I150" s="287"/>
      <c r="J150" s="287"/>
      <c r="K150" s="287"/>
      <c r="L150" s="287"/>
      <c r="M150" s="287"/>
      <c r="N150" s="288"/>
    </row>
    <row r="152" spans="1:26" ht="15.75" thickBot="1" x14ac:dyDescent="0.3">
      <c r="M152" s="66"/>
      <c r="N152" s="66"/>
    </row>
    <row r="153" spans="1:26" s="109" customFormat="1" ht="60" x14ac:dyDescent="0.25">
      <c r="B153" s="120" t="s">
        <v>145</v>
      </c>
      <c r="C153" s="120" t="s">
        <v>146</v>
      </c>
      <c r="D153" s="120" t="s">
        <v>147</v>
      </c>
      <c r="E153" s="120" t="s">
        <v>45</v>
      </c>
      <c r="F153" s="120" t="s">
        <v>22</v>
      </c>
      <c r="G153" s="120" t="s">
        <v>102</v>
      </c>
      <c r="H153" s="120" t="s">
        <v>17</v>
      </c>
      <c r="I153" s="120" t="s">
        <v>10</v>
      </c>
      <c r="J153" s="120" t="s">
        <v>31</v>
      </c>
      <c r="K153" s="120" t="s">
        <v>61</v>
      </c>
      <c r="L153" s="120" t="s">
        <v>20</v>
      </c>
      <c r="M153" s="105" t="s">
        <v>26</v>
      </c>
      <c r="N153" s="120" t="s">
        <v>148</v>
      </c>
      <c r="O153" s="120" t="s">
        <v>36</v>
      </c>
      <c r="P153" s="121" t="s">
        <v>11</v>
      </c>
      <c r="Q153" s="121" t="s">
        <v>19</v>
      </c>
    </row>
    <row r="154" spans="1:26" s="115" customFormat="1" x14ac:dyDescent="0.25">
      <c r="A154" s="47">
        <v>1</v>
      </c>
      <c r="B154" s="116"/>
      <c r="C154" s="116"/>
      <c r="D154" s="116"/>
      <c r="E154" s="185"/>
      <c r="F154" s="112"/>
      <c r="G154" s="154"/>
      <c r="H154" s="119"/>
      <c r="I154" s="113"/>
      <c r="J154" s="113"/>
      <c r="K154" s="113"/>
      <c r="L154" s="113"/>
      <c r="M154" s="104"/>
      <c r="N154" s="104"/>
      <c r="O154" s="27"/>
      <c r="P154" s="27"/>
      <c r="Q154" s="155"/>
      <c r="R154" s="114"/>
      <c r="S154" s="114"/>
      <c r="T154" s="114"/>
      <c r="U154" s="114"/>
      <c r="V154" s="114"/>
      <c r="W154" s="114"/>
      <c r="X154" s="114"/>
      <c r="Y154" s="114"/>
      <c r="Z154" s="114"/>
    </row>
    <row r="155" spans="1:26" s="115" customFormat="1" x14ac:dyDescent="0.25">
      <c r="A155" s="47">
        <f>+A154+1</f>
        <v>2</v>
      </c>
      <c r="B155" s="116"/>
      <c r="C155" s="116"/>
      <c r="D155" s="116"/>
      <c r="E155" s="185"/>
      <c r="F155" s="112"/>
      <c r="G155" s="112"/>
      <c r="H155" s="119"/>
      <c r="I155" s="113"/>
      <c r="J155" s="113"/>
      <c r="K155" s="113"/>
      <c r="L155" s="113"/>
      <c r="M155" s="104"/>
      <c r="N155" s="104"/>
      <c r="O155" s="27"/>
      <c r="P155" s="27"/>
      <c r="Q155" s="155"/>
      <c r="R155" s="114"/>
      <c r="S155" s="114"/>
      <c r="T155" s="114"/>
      <c r="U155" s="114"/>
      <c r="V155" s="114"/>
      <c r="W155" s="114"/>
      <c r="X155" s="114"/>
      <c r="Y155" s="114"/>
      <c r="Z155" s="114"/>
    </row>
    <row r="156" spans="1:26" s="115" customFormat="1" x14ac:dyDescent="0.25">
      <c r="A156" s="47">
        <f t="shared" ref="A156:A161" si="3">+A155+1</f>
        <v>3</v>
      </c>
      <c r="B156" s="116"/>
      <c r="C156" s="116"/>
      <c r="D156" s="116"/>
      <c r="E156" s="185"/>
      <c r="F156" s="112"/>
      <c r="G156" s="112"/>
      <c r="H156" s="119"/>
      <c r="I156" s="113"/>
      <c r="J156" s="113"/>
      <c r="K156" s="113"/>
      <c r="L156" s="113"/>
      <c r="M156" s="104"/>
      <c r="N156" s="104"/>
      <c r="O156" s="27"/>
      <c r="P156" s="27"/>
      <c r="Q156" s="155"/>
      <c r="R156" s="114"/>
      <c r="S156" s="114"/>
      <c r="T156" s="114"/>
      <c r="U156" s="114"/>
      <c r="V156" s="114"/>
      <c r="W156" s="114"/>
      <c r="X156" s="114"/>
      <c r="Y156" s="114"/>
      <c r="Z156" s="114"/>
    </row>
    <row r="157" spans="1:26" s="115" customFormat="1" x14ac:dyDescent="0.25">
      <c r="A157" s="47">
        <f t="shared" si="3"/>
        <v>4</v>
      </c>
      <c r="B157" s="116"/>
      <c r="C157" s="116"/>
      <c r="D157" s="116"/>
      <c r="E157" s="185"/>
      <c r="F157" s="112"/>
      <c r="G157" s="112"/>
      <c r="H157" s="119"/>
      <c r="I157" s="113"/>
      <c r="J157" s="113"/>
      <c r="K157" s="113"/>
      <c r="L157" s="113"/>
      <c r="M157" s="104"/>
      <c r="N157" s="104"/>
      <c r="O157" s="27"/>
      <c r="P157" s="27"/>
      <c r="Q157" s="155"/>
      <c r="R157" s="114"/>
      <c r="S157" s="114"/>
      <c r="T157" s="114"/>
      <c r="U157" s="114"/>
      <c r="V157" s="114"/>
      <c r="W157" s="114"/>
      <c r="X157" s="114"/>
      <c r="Y157" s="114"/>
      <c r="Z157" s="114"/>
    </row>
    <row r="158" spans="1:26" s="115" customFormat="1" x14ac:dyDescent="0.25">
      <c r="A158" s="47">
        <f t="shared" si="3"/>
        <v>5</v>
      </c>
      <c r="B158" s="116"/>
      <c r="C158" s="116"/>
      <c r="D158" s="116"/>
      <c r="E158" s="185"/>
      <c r="F158" s="112"/>
      <c r="G158" s="112"/>
      <c r="H158" s="119"/>
      <c r="I158" s="113"/>
      <c r="J158" s="113"/>
      <c r="K158" s="113"/>
      <c r="L158" s="113"/>
      <c r="M158" s="104"/>
      <c r="N158" s="104"/>
      <c r="O158" s="27"/>
      <c r="P158" s="27"/>
      <c r="Q158" s="155"/>
      <c r="R158" s="114"/>
      <c r="S158" s="114"/>
      <c r="T158" s="114"/>
      <c r="U158" s="114"/>
      <c r="V158" s="114"/>
      <c r="W158" s="114"/>
      <c r="X158" s="114"/>
      <c r="Y158" s="114"/>
      <c r="Z158" s="114"/>
    </row>
    <row r="159" spans="1:26" s="115" customFormat="1" x14ac:dyDescent="0.25">
      <c r="A159" s="47">
        <f t="shared" si="3"/>
        <v>6</v>
      </c>
      <c r="B159" s="116"/>
      <c r="C159" s="116"/>
      <c r="D159" s="116"/>
      <c r="E159" s="185"/>
      <c r="F159" s="112"/>
      <c r="G159" s="112"/>
      <c r="H159" s="119"/>
      <c r="I159" s="113"/>
      <c r="J159" s="113"/>
      <c r="K159" s="113"/>
      <c r="L159" s="113"/>
      <c r="M159" s="104"/>
      <c r="N159" s="104"/>
      <c r="O159" s="27"/>
      <c r="P159" s="27"/>
      <c r="Q159" s="155"/>
      <c r="R159" s="114"/>
      <c r="S159" s="114"/>
      <c r="T159" s="114"/>
      <c r="U159" s="114"/>
      <c r="V159" s="114"/>
      <c r="W159" s="114"/>
      <c r="X159" s="114"/>
      <c r="Y159" s="114"/>
      <c r="Z159" s="114"/>
    </row>
    <row r="160" spans="1:26" s="115" customFormat="1" x14ac:dyDescent="0.25">
      <c r="A160" s="47">
        <f t="shared" si="3"/>
        <v>7</v>
      </c>
      <c r="B160" s="116"/>
      <c r="C160" s="116"/>
      <c r="D160" s="116"/>
      <c r="E160" s="185"/>
      <c r="F160" s="112"/>
      <c r="G160" s="112"/>
      <c r="H160" s="119"/>
      <c r="I160" s="113"/>
      <c r="J160" s="113"/>
      <c r="K160" s="113"/>
      <c r="L160" s="113"/>
      <c r="M160" s="104"/>
      <c r="N160" s="104"/>
      <c r="O160" s="27"/>
      <c r="P160" s="27"/>
      <c r="Q160" s="155"/>
      <c r="R160" s="114"/>
      <c r="S160" s="114"/>
      <c r="T160" s="114"/>
      <c r="U160" s="114"/>
      <c r="V160" s="114"/>
      <c r="W160" s="114"/>
      <c r="X160" s="114"/>
      <c r="Y160" s="114"/>
      <c r="Z160" s="114"/>
    </row>
    <row r="161" spans="1:26" s="115" customFormat="1" x14ac:dyDescent="0.25">
      <c r="A161" s="47">
        <f t="shared" si="3"/>
        <v>8</v>
      </c>
      <c r="B161" s="116"/>
      <c r="C161" s="116"/>
      <c r="D161" s="116"/>
      <c r="E161" s="185"/>
      <c r="F161" s="112"/>
      <c r="G161" s="112"/>
      <c r="H161" s="119"/>
      <c r="I161" s="113"/>
      <c r="J161" s="113"/>
      <c r="K161" s="113"/>
      <c r="L161" s="113"/>
      <c r="M161" s="104"/>
      <c r="N161" s="104"/>
      <c r="O161" s="27"/>
      <c r="P161" s="27"/>
      <c r="Q161" s="155"/>
      <c r="R161" s="114"/>
      <c r="S161" s="114"/>
      <c r="T161" s="114"/>
      <c r="U161" s="114"/>
      <c r="V161" s="114"/>
      <c r="W161" s="114"/>
      <c r="X161" s="114"/>
      <c r="Y161" s="114"/>
      <c r="Z161" s="114"/>
    </row>
    <row r="162" spans="1:26" s="115" customFormat="1" x14ac:dyDescent="0.25">
      <c r="A162" s="47"/>
      <c r="B162" s="50" t="s">
        <v>16</v>
      </c>
      <c r="C162" s="117"/>
      <c r="D162" s="116"/>
      <c r="E162" s="111"/>
      <c r="F162" s="112"/>
      <c r="G162" s="112"/>
      <c r="H162" s="112"/>
      <c r="I162" s="113"/>
      <c r="J162" s="113"/>
      <c r="K162" s="118">
        <f t="shared" ref="K162:N162" si="4">SUM(K154:K161)</f>
        <v>0</v>
      </c>
      <c r="L162" s="118">
        <f t="shared" si="4"/>
        <v>0</v>
      </c>
      <c r="M162" s="153">
        <f t="shared" si="4"/>
        <v>0</v>
      </c>
      <c r="N162" s="118">
        <f t="shared" si="4"/>
        <v>0</v>
      </c>
      <c r="O162" s="27"/>
      <c r="P162" s="27"/>
      <c r="Q162" s="156"/>
    </row>
    <row r="163" spans="1:26" x14ac:dyDescent="0.25">
      <c r="B163" s="30"/>
      <c r="C163" s="30"/>
      <c r="D163" s="30"/>
      <c r="E163" s="31"/>
      <c r="F163" s="30"/>
      <c r="G163" s="30"/>
      <c r="H163" s="30"/>
      <c r="I163" s="30"/>
      <c r="J163" s="30"/>
      <c r="K163" s="30"/>
      <c r="L163" s="30"/>
      <c r="M163" s="30"/>
      <c r="N163" s="30"/>
      <c r="O163" s="30"/>
      <c r="P163" s="30"/>
    </row>
    <row r="164" spans="1:26" ht="18.75" x14ac:dyDescent="0.25">
      <c r="B164" s="60" t="s">
        <v>32</v>
      </c>
      <c r="C164" s="74">
        <f>+K162</f>
        <v>0</v>
      </c>
      <c r="H164" s="32"/>
      <c r="I164" s="32"/>
      <c r="J164" s="32"/>
      <c r="K164" s="32"/>
      <c r="L164" s="32"/>
      <c r="M164" s="32"/>
      <c r="N164" s="30"/>
      <c r="O164" s="30"/>
      <c r="P164" s="30"/>
    </row>
    <row r="166" spans="1:26" ht="15.75" thickBot="1" x14ac:dyDescent="0.3"/>
    <row r="167" spans="1:26" ht="30.75" thickBot="1" x14ac:dyDescent="0.3">
      <c r="B167" s="77" t="s">
        <v>49</v>
      </c>
      <c r="C167" s="78" t="s">
        <v>50</v>
      </c>
      <c r="D167" s="77" t="s">
        <v>51</v>
      </c>
      <c r="E167" s="78" t="s">
        <v>55</v>
      </c>
    </row>
    <row r="168" spans="1:26" x14ac:dyDescent="0.25">
      <c r="B168" s="68" t="s">
        <v>123</v>
      </c>
      <c r="C168" s="71">
        <v>20</v>
      </c>
      <c r="D168" s="71"/>
      <c r="E168" s="289">
        <f>+D168+D169+D170</f>
        <v>0</v>
      </c>
    </row>
    <row r="169" spans="1:26" x14ac:dyDescent="0.25">
      <c r="B169" s="68" t="s">
        <v>124</v>
      </c>
      <c r="C169" s="58">
        <v>30</v>
      </c>
      <c r="D169" s="163">
        <v>0</v>
      </c>
      <c r="E169" s="290"/>
    </row>
    <row r="170" spans="1:26" ht="15.75" thickBot="1" x14ac:dyDescent="0.3">
      <c r="B170" s="68" t="s">
        <v>125</v>
      </c>
      <c r="C170" s="73">
        <v>40</v>
      </c>
      <c r="D170" s="73">
        <v>0</v>
      </c>
      <c r="E170" s="291"/>
    </row>
    <row r="172" spans="1:26" ht="15.75" thickBot="1" x14ac:dyDescent="0.3"/>
    <row r="173" spans="1:26" ht="27" thickBot="1" x14ac:dyDescent="0.3">
      <c r="B173" s="286" t="s">
        <v>52</v>
      </c>
      <c r="C173" s="287"/>
      <c r="D173" s="287"/>
      <c r="E173" s="287"/>
      <c r="F173" s="287"/>
      <c r="G173" s="287"/>
      <c r="H173" s="287"/>
      <c r="I173" s="287"/>
      <c r="J173" s="287"/>
      <c r="K173" s="287"/>
      <c r="L173" s="287"/>
      <c r="M173" s="287"/>
      <c r="N173" s="288"/>
    </row>
    <row r="175" spans="1:26" ht="75" x14ac:dyDescent="0.25">
      <c r="B175" s="122" t="s">
        <v>0</v>
      </c>
      <c r="C175" s="122" t="s">
        <v>39</v>
      </c>
      <c r="D175" s="122" t="s">
        <v>40</v>
      </c>
      <c r="E175" s="122" t="s">
        <v>115</v>
      </c>
      <c r="F175" s="122" t="s">
        <v>117</v>
      </c>
      <c r="G175" s="122" t="s">
        <v>118</v>
      </c>
      <c r="H175" s="122" t="s">
        <v>119</v>
      </c>
      <c r="I175" s="122" t="s">
        <v>116</v>
      </c>
      <c r="J175" s="259" t="s">
        <v>120</v>
      </c>
      <c r="K175" s="260"/>
      <c r="L175" s="261"/>
      <c r="M175" s="122" t="s">
        <v>121</v>
      </c>
      <c r="N175" s="122" t="s">
        <v>41</v>
      </c>
      <c r="O175" s="122" t="s">
        <v>42</v>
      </c>
      <c r="P175" s="259" t="s">
        <v>3</v>
      </c>
      <c r="Q175" s="261"/>
    </row>
    <row r="176" spans="1:26" ht="30" x14ac:dyDescent="0.25">
      <c r="B176" s="160" t="s">
        <v>129</v>
      </c>
      <c r="C176" s="160">
        <f t="shared" ref="C176:C183" si="5">1302/1000</f>
        <v>1.302</v>
      </c>
      <c r="D176" s="1" t="s">
        <v>623</v>
      </c>
      <c r="E176" s="1">
        <v>30741683</v>
      </c>
      <c r="F176" s="1" t="s">
        <v>595</v>
      </c>
      <c r="G176" s="3" t="s">
        <v>409</v>
      </c>
      <c r="H176" s="189">
        <v>35153</v>
      </c>
      <c r="I176" s="5" t="s">
        <v>136</v>
      </c>
      <c r="J176" s="1" t="s">
        <v>294</v>
      </c>
      <c r="K176" s="100" t="s">
        <v>624</v>
      </c>
      <c r="L176" s="99" t="s">
        <v>625</v>
      </c>
      <c r="M176" s="123" t="s">
        <v>136</v>
      </c>
      <c r="N176" s="123" t="s">
        <v>136</v>
      </c>
      <c r="O176" s="123" t="s">
        <v>136</v>
      </c>
      <c r="P176" s="195"/>
      <c r="Q176" s="195"/>
    </row>
    <row r="177" spans="2:17" ht="30" x14ac:dyDescent="0.25">
      <c r="B177" s="194" t="s">
        <v>129</v>
      </c>
      <c r="C177" s="194">
        <f t="shared" si="5"/>
        <v>1.302</v>
      </c>
      <c r="D177" s="1" t="s">
        <v>648</v>
      </c>
      <c r="E177" s="1">
        <v>12753803</v>
      </c>
      <c r="F177" s="1" t="s">
        <v>649</v>
      </c>
      <c r="G177" s="3" t="s">
        <v>409</v>
      </c>
      <c r="H177" s="189">
        <v>38990</v>
      </c>
      <c r="I177" s="5"/>
      <c r="J177" s="9" t="s">
        <v>294</v>
      </c>
      <c r="K177" s="1" t="s">
        <v>653</v>
      </c>
      <c r="L177" s="99" t="s">
        <v>654</v>
      </c>
      <c r="M177" s="123" t="s">
        <v>136</v>
      </c>
      <c r="N177" s="123" t="s">
        <v>136</v>
      </c>
      <c r="O177" s="123" t="s">
        <v>136</v>
      </c>
      <c r="P177" s="195"/>
      <c r="Q177" s="195"/>
    </row>
    <row r="178" spans="2:17" ht="30" x14ac:dyDescent="0.25">
      <c r="B178" s="194" t="s">
        <v>130</v>
      </c>
      <c r="C178" s="194">
        <f t="shared" si="5"/>
        <v>1.302</v>
      </c>
      <c r="D178" s="1" t="s">
        <v>650</v>
      </c>
      <c r="E178" s="1">
        <v>27094737</v>
      </c>
      <c r="F178" s="1" t="s">
        <v>651</v>
      </c>
      <c r="G178" s="3" t="s">
        <v>409</v>
      </c>
      <c r="H178" s="189">
        <v>37499</v>
      </c>
      <c r="I178" s="5"/>
      <c r="J178" s="9" t="s">
        <v>294</v>
      </c>
      <c r="K178" s="100" t="s">
        <v>652</v>
      </c>
      <c r="L178" s="99" t="s">
        <v>368</v>
      </c>
      <c r="M178" s="123" t="s">
        <v>136</v>
      </c>
      <c r="N178" s="123" t="s">
        <v>136</v>
      </c>
      <c r="O178" s="123" t="s">
        <v>136</v>
      </c>
      <c r="P178" s="195"/>
      <c r="Q178" s="195"/>
    </row>
    <row r="179" spans="2:17" ht="30" x14ac:dyDescent="0.25">
      <c r="B179" s="194" t="s">
        <v>130</v>
      </c>
      <c r="C179" s="194">
        <f t="shared" si="5"/>
        <v>1.302</v>
      </c>
      <c r="D179" s="1" t="s">
        <v>650</v>
      </c>
      <c r="E179" s="1">
        <v>27094737</v>
      </c>
      <c r="F179" s="1" t="s">
        <v>651</v>
      </c>
      <c r="G179" s="3" t="s">
        <v>409</v>
      </c>
      <c r="H179" s="189">
        <v>37499</v>
      </c>
      <c r="I179" s="5"/>
      <c r="J179" s="9" t="s">
        <v>294</v>
      </c>
      <c r="K179" s="99" t="s">
        <v>396</v>
      </c>
      <c r="L179" s="99" t="s">
        <v>368</v>
      </c>
      <c r="M179" s="123" t="s">
        <v>136</v>
      </c>
      <c r="N179" s="123" t="s">
        <v>136</v>
      </c>
      <c r="O179" s="123" t="s">
        <v>136</v>
      </c>
      <c r="P179" s="195"/>
      <c r="Q179" s="195"/>
    </row>
    <row r="180" spans="2:17" ht="30" x14ac:dyDescent="0.25">
      <c r="B180" s="160" t="s">
        <v>130</v>
      </c>
      <c r="C180" s="196">
        <f t="shared" si="5"/>
        <v>1.302</v>
      </c>
      <c r="D180" s="3" t="s">
        <v>666</v>
      </c>
      <c r="E180" s="3">
        <v>30721061</v>
      </c>
      <c r="F180" s="3" t="s">
        <v>658</v>
      </c>
      <c r="G180" s="3" t="s">
        <v>587</v>
      </c>
      <c r="H180" s="206">
        <v>38254</v>
      </c>
      <c r="I180" s="5"/>
      <c r="J180" s="10" t="s">
        <v>294</v>
      </c>
      <c r="K180" s="100" t="s">
        <v>669</v>
      </c>
      <c r="L180" s="99" t="s">
        <v>368</v>
      </c>
      <c r="M180" s="123" t="s">
        <v>136</v>
      </c>
      <c r="N180" s="123" t="s">
        <v>136</v>
      </c>
      <c r="O180" s="123" t="s">
        <v>136</v>
      </c>
      <c r="P180" s="163"/>
      <c r="Q180" s="163"/>
    </row>
    <row r="181" spans="2:17" ht="30" x14ac:dyDescent="0.25">
      <c r="B181" s="196" t="s">
        <v>130</v>
      </c>
      <c r="C181" s="196">
        <f t="shared" si="5"/>
        <v>1.302</v>
      </c>
      <c r="D181" s="3" t="s">
        <v>666</v>
      </c>
      <c r="E181" s="3">
        <v>30721061</v>
      </c>
      <c r="F181" s="3" t="s">
        <v>658</v>
      </c>
      <c r="G181" s="3" t="s">
        <v>587</v>
      </c>
      <c r="H181" s="206">
        <v>38254</v>
      </c>
      <c r="I181" s="5"/>
      <c r="J181" s="10" t="s">
        <v>294</v>
      </c>
      <c r="K181" s="100" t="s">
        <v>671</v>
      </c>
      <c r="L181" s="99" t="s">
        <v>368</v>
      </c>
      <c r="M181" s="123" t="s">
        <v>136</v>
      </c>
      <c r="N181" s="123" t="s">
        <v>136</v>
      </c>
      <c r="O181" s="123" t="s">
        <v>136</v>
      </c>
      <c r="P181" s="197"/>
      <c r="Q181" s="197"/>
    </row>
    <row r="182" spans="2:17" ht="30" x14ac:dyDescent="0.25">
      <c r="B182" s="196" t="s">
        <v>130</v>
      </c>
      <c r="C182" s="196">
        <f t="shared" si="5"/>
        <v>1.302</v>
      </c>
      <c r="D182" s="3" t="s">
        <v>666</v>
      </c>
      <c r="E182" s="3">
        <v>30721061</v>
      </c>
      <c r="F182" s="3" t="s">
        <v>658</v>
      </c>
      <c r="G182" s="3" t="s">
        <v>587</v>
      </c>
      <c r="H182" s="206">
        <v>38254</v>
      </c>
      <c r="I182" s="5"/>
      <c r="J182" s="10" t="s">
        <v>294</v>
      </c>
      <c r="K182" s="100" t="s">
        <v>670</v>
      </c>
      <c r="L182" s="99" t="s">
        <v>368</v>
      </c>
      <c r="M182" s="123" t="s">
        <v>136</v>
      </c>
      <c r="N182" s="123" t="s">
        <v>136</v>
      </c>
      <c r="O182" s="123" t="s">
        <v>136</v>
      </c>
      <c r="P182" s="197"/>
      <c r="Q182" s="197"/>
    </row>
    <row r="183" spans="2:17" ht="30" x14ac:dyDescent="0.25">
      <c r="B183" s="196" t="s">
        <v>129</v>
      </c>
      <c r="C183" s="196">
        <f t="shared" si="5"/>
        <v>1.302</v>
      </c>
      <c r="D183" s="3" t="s">
        <v>675</v>
      </c>
      <c r="E183" s="3">
        <v>36754721</v>
      </c>
      <c r="F183" s="3" t="s">
        <v>676</v>
      </c>
      <c r="G183" s="3" t="s">
        <v>351</v>
      </c>
      <c r="H183" s="206">
        <v>41501</v>
      </c>
      <c r="I183" s="5"/>
      <c r="J183" s="10" t="s">
        <v>294</v>
      </c>
      <c r="K183" s="100" t="s">
        <v>635</v>
      </c>
      <c r="L183" s="99" t="s">
        <v>43</v>
      </c>
      <c r="M183" s="123" t="s">
        <v>136</v>
      </c>
      <c r="N183" s="123" t="s">
        <v>136</v>
      </c>
      <c r="O183" s="123" t="s">
        <v>136</v>
      </c>
      <c r="P183" s="197"/>
      <c r="Q183" s="197"/>
    </row>
    <row r="184" spans="2:17" ht="30" x14ac:dyDescent="0.25">
      <c r="B184" s="160" t="s">
        <v>131</v>
      </c>
      <c r="C184" s="160">
        <f>1302/5000</f>
        <v>0.26040000000000002</v>
      </c>
      <c r="D184" s="3" t="s">
        <v>659</v>
      </c>
      <c r="E184" s="3">
        <v>1085254161</v>
      </c>
      <c r="F184" s="3" t="s">
        <v>660</v>
      </c>
      <c r="G184" s="3" t="s">
        <v>354</v>
      </c>
      <c r="H184" s="206">
        <v>39669</v>
      </c>
      <c r="I184" s="5" t="s">
        <v>136</v>
      </c>
      <c r="J184" s="1" t="s">
        <v>294</v>
      </c>
      <c r="K184" s="99" t="s">
        <v>663</v>
      </c>
      <c r="L184" s="99" t="s">
        <v>664</v>
      </c>
      <c r="M184" s="123" t="s">
        <v>136</v>
      </c>
      <c r="N184" s="123" t="s">
        <v>136</v>
      </c>
      <c r="O184" s="123" t="s">
        <v>136</v>
      </c>
      <c r="P184" s="262"/>
      <c r="Q184" s="262"/>
    </row>
    <row r="185" spans="2:17" ht="30" x14ac:dyDescent="0.25">
      <c r="B185" s="196" t="s">
        <v>131</v>
      </c>
      <c r="C185" s="196">
        <f>1302/5000</f>
        <v>0.26040000000000002</v>
      </c>
      <c r="D185" s="3" t="s">
        <v>685</v>
      </c>
      <c r="E185" s="3">
        <v>12996895</v>
      </c>
      <c r="F185" s="3" t="s">
        <v>660</v>
      </c>
      <c r="G185" s="3" t="s">
        <v>686</v>
      </c>
      <c r="H185" s="206">
        <v>37967</v>
      </c>
      <c r="I185" s="5" t="s">
        <v>136</v>
      </c>
      <c r="J185" s="1" t="s">
        <v>294</v>
      </c>
      <c r="K185" s="99" t="s">
        <v>689</v>
      </c>
      <c r="L185" s="99" t="s">
        <v>664</v>
      </c>
      <c r="M185" s="123" t="s">
        <v>136</v>
      </c>
      <c r="N185" s="123" t="s">
        <v>136</v>
      </c>
      <c r="O185" s="123" t="s">
        <v>136</v>
      </c>
      <c r="P185" s="197"/>
      <c r="Q185" s="190"/>
    </row>
    <row r="186" spans="2:17" ht="30" x14ac:dyDescent="0.25">
      <c r="B186" s="196" t="s">
        <v>130</v>
      </c>
      <c r="C186" s="196">
        <f>1302/1000</f>
        <v>1.302</v>
      </c>
      <c r="D186" s="3" t="s">
        <v>690</v>
      </c>
      <c r="E186" s="3">
        <v>27303220</v>
      </c>
      <c r="F186" s="3" t="s">
        <v>691</v>
      </c>
      <c r="G186" s="3" t="s">
        <v>409</v>
      </c>
      <c r="H186" s="214">
        <v>41621</v>
      </c>
      <c r="I186" s="202"/>
      <c r="J186" s="1" t="s">
        <v>294</v>
      </c>
      <c r="K186" s="215" t="s">
        <v>635</v>
      </c>
      <c r="L186" s="208" t="s">
        <v>368</v>
      </c>
      <c r="M186" s="10" t="s">
        <v>136</v>
      </c>
      <c r="N186" s="10" t="s">
        <v>136</v>
      </c>
      <c r="O186" s="123" t="s">
        <v>136</v>
      </c>
      <c r="P186" s="190"/>
      <c r="Q186" s="190"/>
    </row>
    <row r="189" spans="2:17" ht="15.75" thickBot="1" x14ac:dyDescent="0.3"/>
    <row r="190" spans="2:17" ht="30" x14ac:dyDescent="0.25">
      <c r="B190" s="126" t="s">
        <v>33</v>
      </c>
      <c r="C190" s="126" t="s">
        <v>49</v>
      </c>
      <c r="D190" s="122" t="s">
        <v>50</v>
      </c>
      <c r="E190" s="126" t="s">
        <v>51</v>
      </c>
      <c r="F190" s="78" t="s">
        <v>56</v>
      </c>
      <c r="G190" s="96"/>
    </row>
    <row r="191" spans="2:17" ht="108" x14ac:dyDescent="0.2">
      <c r="B191" s="280" t="s">
        <v>53</v>
      </c>
      <c r="C191" s="6" t="s">
        <v>126</v>
      </c>
      <c r="D191" s="163">
        <v>25</v>
      </c>
      <c r="E191" s="163">
        <v>25</v>
      </c>
      <c r="F191" s="281">
        <f>+E191+E192+E193</f>
        <v>60</v>
      </c>
      <c r="G191" s="97"/>
    </row>
    <row r="192" spans="2:17" ht="96" x14ac:dyDescent="0.2">
      <c r="B192" s="280"/>
      <c r="C192" s="6" t="s">
        <v>127</v>
      </c>
      <c r="D192" s="75">
        <v>25</v>
      </c>
      <c r="E192" s="163">
        <v>25</v>
      </c>
      <c r="F192" s="282"/>
      <c r="G192" s="97"/>
    </row>
    <row r="193" spans="2:7" ht="60" x14ac:dyDescent="0.2">
      <c r="B193" s="280"/>
      <c r="C193" s="6" t="s">
        <v>128</v>
      </c>
      <c r="D193" s="163">
        <v>10</v>
      </c>
      <c r="E193" s="163">
        <v>10</v>
      </c>
      <c r="F193" s="283"/>
      <c r="G193" s="97"/>
    </row>
    <row r="194" spans="2:7" x14ac:dyDescent="0.25">
      <c r="C194" s="106"/>
    </row>
    <row r="197" spans="2:7" x14ac:dyDescent="0.25">
      <c r="B197" s="124" t="s">
        <v>57</v>
      </c>
    </row>
    <row r="200" spans="2:7" x14ac:dyDescent="0.25">
      <c r="B200" s="127" t="s">
        <v>33</v>
      </c>
      <c r="C200" s="127" t="s">
        <v>58</v>
      </c>
      <c r="D200" s="126" t="s">
        <v>51</v>
      </c>
      <c r="E200" s="126" t="s">
        <v>16</v>
      </c>
    </row>
    <row r="201" spans="2:7" ht="42.75" x14ac:dyDescent="0.25">
      <c r="B201" s="107" t="s">
        <v>59</v>
      </c>
      <c r="C201" s="108">
        <v>40</v>
      </c>
      <c r="D201" s="163">
        <f>+E168</f>
        <v>0</v>
      </c>
      <c r="E201" s="284">
        <f>+D201+D202</f>
        <v>60</v>
      </c>
    </row>
    <row r="202" spans="2:7" ht="71.25" x14ac:dyDescent="0.25">
      <c r="B202" s="107" t="s">
        <v>60</v>
      </c>
      <c r="C202" s="108">
        <v>60</v>
      </c>
      <c r="D202" s="163">
        <f>+F191</f>
        <v>60</v>
      </c>
      <c r="E202" s="285"/>
    </row>
  </sheetData>
  <customSheetViews>
    <customSheetView guid="{D81F5395-2534-43CB-BC0D-21B85380D5F2}" scale="70" hiddenColumns="1" topLeftCell="A139">
      <selection activeCell="F143" sqref="F143"/>
      <pageMargins left="0.7" right="0.7" top="0.75" bottom="0.75" header="0.3" footer="0.3"/>
      <pageSetup orientation="portrait" horizontalDpi="4294967295" verticalDpi="4294967295" r:id="rId1"/>
    </customSheetView>
    <customSheetView guid="{0231D664-53D3-4378-92FC-86BB75012D50}" scale="70" hiddenColumns="1" topLeftCell="A17">
      <selection activeCell="D42" sqref="D42"/>
      <pageMargins left="0.7" right="0.7" top="0.75" bottom="0.75" header="0.3" footer="0.3"/>
      <pageSetup orientation="portrait" horizontalDpi="4294967295" verticalDpi="4294967295" r:id="rId2"/>
    </customSheetView>
    <customSheetView guid="{CE061EA5-A85E-4ABA-BF79-3FA19E67983B}" scale="70" hiddenColumns="1" topLeftCell="A178">
      <selection activeCell="E192" sqref="E192"/>
      <pageMargins left="0.7" right="0.7" top="0.75" bottom="0.75" header="0.3" footer="0.3"/>
      <pageSetup orientation="portrait" horizontalDpi="4294967295" verticalDpi="4294967295" r:id="rId3"/>
    </customSheetView>
    <customSheetView guid="{A2E15FCF-BF07-4F75-BC8B-D1F713E64E37}" scale="70" hiddenColumns="1" topLeftCell="A27">
      <selection activeCell="D32" sqref="D32"/>
      <pageMargins left="0.7" right="0.7" top="0.75" bottom="0.75" header="0.3" footer="0.3"/>
      <pageSetup orientation="portrait" horizontalDpi="4294967295" verticalDpi="4294967295" r:id="rId4"/>
    </customSheetView>
    <customSheetView guid="{2CECA098-183A-404B-AD72-5EEAC4BDA970}" scale="70" hiddenColumns="1" topLeftCell="B164">
      <selection activeCell="B179" sqref="B179"/>
      <pageMargins left="0.7" right="0.7" top="0.75" bottom="0.75" header="0.3" footer="0.3"/>
      <pageSetup orientation="portrait" horizontalDpi="4294967295" verticalDpi="4294967295" r:id="rId5"/>
    </customSheetView>
    <customSheetView guid="{AFE0F707-F779-4457-8614-A9761FF0129B}" scale="70" hiddenColumns="1" topLeftCell="A147">
      <selection activeCell="A154" sqref="A154"/>
      <pageMargins left="0.7" right="0.7" top="0.75" bottom="0.75" header="0.3" footer="0.3"/>
      <pageSetup orientation="portrait" horizontalDpi="4294967295" verticalDpi="4294967295" r:id="rId6"/>
    </customSheetView>
    <customSheetView guid="{2573ACF7-0240-449A-9F72-FFD028267C4F}" scale="70" hiddenColumns="1" topLeftCell="A17">
      <selection activeCell="D42" sqref="D42"/>
      <pageMargins left="0.7" right="0.7" top="0.75" bottom="0.75" header="0.3" footer="0.3"/>
      <pageSetup orientation="portrait" horizontalDpi="4294967295" verticalDpi="4294967295" r:id="rId7"/>
    </customSheetView>
  </customSheetViews>
  <mergeCells count="43">
    <mergeCell ref="P184:Q184"/>
    <mergeCell ref="B191:B193"/>
    <mergeCell ref="F191:F193"/>
    <mergeCell ref="E201:E202"/>
    <mergeCell ref="O70:P70"/>
    <mergeCell ref="O71:P71"/>
    <mergeCell ref="O72:P72"/>
    <mergeCell ref="B150:N150"/>
    <mergeCell ref="E168:E170"/>
    <mergeCell ref="B173:N173"/>
    <mergeCell ref="J175:L175"/>
    <mergeCell ref="P175:Q175"/>
    <mergeCell ref="B140:N140"/>
    <mergeCell ref="D143:E143"/>
    <mergeCell ref="D144:E144"/>
    <mergeCell ref="B147:P147"/>
    <mergeCell ref="O98:P98"/>
    <mergeCell ref="O99:P99"/>
    <mergeCell ref="O100:P100"/>
    <mergeCell ref="O101:P101"/>
    <mergeCell ref="B107:N107"/>
    <mergeCell ref="J137:L137"/>
    <mergeCell ref="J108:L108"/>
    <mergeCell ref="O97:P97"/>
    <mergeCell ref="C10:E10"/>
    <mergeCell ref="B14:C21"/>
    <mergeCell ref="B22:C22"/>
    <mergeCell ref="E40:E41"/>
    <mergeCell ref="M45:N45"/>
    <mergeCell ref="B59:B60"/>
    <mergeCell ref="C59:C60"/>
    <mergeCell ref="D59:E59"/>
    <mergeCell ref="C63:N63"/>
    <mergeCell ref="B65:N65"/>
    <mergeCell ref="O68:P68"/>
    <mergeCell ref="O69:P69"/>
    <mergeCell ref="O96:P96"/>
    <mergeCell ref="C9:N9"/>
    <mergeCell ref="B2:P2"/>
    <mergeCell ref="B4:P4"/>
    <mergeCell ref="C6:N6"/>
    <mergeCell ref="C7:N7"/>
    <mergeCell ref="C8:N8"/>
  </mergeCells>
  <dataValidations count="2">
    <dataValidation type="list" allowBlank="1" showInputMessage="1" showErrorMessage="1" sqref="WVE983118 A65614 IS65614 SO65614 ACK65614 AMG65614 AWC65614 BFY65614 BPU65614 BZQ65614 CJM65614 CTI65614 DDE65614 DNA65614 DWW65614 EGS65614 EQO65614 FAK65614 FKG65614 FUC65614 GDY65614 GNU65614 GXQ65614 HHM65614 HRI65614 IBE65614 ILA65614 IUW65614 JES65614 JOO65614 JYK65614 KIG65614 KSC65614 LBY65614 LLU65614 LVQ65614 MFM65614 MPI65614 MZE65614 NJA65614 NSW65614 OCS65614 OMO65614 OWK65614 PGG65614 PQC65614 PZY65614 QJU65614 QTQ65614 RDM65614 RNI65614 RXE65614 SHA65614 SQW65614 TAS65614 TKO65614 TUK65614 UEG65614 UOC65614 UXY65614 VHU65614 VRQ65614 WBM65614 WLI65614 WVE65614 A131150 IS131150 SO131150 ACK131150 AMG131150 AWC131150 BFY131150 BPU131150 BZQ131150 CJM131150 CTI131150 DDE131150 DNA131150 DWW131150 EGS131150 EQO131150 FAK131150 FKG131150 FUC131150 GDY131150 GNU131150 GXQ131150 HHM131150 HRI131150 IBE131150 ILA131150 IUW131150 JES131150 JOO131150 JYK131150 KIG131150 KSC131150 LBY131150 LLU131150 LVQ131150 MFM131150 MPI131150 MZE131150 NJA131150 NSW131150 OCS131150 OMO131150 OWK131150 PGG131150 PQC131150 PZY131150 QJU131150 QTQ131150 RDM131150 RNI131150 RXE131150 SHA131150 SQW131150 TAS131150 TKO131150 TUK131150 UEG131150 UOC131150 UXY131150 VHU131150 VRQ131150 WBM131150 WLI131150 WVE131150 A196686 IS196686 SO196686 ACK196686 AMG196686 AWC196686 BFY196686 BPU196686 BZQ196686 CJM196686 CTI196686 DDE196686 DNA196686 DWW196686 EGS196686 EQO196686 FAK196686 FKG196686 FUC196686 GDY196686 GNU196686 GXQ196686 HHM196686 HRI196686 IBE196686 ILA196686 IUW196686 JES196686 JOO196686 JYK196686 KIG196686 KSC196686 LBY196686 LLU196686 LVQ196686 MFM196686 MPI196686 MZE196686 NJA196686 NSW196686 OCS196686 OMO196686 OWK196686 PGG196686 PQC196686 PZY196686 QJU196686 QTQ196686 RDM196686 RNI196686 RXE196686 SHA196686 SQW196686 TAS196686 TKO196686 TUK196686 UEG196686 UOC196686 UXY196686 VHU196686 VRQ196686 WBM196686 WLI196686 WVE196686 A262222 IS262222 SO262222 ACK262222 AMG262222 AWC262222 BFY262222 BPU262222 BZQ262222 CJM262222 CTI262222 DDE262222 DNA262222 DWW262222 EGS262222 EQO262222 FAK262222 FKG262222 FUC262222 GDY262222 GNU262222 GXQ262222 HHM262222 HRI262222 IBE262222 ILA262222 IUW262222 JES262222 JOO262222 JYK262222 KIG262222 KSC262222 LBY262222 LLU262222 LVQ262222 MFM262222 MPI262222 MZE262222 NJA262222 NSW262222 OCS262222 OMO262222 OWK262222 PGG262222 PQC262222 PZY262222 QJU262222 QTQ262222 RDM262222 RNI262222 RXE262222 SHA262222 SQW262222 TAS262222 TKO262222 TUK262222 UEG262222 UOC262222 UXY262222 VHU262222 VRQ262222 WBM262222 WLI262222 WVE262222 A327758 IS327758 SO327758 ACK327758 AMG327758 AWC327758 BFY327758 BPU327758 BZQ327758 CJM327758 CTI327758 DDE327758 DNA327758 DWW327758 EGS327758 EQO327758 FAK327758 FKG327758 FUC327758 GDY327758 GNU327758 GXQ327758 HHM327758 HRI327758 IBE327758 ILA327758 IUW327758 JES327758 JOO327758 JYK327758 KIG327758 KSC327758 LBY327758 LLU327758 LVQ327758 MFM327758 MPI327758 MZE327758 NJA327758 NSW327758 OCS327758 OMO327758 OWK327758 PGG327758 PQC327758 PZY327758 QJU327758 QTQ327758 RDM327758 RNI327758 RXE327758 SHA327758 SQW327758 TAS327758 TKO327758 TUK327758 UEG327758 UOC327758 UXY327758 VHU327758 VRQ327758 WBM327758 WLI327758 WVE327758 A393294 IS393294 SO393294 ACK393294 AMG393294 AWC393294 BFY393294 BPU393294 BZQ393294 CJM393294 CTI393294 DDE393294 DNA393294 DWW393294 EGS393294 EQO393294 FAK393294 FKG393294 FUC393294 GDY393294 GNU393294 GXQ393294 HHM393294 HRI393294 IBE393294 ILA393294 IUW393294 JES393294 JOO393294 JYK393294 KIG393294 KSC393294 LBY393294 LLU393294 LVQ393294 MFM393294 MPI393294 MZE393294 NJA393294 NSW393294 OCS393294 OMO393294 OWK393294 PGG393294 PQC393294 PZY393294 QJU393294 QTQ393294 RDM393294 RNI393294 RXE393294 SHA393294 SQW393294 TAS393294 TKO393294 TUK393294 UEG393294 UOC393294 UXY393294 VHU393294 VRQ393294 WBM393294 WLI393294 WVE393294 A458830 IS458830 SO458830 ACK458830 AMG458830 AWC458830 BFY458830 BPU458830 BZQ458830 CJM458830 CTI458830 DDE458830 DNA458830 DWW458830 EGS458830 EQO458830 FAK458830 FKG458830 FUC458830 GDY458830 GNU458830 GXQ458830 HHM458830 HRI458830 IBE458830 ILA458830 IUW458830 JES458830 JOO458830 JYK458830 KIG458830 KSC458830 LBY458830 LLU458830 LVQ458830 MFM458830 MPI458830 MZE458830 NJA458830 NSW458830 OCS458830 OMO458830 OWK458830 PGG458830 PQC458830 PZY458830 QJU458830 QTQ458830 RDM458830 RNI458830 RXE458830 SHA458830 SQW458830 TAS458830 TKO458830 TUK458830 UEG458830 UOC458830 UXY458830 VHU458830 VRQ458830 WBM458830 WLI458830 WVE458830 A524366 IS524366 SO524366 ACK524366 AMG524366 AWC524366 BFY524366 BPU524366 BZQ524366 CJM524366 CTI524366 DDE524366 DNA524366 DWW524366 EGS524366 EQO524366 FAK524366 FKG524366 FUC524366 GDY524366 GNU524366 GXQ524366 HHM524366 HRI524366 IBE524366 ILA524366 IUW524366 JES524366 JOO524366 JYK524366 KIG524366 KSC524366 LBY524366 LLU524366 LVQ524366 MFM524366 MPI524366 MZE524366 NJA524366 NSW524366 OCS524366 OMO524366 OWK524366 PGG524366 PQC524366 PZY524366 QJU524366 QTQ524366 RDM524366 RNI524366 RXE524366 SHA524366 SQW524366 TAS524366 TKO524366 TUK524366 UEG524366 UOC524366 UXY524366 VHU524366 VRQ524366 WBM524366 WLI524366 WVE524366 A589902 IS589902 SO589902 ACK589902 AMG589902 AWC589902 BFY589902 BPU589902 BZQ589902 CJM589902 CTI589902 DDE589902 DNA589902 DWW589902 EGS589902 EQO589902 FAK589902 FKG589902 FUC589902 GDY589902 GNU589902 GXQ589902 HHM589902 HRI589902 IBE589902 ILA589902 IUW589902 JES589902 JOO589902 JYK589902 KIG589902 KSC589902 LBY589902 LLU589902 LVQ589902 MFM589902 MPI589902 MZE589902 NJA589902 NSW589902 OCS589902 OMO589902 OWK589902 PGG589902 PQC589902 PZY589902 QJU589902 QTQ589902 RDM589902 RNI589902 RXE589902 SHA589902 SQW589902 TAS589902 TKO589902 TUK589902 UEG589902 UOC589902 UXY589902 VHU589902 VRQ589902 WBM589902 WLI589902 WVE589902 A655438 IS655438 SO655438 ACK655438 AMG655438 AWC655438 BFY655438 BPU655438 BZQ655438 CJM655438 CTI655438 DDE655438 DNA655438 DWW655438 EGS655438 EQO655438 FAK655438 FKG655438 FUC655438 GDY655438 GNU655438 GXQ655438 HHM655438 HRI655438 IBE655438 ILA655438 IUW655438 JES655438 JOO655438 JYK655438 KIG655438 KSC655438 LBY655438 LLU655438 LVQ655438 MFM655438 MPI655438 MZE655438 NJA655438 NSW655438 OCS655438 OMO655438 OWK655438 PGG655438 PQC655438 PZY655438 QJU655438 QTQ655438 RDM655438 RNI655438 RXE655438 SHA655438 SQW655438 TAS655438 TKO655438 TUK655438 UEG655438 UOC655438 UXY655438 VHU655438 VRQ655438 WBM655438 WLI655438 WVE655438 A720974 IS720974 SO720974 ACK720974 AMG720974 AWC720974 BFY720974 BPU720974 BZQ720974 CJM720974 CTI720974 DDE720974 DNA720974 DWW720974 EGS720974 EQO720974 FAK720974 FKG720974 FUC720974 GDY720974 GNU720974 GXQ720974 HHM720974 HRI720974 IBE720974 ILA720974 IUW720974 JES720974 JOO720974 JYK720974 KIG720974 KSC720974 LBY720974 LLU720974 LVQ720974 MFM720974 MPI720974 MZE720974 NJA720974 NSW720974 OCS720974 OMO720974 OWK720974 PGG720974 PQC720974 PZY720974 QJU720974 QTQ720974 RDM720974 RNI720974 RXE720974 SHA720974 SQW720974 TAS720974 TKO720974 TUK720974 UEG720974 UOC720974 UXY720974 VHU720974 VRQ720974 WBM720974 WLI720974 WVE720974 A786510 IS786510 SO786510 ACK786510 AMG786510 AWC786510 BFY786510 BPU786510 BZQ786510 CJM786510 CTI786510 DDE786510 DNA786510 DWW786510 EGS786510 EQO786510 FAK786510 FKG786510 FUC786510 GDY786510 GNU786510 GXQ786510 HHM786510 HRI786510 IBE786510 ILA786510 IUW786510 JES786510 JOO786510 JYK786510 KIG786510 KSC786510 LBY786510 LLU786510 LVQ786510 MFM786510 MPI786510 MZE786510 NJA786510 NSW786510 OCS786510 OMO786510 OWK786510 PGG786510 PQC786510 PZY786510 QJU786510 QTQ786510 RDM786510 RNI786510 RXE786510 SHA786510 SQW786510 TAS786510 TKO786510 TUK786510 UEG786510 UOC786510 UXY786510 VHU786510 VRQ786510 WBM786510 WLI786510 WVE786510 A852046 IS852046 SO852046 ACK852046 AMG852046 AWC852046 BFY852046 BPU852046 BZQ852046 CJM852046 CTI852046 DDE852046 DNA852046 DWW852046 EGS852046 EQO852046 FAK852046 FKG852046 FUC852046 GDY852046 GNU852046 GXQ852046 HHM852046 HRI852046 IBE852046 ILA852046 IUW852046 JES852046 JOO852046 JYK852046 KIG852046 KSC852046 LBY852046 LLU852046 LVQ852046 MFM852046 MPI852046 MZE852046 NJA852046 NSW852046 OCS852046 OMO852046 OWK852046 PGG852046 PQC852046 PZY852046 QJU852046 QTQ852046 RDM852046 RNI852046 RXE852046 SHA852046 SQW852046 TAS852046 TKO852046 TUK852046 UEG852046 UOC852046 UXY852046 VHU852046 VRQ852046 WBM852046 WLI852046 WVE852046 A917582 IS917582 SO917582 ACK917582 AMG917582 AWC917582 BFY917582 BPU917582 BZQ917582 CJM917582 CTI917582 DDE917582 DNA917582 DWW917582 EGS917582 EQO917582 FAK917582 FKG917582 FUC917582 GDY917582 GNU917582 GXQ917582 HHM917582 HRI917582 IBE917582 ILA917582 IUW917582 JES917582 JOO917582 JYK917582 KIG917582 KSC917582 LBY917582 LLU917582 LVQ917582 MFM917582 MPI917582 MZE917582 NJA917582 NSW917582 OCS917582 OMO917582 OWK917582 PGG917582 PQC917582 PZY917582 QJU917582 QTQ917582 RDM917582 RNI917582 RXE917582 SHA917582 SQW917582 TAS917582 TKO917582 TUK917582 UEG917582 UOC917582 UXY917582 VHU917582 VRQ917582 WBM917582 WLI917582 WVE917582 A983118 IS983118 SO983118 ACK983118 AMG983118 AWC983118 BFY983118 BPU983118 BZQ983118 CJM983118 CTI983118 DDE983118 DNA983118 DWW983118 EGS983118 EQO983118 FAK983118 FKG983118 FUC983118 GDY983118 GNU983118 GXQ983118 HHM983118 HRI983118 IBE983118 ILA983118 IUW983118 JES983118 JOO983118 JYK983118 KIG983118 KSC983118 LBY983118 LLU983118 LVQ983118 MFM983118 MPI983118 MZE983118 NJA983118 NSW983118 OCS983118 OMO983118 OWK983118 PGG983118 PQC983118 PZY983118 QJU983118 QTQ983118 RDM983118 RNI983118 RXE983118 SHA983118 SQW983118 TAS983118 TKO983118 TUK983118 UEG983118 UOC983118 UXY983118 VHU983118 VRQ983118 WBM983118 WLI98311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118 WLL983118 C65614 IV65614 SR65614 ACN65614 AMJ65614 AWF65614 BGB65614 BPX65614 BZT65614 CJP65614 CTL65614 DDH65614 DND65614 DWZ65614 EGV65614 EQR65614 FAN65614 FKJ65614 FUF65614 GEB65614 GNX65614 GXT65614 HHP65614 HRL65614 IBH65614 ILD65614 IUZ65614 JEV65614 JOR65614 JYN65614 KIJ65614 KSF65614 LCB65614 LLX65614 LVT65614 MFP65614 MPL65614 MZH65614 NJD65614 NSZ65614 OCV65614 OMR65614 OWN65614 PGJ65614 PQF65614 QAB65614 QJX65614 QTT65614 RDP65614 RNL65614 RXH65614 SHD65614 SQZ65614 TAV65614 TKR65614 TUN65614 UEJ65614 UOF65614 UYB65614 VHX65614 VRT65614 WBP65614 WLL65614 WVH65614 C131150 IV131150 SR131150 ACN131150 AMJ131150 AWF131150 BGB131150 BPX131150 BZT131150 CJP131150 CTL131150 DDH131150 DND131150 DWZ131150 EGV131150 EQR131150 FAN131150 FKJ131150 FUF131150 GEB131150 GNX131150 GXT131150 HHP131150 HRL131150 IBH131150 ILD131150 IUZ131150 JEV131150 JOR131150 JYN131150 KIJ131150 KSF131150 LCB131150 LLX131150 LVT131150 MFP131150 MPL131150 MZH131150 NJD131150 NSZ131150 OCV131150 OMR131150 OWN131150 PGJ131150 PQF131150 QAB131150 QJX131150 QTT131150 RDP131150 RNL131150 RXH131150 SHD131150 SQZ131150 TAV131150 TKR131150 TUN131150 UEJ131150 UOF131150 UYB131150 VHX131150 VRT131150 WBP131150 WLL131150 WVH131150 C196686 IV196686 SR196686 ACN196686 AMJ196686 AWF196686 BGB196686 BPX196686 BZT196686 CJP196686 CTL196686 DDH196686 DND196686 DWZ196686 EGV196686 EQR196686 FAN196686 FKJ196686 FUF196686 GEB196686 GNX196686 GXT196686 HHP196686 HRL196686 IBH196686 ILD196686 IUZ196686 JEV196686 JOR196686 JYN196686 KIJ196686 KSF196686 LCB196686 LLX196686 LVT196686 MFP196686 MPL196686 MZH196686 NJD196686 NSZ196686 OCV196686 OMR196686 OWN196686 PGJ196686 PQF196686 QAB196686 QJX196686 QTT196686 RDP196686 RNL196686 RXH196686 SHD196686 SQZ196686 TAV196686 TKR196686 TUN196686 UEJ196686 UOF196686 UYB196686 VHX196686 VRT196686 WBP196686 WLL196686 WVH196686 C262222 IV262222 SR262222 ACN262222 AMJ262222 AWF262222 BGB262222 BPX262222 BZT262222 CJP262222 CTL262222 DDH262222 DND262222 DWZ262222 EGV262222 EQR262222 FAN262222 FKJ262222 FUF262222 GEB262222 GNX262222 GXT262222 HHP262222 HRL262222 IBH262222 ILD262222 IUZ262222 JEV262222 JOR262222 JYN262222 KIJ262222 KSF262222 LCB262222 LLX262222 LVT262222 MFP262222 MPL262222 MZH262222 NJD262222 NSZ262222 OCV262222 OMR262222 OWN262222 PGJ262222 PQF262222 QAB262222 QJX262222 QTT262222 RDP262222 RNL262222 RXH262222 SHD262222 SQZ262222 TAV262222 TKR262222 TUN262222 UEJ262222 UOF262222 UYB262222 VHX262222 VRT262222 WBP262222 WLL262222 WVH262222 C327758 IV327758 SR327758 ACN327758 AMJ327758 AWF327758 BGB327758 BPX327758 BZT327758 CJP327758 CTL327758 DDH327758 DND327758 DWZ327758 EGV327758 EQR327758 FAN327758 FKJ327758 FUF327758 GEB327758 GNX327758 GXT327758 HHP327758 HRL327758 IBH327758 ILD327758 IUZ327758 JEV327758 JOR327758 JYN327758 KIJ327758 KSF327758 LCB327758 LLX327758 LVT327758 MFP327758 MPL327758 MZH327758 NJD327758 NSZ327758 OCV327758 OMR327758 OWN327758 PGJ327758 PQF327758 QAB327758 QJX327758 QTT327758 RDP327758 RNL327758 RXH327758 SHD327758 SQZ327758 TAV327758 TKR327758 TUN327758 UEJ327758 UOF327758 UYB327758 VHX327758 VRT327758 WBP327758 WLL327758 WVH327758 C393294 IV393294 SR393294 ACN393294 AMJ393294 AWF393294 BGB393294 BPX393294 BZT393294 CJP393294 CTL393294 DDH393294 DND393294 DWZ393294 EGV393294 EQR393294 FAN393294 FKJ393294 FUF393294 GEB393294 GNX393294 GXT393294 HHP393294 HRL393294 IBH393294 ILD393294 IUZ393294 JEV393294 JOR393294 JYN393294 KIJ393294 KSF393294 LCB393294 LLX393294 LVT393294 MFP393294 MPL393294 MZH393294 NJD393294 NSZ393294 OCV393294 OMR393294 OWN393294 PGJ393294 PQF393294 QAB393294 QJX393294 QTT393294 RDP393294 RNL393294 RXH393294 SHD393294 SQZ393294 TAV393294 TKR393294 TUN393294 UEJ393294 UOF393294 UYB393294 VHX393294 VRT393294 WBP393294 WLL393294 WVH393294 C458830 IV458830 SR458830 ACN458830 AMJ458830 AWF458830 BGB458830 BPX458830 BZT458830 CJP458830 CTL458830 DDH458830 DND458830 DWZ458830 EGV458830 EQR458830 FAN458830 FKJ458830 FUF458830 GEB458830 GNX458830 GXT458830 HHP458830 HRL458830 IBH458830 ILD458830 IUZ458830 JEV458830 JOR458830 JYN458830 KIJ458830 KSF458830 LCB458830 LLX458830 LVT458830 MFP458830 MPL458830 MZH458830 NJD458830 NSZ458830 OCV458830 OMR458830 OWN458830 PGJ458830 PQF458830 QAB458830 QJX458830 QTT458830 RDP458830 RNL458830 RXH458830 SHD458830 SQZ458830 TAV458830 TKR458830 TUN458830 UEJ458830 UOF458830 UYB458830 VHX458830 VRT458830 WBP458830 WLL458830 WVH458830 C524366 IV524366 SR524366 ACN524366 AMJ524366 AWF524366 BGB524366 BPX524366 BZT524366 CJP524366 CTL524366 DDH524366 DND524366 DWZ524366 EGV524366 EQR524366 FAN524366 FKJ524366 FUF524366 GEB524366 GNX524366 GXT524366 HHP524366 HRL524366 IBH524366 ILD524366 IUZ524366 JEV524366 JOR524366 JYN524366 KIJ524366 KSF524366 LCB524366 LLX524366 LVT524366 MFP524366 MPL524366 MZH524366 NJD524366 NSZ524366 OCV524366 OMR524366 OWN524366 PGJ524366 PQF524366 QAB524366 QJX524366 QTT524366 RDP524366 RNL524366 RXH524366 SHD524366 SQZ524366 TAV524366 TKR524366 TUN524366 UEJ524366 UOF524366 UYB524366 VHX524366 VRT524366 WBP524366 WLL524366 WVH524366 C589902 IV589902 SR589902 ACN589902 AMJ589902 AWF589902 BGB589902 BPX589902 BZT589902 CJP589902 CTL589902 DDH589902 DND589902 DWZ589902 EGV589902 EQR589902 FAN589902 FKJ589902 FUF589902 GEB589902 GNX589902 GXT589902 HHP589902 HRL589902 IBH589902 ILD589902 IUZ589902 JEV589902 JOR589902 JYN589902 KIJ589902 KSF589902 LCB589902 LLX589902 LVT589902 MFP589902 MPL589902 MZH589902 NJD589902 NSZ589902 OCV589902 OMR589902 OWN589902 PGJ589902 PQF589902 QAB589902 QJX589902 QTT589902 RDP589902 RNL589902 RXH589902 SHD589902 SQZ589902 TAV589902 TKR589902 TUN589902 UEJ589902 UOF589902 UYB589902 VHX589902 VRT589902 WBP589902 WLL589902 WVH589902 C655438 IV655438 SR655438 ACN655438 AMJ655438 AWF655438 BGB655438 BPX655438 BZT655438 CJP655438 CTL655438 DDH655438 DND655438 DWZ655438 EGV655438 EQR655438 FAN655438 FKJ655438 FUF655438 GEB655438 GNX655438 GXT655438 HHP655438 HRL655438 IBH655438 ILD655438 IUZ655438 JEV655438 JOR655438 JYN655438 KIJ655438 KSF655438 LCB655438 LLX655438 LVT655438 MFP655438 MPL655438 MZH655438 NJD655438 NSZ655438 OCV655438 OMR655438 OWN655438 PGJ655438 PQF655438 QAB655438 QJX655438 QTT655438 RDP655438 RNL655438 RXH655438 SHD655438 SQZ655438 TAV655438 TKR655438 TUN655438 UEJ655438 UOF655438 UYB655438 VHX655438 VRT655438 WBP655438 WLL655438 WVH655438 C720974 IV720974 SR720974 ACN720974 AMJ720974 AWF720974 BGB720974 BPX720974 BZT720974 CJP720974 CTL720974 DDH720974 DND720974 DWZ720974 EGV720974 EQR720974 FAN720974 FKJ720974 FUF720974 GEB720974 GNX720974 GXT720974 HHP720974 HRL720974 IBH720974 ILD720974 IUZ720974 JEV720974 JOR720974 JYN720974 KIJ720974 KSF720974 LCB720974 LLX720974 LVT720974 MFP720974 MPL720974 MZH720974 NJD720974 NSZ720974 OCV720974 OMR720974 OWN720974 PGJ720974 PQF720974 QAB720974 QJX720974 QTT720974 RDP720974 RNL720974 RXH720974 SHD720974 SQZ720974 TAV720974 TKR720974 TUN720974 UEJ720974 UOF720974 UYB720974 VHX720974 VRT720974 WBP720974 WLL720974 WVH720974 C786510 IV786510 SR786510 ACN786510 AMJ786510 AWF786510 BGB786510 BPX786510 BZT786510 CJP786510 CTL786510 DDH786510 DND786510 DWZ786510 EGV786510 EQR786510 FAN786510 FKJ786510 FUF786510 GEB786510 GNX786510 GXT786510 HHP786510 HRL786510 IBH786510 ILD786510 IUZ786510 JEV786510 JOR786510 JYN786510 KIJ786510 KSF786510 LCB786510 LLX786510 LVT786510 MFP786510 MPL786510 MZH786510 NJD786510 NSZ786510 OCV786510 OMR786510 OWN786510 PGJ786510 PQF786510 QAB786510 QJX786510 QTT786510 RDP786510 RNL786510 RXH786510 SHD786510 SQZ786510 TAV786510 TKR786510 TUN786510 UEJ786510 UOF786510 UYB786510 VHX786510 VRT786510 WBP786510 WLL786510 WVH786510 C852046 IV852046 SR852046 ACN852046 AMJ852046 AWF852046 BGB852046 BPX852046 BZT852046 CJP852046 CTL852046 DDH852046 DND852046 DWZ852046 EGV852046 EQR852046 FAN852046 FKJ852046 FUF852046 GEB852046 GNX852046 GXT852046 HHP852046 HRL852046 IBH852046 ILD852046 IUZ852046 JEV852046 JOR852046 JYN852046 KIJ852046 KSF852046 LCB852046 LLX852046 LVT852046 MFP852046 MPL852046 MZH852046 NJD852046 NSZ852046 OCV852046 OMR852046 OWN852046 PGJ852046 PQF852046 QAB852046 QJX852046 QTT852046 RDP852046 RNL852046 RXH852046 SHD852046 SQZ852046 TAV852046 TKR852046 TUN852046 UEJ852046 UOF852046 UYB852046 VHX852046 VRT852046 WBP852046 WLL852046 WVH852046 C917582 IV917582 SR917582 ACN917582 AMJ917582 AWF917582 BGB917582 BPX917582 BZT917582 CJP917582 CTL917582 DDH917582 DND917582 DWZ917582 EGV917582 EQR917582 FAN917582 FKJ917582 FUF917582 GEB917582 GNX917582 GXT917582 HHP917582 HRL917582 IBH917582 ILD917582 IUZ917582 JEV917582 JOR917582 JYN917582 KIJ917582 KSF917582 LCB917582 LLX917582 LVT917582 MFP917582 MPL917582 MZH917582 NJD917582 NSZ917582 OCV917582 OMR917582 OWN917582 PGJ917582 PQF917582 QAB917582 QJX917582 QTT917582 RDP917582 RNL917582 RXH917582 SHD917582 SQZ917582 TAV917582 TKR917582 TUN917582 UEJ917582 UOF917582 UYB917582 VHX917582 VRT917582 WBP917582 WLL917582 WVH917582 C983118 IV983118 SR983118 ACN983118 AMJ983118 AWF983118 BGB983118 BPX983118 BZT983118 CJP983118 CTL983118 DDH983118 DND983118 DWZ983118 EGV983118 EQR983118 FAN983118 FKJ983118 FUF983118 GEB983118 GNX983118 GXT983118 HHP983118 HRL983118 IBH983118 ILD983118 IUZ983118 JEV983118 JOR983118 JYN983118 KIJ983118 KSF983118 LCB983118 LLX983118 LVT983118 MFP983118 MPL983118 MZH983118 NJD983118 NSZ983118 OCV983118 OMR983118 OWN983118 PGJ983118 PQF983118 QAB983118 QJX983118 QTT983118 RDP983118 RNL983118 RXH983118 SHD983118 SQZ983118 TAV983118 TKR983118 TUN983118 UEJ983118 UOF983118 UYB983118 VHX983118 VRT983118 WBP98311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8"/>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80"/>
  <sheetViews>
    <sheetView topLeftCell="A74" zoomScale="70" zoomScaleNormal="70" workbookViewId="0">
      <selection activeCell="A91" sqref="A91:XFD91"/>
    </sheetView>
  </sheetViews>
  <sheetFormatPr baseColWidth="10" defaultRowHeight="15" x14ac:dyDescent="0.25"/>
  <cols>
    <col min="1" max="1" width="3.140625" style="9" bestFit="1" customWidth="1"/>
    <col min="2" max="2" width="64.7109375" style="9"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37.85546875" style="9" customWidth="1"/>
    <col min="18" max="18" width="19.7109375" style="9" customWidth="1"/>
    <col min="19"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65" t="s">
        <v>63</v>
      </c>
      <c r="C2" s="266"/>
      <c r="D2" s="266"/>
      <c r="E2" s="266"/>
      <c r="F2" s="266"/>
      <c r="G2" s="266"/>
      <c r="H2" s="266"/>
      <c r="I2" s="266"/>
      <c r="J2" s="266"/>
      <c r="K2" s="266"/>
      <c r="L2" s="266"/>
      <c r="M2" s="266"/>
      <c r="N2" s="266"/>
      <c r="O2" s="266"/>
      <c r="P2" s="266"/>
    </row>
    <row r="4" spans="2:16" ht="26.25" x14ac:dyDescent="0.25">
      <c r="B4" s="265" t="s">
        <v>48</v>
      </c>
      <c r="C4" s="266"/>
      <c r="D4" s="266"/>
      <c r="E4" s="266"/>
      <c r="F4" s="266"/>
      <c r="G4" s="266"/>
      <c r="H4" s="266"/>
      <c r="I4" s="266"/>
      <c r="J4" s="266"/>
      <c r="K4" s="266"/>
      <c r="L4" s="266"/>
      <c r="M4" s="266"/>
      <c r="N4" s="266"/>
      <c r="O4" s="266"/>
      <c r="P4" s="266"/>
    </row>
    <row r="5" spans="2:16" ht="15.75" thickBot="1" x14ac:dyDescent="0.3"/>
    <row r="6" spans="2:16" ht="21.75" thickBot="1" x14ac:dyDescent="0.3">
      <c r="B6" s="11" t="s">
        <v>4</v>
      </c>
      <c r="C6" s="269" t="s">
        <v>294</v>
      </c>
      <c r="D6" s="269"/>
      <c r="E6" s="269"/>
      <c r="F6" s="269"/>
      <c r="G6" s="269"/>
      <c r="H6" s="269"/>
      <c r="I6" s="269"/>
      <c r="J6" s="269"/>
      <c r="K6" s="269"/>
      <c r="L6" s="269"/>
      <c r="M6" s="269"/>
      <c r="N6" s="270"/>
    </row>
    <row r="7" spans="2:16" ht="16.5" thickBot="1" x14ac:dyDescent="0.3">
      <c r="B7" s="12" t="s">
        <v>5</v>
      </c>
      <c r="C7" s="269"/>
      <c r="D7" s="269"/>
      <c r="E7" s="269"/>
      <c r="F7" s="269"/>
      <c r="G7" s="269"/>
      <c r="H7" s="269"/>
      <c r="I7" s="269"/>
      <c r="J7" s="269"/>
      <c r="K7" s="269"/>
      <c r="L7" s="269"/>
      <c r="M7" s="269"/>
      <c r="N7" s="270"/>
    </row>
    <row r="8" spans="2:16" ht="16.5" thickBot="1" x14ac:dyDescent="0.3">
      <c r="B8" s="12" t="s">
        <v>6</v>
      </c>
      <c r="C8" s="269"/>
      <c r="D8" s="269"/>
      <c r="E8" s="269"/>
      <c r="F8" s="269"/>
      <c r="G8" s="269"/>
      <c r="H8" s="269"/>
      <c r="I8" s="269"/>
      <c r="J8" s="269"/>
      <c r="K8" s="269"/>
      <c r="L8" s="269"/>
      <c r="M8" s="269"/>
      <c r="N8" s="270"/>
    </row>
    <row r="9" spans="2:16" ht="16.5" thickBot="1" x14ac:dyDescent="0.3">
      <c r="B9" s="12" t="s">
        <v>7</v>
      </c>
      <c r="C9" s="269"/>
      <c r="D9" s="269"/>
      <c r="E9" s="269"/>
      <c r="F9" s="269"/>
      <c r="G9" s="269"/>
      <c r="H9" s="269"/>
      <c r="I9" s="269"/>
      <c r="J9" s="269"/>
      <c r="K9" s="269"/>
      <c r="L9" s="269"/>
      <c r="M9" s="269"/>
      <c r="N9" s="270"/>
    </row>
    <row r="10" spans="2:16" ht="16.5" thickBot="1" x14ac:dyDescent="0.3">
      <c r="B10" s="12" t="s">
        <v>8</v>
      </c>
      <c r="C10" s="271"/>
      <c r="D10" s="271"/>
      <c r="E10" s="272"/>
      <c r="F10" s="34"/>
      <c r="G10" s="34"/>
      <c r="H10" s="34"/>
      <c r="I10" s="34"/>
      <c r="J10" s="34"/>
      <c r="K10" s="34"/>
      <c r="L10" s="34"/>
      <c r="M10" s="34"/>
      <c r="N10" s="35"/>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ht="45.75" customHeight="1" x14ac:dyDescent="0.25">
      <c r="B14" s="275" t="s">
        <v>100</v>
      </c>
      <c r="C14" s="275"/>
      <c r="D14" s="164" t="s">
        <v>12</v>
      </c>
      <c r="E14" s="164" t="s">
        <v>13</v>
      </c>
      <c r="F14" s="164" t="s">
        <v>29</v>
      </c>
      <c r="G14" s="94"/>
      <c r="I14" s="38"/>
      <c r="J14" s="38"/>
      <c r="K14" s="38"/>
      <c r="L14" s="38"/>
      <c r="M14" s="38"/>
      <c r="N14" s="110"/>
    </row>
    <row r="15" spans="2:16" x14ac:dyDescent="0.25">
      <c r="B15" s="275"/>
      <c r="C15" s="275"/>
      <c r="D15" s="164">
        <v>22</v>
      </c>
      <c r="E15" s="36">
        <v>2788524969</v>
      </c>
      <c r="F15" s="205">
        <v>1137</v>
      </c>
      <c r="G15" s="95"/>
      <c r="I15" s="39"/>
      <c r="J15" s="39"/>
      <c r="K15" s="39"/>
      <c r="L15" s="39"/>
      <c r="M15" s="39"/>
      <c r="N15" s="110"/>
    </row>
    <row r="16" spans="2:16" x14ac:dyDescent="0.25">
      <c r="B16" s="275"/>
      <c r="C16" s="275"/>
      <c r="D16" s="164"/>
      <c r="E16" s="36"/>
      <c r="F16" s="36"/>
      <c r="G16" s="95"/>
      <c r="I16" s="39"/>
      <c r="J16" s="39"/>
      <c r="K16" s="39"/>
      <c r="L16" s="39"/>
      <c r="M16" s="39"/>
      <c r="N16" s="110"/>
    </row>
    <row r="17" spans="1:14" x14ac:dyDescent="0.25">
      <c r="B17" s="275"/>
      <c r="C17" s="275"/>
      <c r="D17" s="164"/>
      <c r="E17" s="36"/>
      <c r="F17" s="36"/>
      <c r="G17" s="95"/>
      <c r="I17" s="39"/>
      <c r="J17" s="39"/>
      <c r="K17" s="39"/>
      <c r="L17" s="39"/>
      <c r="M17" s="39"/>
      <c r="N17" s="110"/>
    </row>
    <row r="18" spans="1:14" x14ac:dyDescent="0.25">
      <c r="B18" s="275"/>
      <c r="C18" s="275"/>
      <c r="D18" s="164"/>
      <c r="E18" s="37"/>
      <c r="F18" s="36"/>
      <c r="G18" s="95"/>
      <c r="H18" s="22"/>
      <c r="I18" s="39"/>
      <c r="J18" s="39"/>
      <c r="K18" s="39"/>
      <c r="L18" s="39"/>
      <c r="M18" s="39"/>
      <c r="N18" s="20"/>
    </row>
    <row r="19" spans="1:14" x14ac:dyDescent="0.25">
      <c r="B19" s="275"/>
      <c r="C19" s="275"/>
      <c r="D19" s="164"/>
      <c r="E19" s="37"/>
      <c r="F19" s="36"/>
      <c r="G19" s="95"/>
      <c r="H19" s="22"/>
      <c r="I19" s="41"/>
      <c r="J19" s="41"/>
      <c r="K19" s="41"/>
      <c r="L19" s="41"/>
      <c r="M19" s="41"/>
      <c r="N19" s="20"/>
    </row>
    <row r="20" spans="1:14" x14ac:dyDescent="0.25">
      <c r="B20" s="275"/>
      <c r="C20" s="275"/>
      <c r="D20" s="164"/>
      <c r="E20" s="37"/>
      <c r="F20" s="36"/>
      <c r="G20" s="95"/>
      <c r="H20" s="22"/>
      <c r="I20" s="109"/>
      <c r="J20" s="109"/>
      <c r="K20" s="109"/>
      <c r="L20" s="109"/>
      <c r="M20" s="109"/>
      <c r="N20" s="20"/>
    </row>
    <row r="21" spans="1:14" x14ac:dyDescent="0.25">
      <c r="B21" s="275"/>
      <c r="C21" s="275"/>
      <c r="D21" s="164"/>
      <c r="E21" s="37"/>
      <c r="F21" s="36"/>
      <c r="G21" s="95"/>
      <c r="H21" s="22"/>
      <c r="I21" s="109"/>
      <c r="J21" s="109"/>
      <c r="K21" s="109"/>
      <c r="L21" s="109"/>
      <c r="M21" s="109"/>
      <c r="N21" s="20"/>
    </row>
    <row r="22" spans="1:14" ht="15.75" thickBot="1" x14ac:dyDescent="0.3">
      <c r="B22" s="267" t="s">
        <v>14</v>
      </c>
      <c r="C22" s="268"/>
      <c r="D22" s="164"/>
      <c r="E22" s="65"/>
      <c r="F22" s="36"/>
      <c r="G22" s="95"/>
      <c r="H22" s="22"/>
      <c r="I22" s="109"/>
      <c r="J22" s="109"/>
      <c r="K22" s="109"/>
      <c r="L22" s="109"/>
      <c r="M22" s="109"/>
      <c r="N22" s="20"/>
    </row>
    <row r="23" spans="1:14" ht="45.75" thickBot="1" x14ac:dyDescent="0.3">
      <c r="A23" s="43"/>
      <c r="B23" s="54" t="s">
        <v>15</v>
      </c>
      <c r="C23" s="54" t="s">
        <v>101</v>
      </c>
      <c r="E23" s="38"/>
      <c r="F23" s="38"/>
      <c r="G23" s="38"/>
      <c r="H23" s="38"/>
      <c r="I23" s="10"/>
      <c r="J23" s="10"/>
      <c r="K23" s="10"/>
      <c r="L23" s="10"/>
      <c r="M23" s="10"/>
    </row>
    <row r="24" spans="1:14" ht="15.75" thickBot="1" x14ac:dyDescent="0.3">
      <c r="A24" s="44">
        <v>1</v>
      </c>
      <c r="C24" s="320">
        <f>+F15*80%</f>
        <v>909.6</v>
      </c>
      <c r="D24" s="39"/>
      <c r="E24" s="321">
        <f>E15</f>
        <v>2788524969</v>
      </c>
      <c r="F24" s="40"/>
      <c r="G24" s="40"/>
      <c r="H24" s="40"/>
      <c r="I24" s="23"/>
      <c r="J24" s="23"/>
      <c r="K24" s="23"/>
      <c r="L24" s="23"/>
      <c r="M24" s="23"/>
    </row>
    <row r="25" spans="1:14" x14ac:dyDescent="0.25">
      <c r="A25" s="101"/>
      <c r="C25" s="102"/>
      <c r="D25" s="39"/>
      <c r="E25" s="103"/>
      <c r="F25" s="40"/>
      <c r="G25" s="40"/>
      <c r="H25" s="40"/>
      <c r="I25" s="23"/>
      <c r="J25" s="23"/>
      <c r="K25" s="23"/>
      <c r="L25" s="23"/>
      <c r="M25" s="23"/>
    </row>
    <row r="26" spans="1:14" x14ac:dyDescent="0.25">
      <c r="A26" s="101"/>
      <c r="C26" s="102"/>
      <c r="D26" s="39"/>
      <c r="E26" s="103"/>
      <c r="F26" s="40"/>
      <c r="G26" s="40"/>
      <c r="H26" s="40"/>
      <c r="I26" s="23"/>
      <c r="J26" s="23"/>
      <c r="K26" s="23"/>
      <c r="L26" s="23"/>
      <c r="M26" s="23"/>
    </row>
    <row r="27" spans="1:14" x14ac:dyDescent="0.25">
      <c r="A27" s="101"/>
      <c r="B27" s="124" t="s">
        <v>135</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136</v>
      </c>
      <c r="D29" s="127" t="s">
        <v>137</v>
      </c>
      <c r="E29" s="106"/>
      <c r="F29" s="106"/>
      <c r="G29" s="106"/>
      <c r="H29" s="106"/>
      <c r="I29" s="109"/>
      <c r="J29" s="109"/>
      <c r="K29" s="109"/>
      <c r="L29" s="109"/>
      <c r="M29" s="109"/>
      <c r="N29" s="110"/>
    </row>
    <row r="30" spans="1:14" x14ac:dyDescent="0.25">
      <c r="A30" s="101"/>
      <c r="B30" s="123" t="s">
        <v>138</v>
      </c>
      <c r="C30" s="197" t="s">
        <v>179</v>
      </c>
      <c r="D30" s="123"/>
      <c r="E30" s="106"/>
      <c r="F30" s="106"/>
      <c r="G30" s="106"/>
      <c r="H30" s="106"/>
      <c r="I30" s="109"/>
      <c r="J30" s="109"/>
      <c r="K30" s="109"/>
      <c r="L30" s="109"/>
      <c r="M30" s="109"/>
      <c r="N30" s="110"/>
    </row>
    <row r="31" spans="1:14" x14ac:dyDescent="0.25">
      <c r="A31" s="101"/>
      <c r="B31" s="123" t="s">
        <v>139</v>
      </c>
      <c r="C31" s="197" t="s">
        <v>179</v>
      </c>
      <c r="D31" s="123"/>
      <c r="E31" s="106"/>
      <c r="F31" s="106"/>
      <c r="G31" s="106"/>
      <c r="H31" s="106"/>
      <c r="I31" s="109"/>
      <c r="J31" s="109"/>
      <c r="K31" s="109"/>
      <c r="L31" s="109"/>
      <c r="M31" s="109"/>
      <c r="N31" s="110"/>
    </row>
    <row r="32" spans="1:14" x14ac:dyDescent="0.25">
      <c r="A32" s="101"/>
      <c r="B32" s="123" t="s">
        <v>140</v>
      </c>
      <c r="C32" s="223" t="s">
        <v>179</v>
      </c>
      <c r="D32" s="163"/>
      <c r="E32" s="106"/>
      <c r="F32" s="106"/>
      <c r="G32" s="106"/>
      <c r="H32" s="106"/>
      <c r="I32" s="109"/>
      <c r="J32" s="109"/>
      <c r="K32" s="109"/>
      <c r="L32" s="109"/>
      <c r="M32" s="109"/>
      <c r="N32" s="110"/>
    </row>
    <row r="33" spans="1:17" x14ac:dyDescent="0.25">
      <c r="A33" s="101"/>
      <c r="B33" s="123" t="s">
        <v>141</v>
      </c>
      <c r="C33" s="231" t="s">
        <v>179</v>
      </c>
      <c r="D33" s="220"/>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142</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143</v>
      </c>
      <c r="C40" s="108">
        <v>40</v>
      </c>
      <c r="D40" s="163">
        <v>0</v>
      </c>
      <c r="E40" s="284">
        <f>+D40+D41</f>
        <v>60</v>
      </c>
      <c r="F40" s="106"/>
      <c r="G40" s="106"/>
      <c r="H40" s="106"/>
      <c r="I40" s="109"/>
      <c r="J40" s="109"/>
      <c r="K40" s="109"/>
      <c r="L40" s="109"/>
      <c r="M40" s="109"/>
      <c r="N40" s="110"/>
    </row>
    <row r="41" spans="1:17" ht="57" x14ac:dyDescent="0.25">
      <c r="A41" s="101"/>
      <c r="B41" s="107" t="s">
        <v>144</v>
      </c>
      <c r="C41" s="108">
        <v>60</v>
      </c>
      <c r="D41" s="163">
        <v>60</v>
      </c>
      <c r="E41" s="285"/>
      <c r="F41" s="106"/>
      <c r="G41" s="106"/>
      <c r="H41" s="106"/>
      <c r="I41" s="109"/>
      <c r="J41" s="109"/>
      <c r="K41" s="109"/>
      <c r="L41" s="109"/>
      <c r="M41" s="109"/>
      <c r="N41" s="110"/>
    </row>
    <row r="42" spans="1:17" x14ac:dyDescent="0.25">
      <c r="A42" s="101"/>
      <c r="C42" s="102"/>
      <c r="D42" s="39"/>
      <c r="E42" s="103"/>
      <c r="F42" s="40"/>
      <c r="G42" s="40"/>
      <c r="H42" s="40"/>
      <c r="I42" s="23"/>
      <c r="J42" s="23"/>
      <c r="K42" s="23"/>
      <c r="L42" s="23"/>
      <c r="M42" s="23"/>
    </row>
    <row r="43" spans="1:17" x14ac:dyDescent="0.25">
      <c r="A43" s="101"/>
      <c r="C43" s="102"/>
      <c r="D43" s="39"/>
      <c r="E43" s="103"/>
      <c r="F43" s="40"/>
      <c r="G43" s="40"/>
      <c r="H43" s="40"/>
      <c r="I43" s="23"/>
      <c r="J43" s="23"/>
      <c r="K43" s="23"/>
      <c r="L43" s="23"/>
      <c r="M43" s="23"/>
    </row>
    <row r="44" spans="1:17" x14ac:dyDescent="0.25">
      <c r="A44" s="101"/>
      <c r="C44" s="102"/>
      <c r="D44" s="39"/>
      <c r="E44" s="103"/>
      <c r="F44" s="40"/>
      <c r="G44" s="40"/>
      <c r="H44" s="40"/>
      <c r="I44" s="23"/>
      <c r="J44" s="23"/>
      <c r="K44" s="23"/>
      <c r="L44" s="23"/>
      <c r="M44" s="23"/>
    </row>
    <row r="45" spans="1:17" ht="15.75" thickBot="1" x14ac:dyDescent="0.3">
      <c r="M45" s="277" t="s">
        <v>35</v>
      </c>
      <c r="N45" s="277"/>
    </row>
    <row r="46" spans="1:17" x14ac:dyDescent="0.25">
      <c r="B46" s="124" t="s">
        <v>30</v>
      </c>
      <c r="M46" s="66"/>
      <c r="N46" s="66"/>
    </row>
    <row r="47" spans="1:17" ht="15.75" thickBot="1" x14ac:dyDescent="0.3">
      <c r="M47" s="66"/>
      <c r="N47" s="66"/>
    </row>
    <row r="48" spans="1:17" s="109" customFormat="1" ht="109.5" customHeight="1" x14ac:dyDescent="0.25">
      <c r="B48" s="120" t="s">
        <v>145</v>
      </c>
      <c r="C48" s="120" t="s">
        <v>146</v>
      </c>
      <c r="D48" s="120" t="s">
        <v>147</v>
      </c>
      <c r="E48" s="120" t="s">
        <v>45</v>
      </c>
      <c r="F48" s="120" t="s">
        <v>22</v>
      </c>
      <c r="G48" s="120" t="s">
        <v>102</v>
      </c>
      <c r="H48" s="120" t="s">
        <v>17</v>
      </c>
      <c r="I48" s="120" t="s">
        <v>10</v>
      </c>
      <c r="J48" s="120" t="s">
        <v>31</v>
      </c>
      <c r="K48" s="120" t="s">
        <v>61</v>
      </c>
      <c r="L48" s="120" t="s">
        <v>20</v>
      </c>
      <c r="M48" s="105" t="s">
        <v>26</v>
      </c>
      <c r="N48" s="120" t="s">
        <v>148</v>
      </c>
      <c r="O48" s="120" t="s">
        <v>36</v>
      </c>
      <c r="P48" s="121" t="s">
        <v>11</v>
      </c>
      <c r="Q48" s="121" t="s">
        <v>19</v>
      </c>
    </row>
    <row r="49" spans="1:26" s="115" customFormat="1" ht="30" x14ac:dyDescent="0.25">
      <c r="A49" s="47">
        <v>1</v>
      </c>
      <c r="B49" s="116" t="s">
        <v>294</v>
      </c>
      <c r="C49" s="117" t="s">
        <v>294</v>
      </c>
      <c r="D49" s="116" t="s">
        <v>296</v>
      </c>
      <c r="E49" s="111" t="s">
        <v>297</v>
      </c>
      <c r="F49" s="112" t="s">
        <v>136</v>
      </c>
      <c r="G49" s="154"/>
      <c r="H49" s="119">
        <v>40210</v>
      </c>
      <c r="I49" s="113">
        <v>40527</v>
      </c>
      <c r="J49" s="113"/>
      <c r="K49" s="113" t="s">
        <v>298</v>
      </c>
      <c r="L49" s="113"/>
      <c r="M49" s="104">
        <v>4843</v>
      </c>
      <c r="N49" s="104"/>
      <c r="O49" s="27">
        <v>3505781081</v>
      </c>
      <c r="P49" s="27">
        <v>216</v>
      </c>
      <c r="Q49" s="155"/>
      <c r="R49" s="114"/>
      <c r="S49" s="114"/>
      <c r="T49" s="114"/>
      <c r="U49" s="114"/>
      <c r="V49" s="114"/>
      <c r="W49" s="114"/>
      <c r="X49" s="114"/>
      <c r="Y49" s="114"/>
      <c r="Z49" s="114"/>
    </row>
    <row r="50" spans="1:26" s="115" customFormat="1" ht="30" x14ac:dyDescent="0.25">
      <c r="A50" s="47">
        <f>+A49+1</f>
        <v>2</v>
      </c>
      <c r="B50" s="116" t="s">
        <v>294</v>
      </c>
      <c r="C50" s="117" t="s">
        <v>294</v>
      </c>
      <c r="D50" s="116" t="s">
        <v>296</v>
      </c>
      <c r="E50" s="111" t="s">
        <v>299</v>
      </c>
      <c r="F50" s="112" t="s">
        <v>136</v>
      </c>
      <c r="G50" s="112"/>
      <c r="H50" s="119">
        <v>40557</v>
      </c>
      <c r="I50" s="113">
        <v>40844</v>
      </c>
      <c r="J50" s="113"/>
      <c r="K50" s="113" t="s">
        <v>655</v>
      </c>
      <c r="L50" s="113" t="s">
        <v>656</v>
      </c>
      <c r="M50" s="104">
        <v>135</v>
      </c>
      <c r="N50" s="104"/>
      <c r="O50" s="27">
        <v>139488716</v>
      </c>
      <c r="P50" s="27">
        <v>207</v>
      </c>
      <c r="Q50" s="155"/>
      <c r="R50" s="114"/>
      <c r="S50" s="114"/>
      <c r="T50" s="114"/>
      <c r="U50" s="114"/>
      <c r="V50" s="114"/>
      <c r="W50" s="114"/>
      <c r="X50" s="114"/>
      <c r="Y50" s="114"/>
      <c r="Z50" s="114"/>
    </row>
    <row r="51" spans="1:26" s="115" customFormat="1" ht="30" x14ac:dyDescent="0.25">
      <c r="A51" s="47">
        <f t="shared" ref="A51:A56" si="0">+A50+1</f>
        <v>3</v>
      </c>
      <c r="B51" s="116" t="s">
        <v>294</v>
      </c>
      <c r="C51" s="117" t="s">
        <v>294</v>
      </c>
      <c r="D51" s="116" t="s">
        <v>296</v>
      </c>
      <c r="E51" s="111" t="s">
        <v>300</v>
      </c>
      <c r="F51" s="112" t="s">
        <v>136</v>
      </c>
      <c r="G51" s="112"/>
      <c r="H51" s="119">
        <v>40816</v>
      </c>
      <c r="I51" s="113">
        <v>40969</v>
      </c>
      <c r="J51" s="113"/>
      <c r="K51" s="113" t="s">
        <v>316</v>
      </c>
      <c r="L51" s="113"/>
      <c r="M51" s="104">
        <v>631</v>
      </c>
      <c r="N51" s="104"/>
      <c r="O51" s="27">
        <v>520385195</v>
      </c>
      <c r="P51" s="27" t="s">
        <v>301</v>
      </c>
      <c r="Q51" s="155"/>
      <c r="R51" s="114"/>
      <c r="S51" s="114"/>
      <c r="T51" s="114"/>
      <c r="U51" s="114"/>
      <c r="V51" s="114"/>
      <c r="W51" s="114"/>
      <c r="X51" s="114"/>
      <c r="Y51" s="114"/>
      <c r="Z51" s="114"/>
    </row>
    <row r="52" spans="1:26" s="115" customFormat="1" ht="30" x14ac:dyDescent="0.25">
      <c r="A52" s="47">
        <f t="shared" si="0"/>
        <v>4</v>
      </c>
      <c r="B52" s="116" t="s">
        <v>294</v>
      </c>
      <c r="C52" s="117" t="s">
        <v>294</v>
      </c>
      <c r="D52" s="116" t="s">
        <v>296</v>
      </c>
      <c r="E52" s="111" t="s">
        <v>302</v>
      </c>
      <c r="F52" s="112" t="s">
        <v>136</v>
      </c>
      <c r="G52" s="112"/>
      <c r="H52" s="119">
        <v>41008</v>
      </c>
      <c r="I52" s="113">
        <v>41182</v>
      </c>
      <c r="J52" s="113"/>
      <c r="K52" s="113" t="s">
        <v>303</v>
      </c>
      <c r="L52" s="113"/>
      <c r="M52" s="104">
        <v>631</v>
      </c>
      <c r="N52" s="104"/>
      <c r="O52" s="27">
        <v>175114368</v>
      </c>
      <c r="P52" s="27">
        <v>142</v>
      </c>
      <c r="Q52" s="155"/>
      <c r="R52" s="114"/>
      <c r="S52" s="114"/>
      <c r="T52" s="114"/>
      <c r="U52" s="114"/>
      <c r="V52" s="114"/>
      <c r="W52" s="114"/>
      <c r="X52" s="114"/>
      <c r="Y52" s="114"/>
      <c r="Z52" s="114"/>
    </row>
    <row r="53" spans="1:26" s="115" customFormat="1" ht="30" x14ac:dyDescent="0.25">
      <c r="A53" s="47">
        <f t="shared" si="0"/>
        <v>5</v>
      </c>
      <c r="B53" s="116" t="s">
        <v>294</v>
      </c>
      <c r="C53" s="117" t="s">
        <v>294</v>
      </c>
      <c r="D53" s="116" t="s">
        <v>296</v>
      </c>
      <c r="E53" s="111" t="s">
        <v>312</v>
      </c>
      <c r="F53" s="112" t="s">
        <v>136</v>
      </c>
      <c r="G53" s="112"/>
      <c r="H53" s="119">
        <v>41204</v>
      </c>
      <c r="I53" s="113">
        <v>41453</v>
      </c>
      <c r="J53" s="113"/>
      <c r="K53" s="113" t="s">
        <v>314</v>
      </c>
      <c r="L53" s="113"/>
      <c r="M53" s="104">
        <v>495</v>
      </c>
      <c r="N53" s="104"/>
      <c r="O53" s="27">
        <v>480053046</v>
      </c>
      <c r="P53" s="27" t="s">
        <v>313</v>
      </c>
      <c r="Q53" s="155"/>
      <c r="R53" s="114"/>
      <c r="S53" s="114"/>
      <c r="T53" s="114"/>
      <c r="U53" s="114"/>
      <c r="V53" s="114"/>
      <c r="W53" s="114"/>
      <c r="X53" s="114"/>
      <c r="Y53" s="114"/>
      <c r="Z53" s="114"/>
    </row>
    <row r="54" spans="1:26" s="115" customFormat="1" x14ac:dyDescent="0.25">
      <c r="A54" s="47">
        <f t="shared" si="0"/>
        <v>6</v>
      </c>
      <c r="B54" s="116" t="s">
        <v>294</v>
      </c>
      <c r="C54" s="117" t="s">
        <v>294</v>
      </c>
      <c r="D54" s="116" t="s">
        <v>315</v>
      </c>
      <c r="E54" s="111" t="s">
        <v>318</v>
      </c>
      <c r="F54" s="112" t="s">
        <v>136</v>
      </c>
      <c r="G54" s="112"/>
      <c r="H54" s="119">
        <v>41512</v>
      </c>
      <c r="I54" s="113">
        <v>41912</v>
      </c>
      <c r="J54" s="113"/>
      <c r="K54" s="113" t="s">
        <v>317</v>
      </c>
      <c r="L54" s="113"/>
      <c r="M54" s="104">
        <v>404</v>
      </c>
      <c r="N54" s="104"/>
      <c r="O54" s="27">
        <v>1395923342</v>
      </c>
      <c r="P54" s="27">
        <v>139</v>
      </c>
      <c r="Q54" s="155"/>
      <c r="R54" s="114"/>
      <c r="S54" s="114"/>
      <c r="T54" s="114"/>
      <c r="U54" s="114"/>
      <c r="V54" s="114"/>
      <c r="W54" s="114"/>
      <c r="X54" s="114"/>
      <c r="Y54" s="114"/>
      <c r="Z54" s="114"/>
    </row>
    <row r="55" spans="1:26" s="115" customFormat="1" x14ac:dyDescent="0.25">
      <c r="A55" s="47">
        <f t="shared" si="0"/>
        <v>7</v>
      </c>
      <c r="B55" s="116"/>
      <c r="C55" s="117"/>
      <c r="D55" s="116"/>
      <c r="E55" s="111"/>
      <c r="F55" s="112"/>
      <c r="G55" s="112"/>
      <c r="H55" s="112"/>
      <c r="I55" s="113"/>
      <c r="J55" s="113"/>
      <c r="K55" s="113"/>
      <c r="L55" s="113"/>
      <c r="M55" s="104"/>
      <c r="N55" s="104"/>
      <c r="O55" s="27"/>
      <c r="P55" s="27"/>
      <c r="Q55" s="155"/>
      <c r="R55" s="114"/>
      <c r="S55" s="114"/>
      <c r="T55" s="114"/>
      <c r="U55" s="114"/>
      <c r="V55" s="114"/>
      <c r="W55" s="114"/>
      <c r="X55" s="114"/>
      <c r="Y55" s="114"/>
      <c r="Z55" s="114"/>
    </row>
    <row r="56" spans="1:26" s="115" customFormat="1" x14ac:dyDescent="0.25">
      <c r="A56" s="47">
        <f t="shared" si="0"/>
        <v>8</v>
      </c>
      <c r="B56" s="116"/>
      <c r="C56" s="117"/>
      <c r="D56" s="116"/>
      <c r="E56" s="111"/>
      <c r="F56" s="112"/>
      <c r="G56" s="112"/>
      <c r="H56" s="112"/>
      <c r="I56" s="113"/>
      <c r="J56" s="113"/>
      <c r="K56" s="185"/>
      <c r="L56" s="113"/>
      <c r="M56" s="104"/>
      <c r="N56" s="104"/>
      <c r="O56" s="27"/>
      <c r="P56" s="27"/>
      <c r="Q56" s="155"/>
      <c r="R56" s="114"/>
      <c r="S56" s="114"/>
      <c r="T56" s="114"/>
      <c r="U56" s="114"/>
      <c r="V56" s="114"/>
      <c r="W56" s="114"/>
      <c r="X56" s="114"/>
      <c r="Y56" s="114"/>
      <c r="Z56" s="114"/>
    </row>
    <row r="57" spans="1:26" s="115" customFormat="1" x14ac:dyDescent="0.25">
      <c r="A57" s="47"/>
      <c r="B57" s="50" t="s">
        <v>16</v>
      </c>
      <c r="C57" s="117"/>
      <c r="D57" s="116"/>
      <c r="E57" s="111"/>
      <c r="F57" s="112"/>
      <c r="G57" s="112"/>
      <c r="H57" s="112"/>
      <c r="I57" s="113"/>
      <c r="J57" s="113"/>
      <c r="K57" s="118" t="s">
        <v>665</v>
      </c>
      <c r="L57" s="118" t="s">
        <v>656</v>
      </c>
      <c r="M57" s="153">
        <v>4843</v>
      </c>
      <c r="N57" s="153"/>
      <c r="O57" s="27"/>
      <c r="P57" s="27"/>
      <c r="Q57" s="156"/>
    </row>
    <row r="58" spans="1:26" s="30" customFormat="1" x14ac:dyDescent="0.25">
      <c r="E58" s="31"/>
    </row>
    <row r="59" spans="1:26" s="30" customFormat="1" x14ac:dyDescent="0.25">
      <c r="B59" s="278" t="s">
        <v>28</v>
      </c>
      <c r="C59" s="278" t="s">
        <v>27</v>
      </c>
      <c r="D59" s="276" t="s">
        <v>34</v>
      </c>
      <c r="E59" s="276"/>
    </row>
    <row r="60" spans="1:26" s="30" customFormat="1" x14ac:dyDescent="0.25">
      <c r="B60" s="279"/>
      <c r="C60" s="279"/>
      <c r="D60" s="165" t="s">
        <v>23</v>
      </c>
      <c r="E60" s="63" t="s">
        <v>24</v>
      </c>
    </row>
    <row r="61" spans="1:26" s="30" customFormat="1" ht="30.6" customHeight="1" x14ac:dyDescent="0.25">
      <c r="B61" s="60" t="s">
        <v>21</v>
      </c>
      <c r="C61" s="61" t="str">
        <f>+K57</f>
        <v>52 meses y 15 dias</v>
      </c>
      <c r="D61" s="58" t="s">
        <v>179</v>
      </c>
      <c r="E61" s="59"/>
      <c r="F61" s="32"/>
      <c r="G61" s="32"/>
      <c r="H61" s="32"/>
      <c r="I61" s="32"/>
      <c r="J61" s="32"/>
      <c r="K61" s="32"/>
      <c r="L61" s="32"/>
      <c r="M61" s="32"/>
    </row>
    <row r="62" spans="1:26" s="30" customFormat="1" ht="30" customHeight="1" x14ac:dyDescent="0.25">
      <c r="B62" s="60" t="s">
        <v>25</v>
      </c>
      <c r="C62" s="61">
        <f>+M57</f>
        <v>4843</v>
      </c>
      <c r="D62" s="58" t="s">
        <v>179</v>
      </c>
      <c r="E62" s="59"/>
    </row>
    <row r="63" spans="1:26" s="30" customFormat="1" x14ac:dyDescent="0.25">
      <c r="B63" s="33"/>
      <c r="C63" s="274"/>
      <c r="D63" s="274"/>
      <c r="E63" s="274"/>
      <c r="F63" s="274"/>
      <c r="G63" s="274"/>
      <c r="H63" s="274"/>
      <c r="I63" s="274"/>
      <c r="J63" s="274"/>
      <c r="K63" s="274"/>
      <c r="L63" s="274"/>
      <c r="M63" s="274"/>
      <c r="N63" s="274"/>
    </row>
    <row r="64" spans="1:26" ht="28.15" customHeight="1" thickBot="1" x14ac:dyDescent="0.3"/>
    <row r="65" spans="2:17" ht="27" thickBot="1" x14ac:dyDescent="0.3">
      <c r="B65" s="273" t="s">
        <v>103</v>
      </c>
      <c r="C65" s="273"/>
      <c r="D65" s="273"/>
      <c r="E65" s="273"/>
      <c r="F65" s="273"/>
      <c r="G65" s="273"/>
      <c r="H65" s="273"/>
      <c r="I65" s="273"/>
      <c r="J65" s="273"/>
      <c r="K65" s="273"/>
      <c r="L65" s="273"/>
      <c r="M65" s="273"/>
      <c r="N65" s="273"/>
    </row>
    <row r="68" spans="2:17" ht="109.5" customHeight="1" x14ac:dyDescent="0.25">
      <c r="B68" s="122" t="s">
        <v>149</v>
      </c>
      <c r="C68" s="69" t="s">
        <v>2</v>
      </c>
      <c r="D68" s="69" t="s">
        <v>105</v>
      </c>
      <c r="E68" s="69" t="s">
        <v>104</v>
      </c>
      <c r="F68" s="69" t="s">
        <v>106</v>
      </c>
      <c r="G68" s="69" t="s">
        <v>107</v>
      </c>
      <c r="H68" s="69" t="s">
        <v>108</v>
      </c>
      <c r="I68" s="69" t="s">
        <v>109</v>
      </c>
      <c r="J68" s="69" t="s">
        <v>110</v>
      </c>
      <c r="K68" s="69" t="s">
        <v>111</v>
      </c>
      <c r="L68" s="69" t="s">
        <v>112</v>
      </c>
      <c r="M68" s="98" t="s">
        <v>113</v>
      </c>
      <c r="N68" s="98" t="s">
        <v>114</v>
      </c>
      <c r="O68" s="259" t="s">
        <v>3</v>
      </c>
      <c r="P68" s="261"/>
      <c r="Q68" s="69" t="s">
        <v>18</v>
      </c>
    </row>
    <row r="69" spans="2:17" x14ac:dyDescent="0.25">
      <c r="B69" s="166" t="s">
        <v>158</v>
      </c>
      <c r="C69" s="166" t="s">
        <v>248</v>
      </c>
      <c r="D69" s="166" t="s">
        <v>255</v>
      </c>
      <c r="E69" s="167">
        <v>38</v>
      </c>
      <c r="F69" s="4"/>
      <c r="G69" s="4" t="s">
        <v>137</v>
      </c>
      <c r="H69" s="4"/>
      <c r="I69" s="99"/>
      <c r="J69" s="99" t="s">
        <v>136</v>
      </c>
      <c r="K69" s="99" t="s">
        <v>136</v>
      </c>
      <c r="L69" s="99" t="s">
        <v>136</v>
      </c>
      <c r="M69" s="99" t="s">
        <v>136</v>
      </c>
      <c r="N69" s="99" t="s">
        <v>136</v>
      </c>
      <c r="O69" s="263" t="s">
        <v>704</v>
      </c>
      <c r="P69" s="264"/>
      <c r="Q69" s="123" t="s">
        <v>136</v>
      </c>
    </row>
    <row r="70" spans="2:17" x14ac:dyDescent="0.25">
      <c r="B70" s="166" t="s">
        <v>158</v>
      </c>
      <c r="C70" s="166" t="s">
        <v>249</v>
      </c>
      <c r="D70" s="166" t="s">
        <v>256</v>
      </c>
      <c r="E70" s="167">
        <v>72</v>
      </c>
      <c r="F70" s="4"/>
      <c r="G70" s="4" t="s">
        <v>137</v>
      </c>
      <c r="H70" s="4"/>
      <c r="I70" s="99"/>
      <c r="J70" s="99" t="s">
        <v>136</v>
      </c>
      <c r="K70" s="99" t="s">
        <v>136</v>
      </c>
      <c r="L70" s="99" t="s">
        <v>136</v>
      </c>
      <c r="M70" s="99" t="s">
        <v>136</v>
      </c>
      <c r="N70" s="99" t="s">
        <v>136</v>
      </c>
      <c r="O70" s="263" t="s">
        <v>704</v>
      </c>
      <c r="P70" s="264"/>
      <c r="Q70" s="123" t="s">
        <v>136</v>
      </c>
    </row>
    <row r="71" spans="2:17" x14ac:dyDescent="0.25">
      <c r="B71" s="166" t="s">
        <v>158</v>
      </c>
      <c r="C71" s="166" t="s">
        <v>250</v>
      </c>
      <c r="D71" s="166" t="s">
        <v>257</v>
      </c>
      <c r="E71" s="167">
        <v>36</v>
      </c>
      <c r="F71" s="4"/>
      <c r="G71" s="4" t="s">
        <v>137</v>
      </c>
      <c r="H71" s="4"/>
      <c r="I71" s="99"/>
      <c r="J71" s="99" t="s">
        <v>136</v>
      </c>
      <c r="K71" s="99" t="s">
        <v>136</v>
      </c>
      <c r="L71" s="99" t="s">
        <v>136</v>
      </c>
      <c r="M71" s="99" t="s">
        <v>136</v>
      </c>
      <c r="N71" s="99" t="s">
        <v>136</v>
      </c>
      <c r="O71" s="263" t="s">
        <v>704</v>
      </c>
      <c r="P71" s="264"/>
      <c r="Q71" s="123" t="s">
        <v>136</v>
      </c>
    </row>
    <row r="72" spans="2:17" x14ac:dyDescent="0.25">
      <c r="B72" s="166" t="s">
        <v>158</v>
      </c>
      <c r="C72" s="166" t="s">
        <v>251</v>
      </c>
      <c r="D72" s="166" t="s">
        <v>254</v>
      </c>
      <c r="E72" s="167">
        <v>60</v>
      </c>
      <c r="F72" s="4"/>
      <c r="G72" s="4" t="s">
        <v>137</v>
      </c>
      <c r="H72" s="4"/>
      <c r="I72" s="99"/>
      <c r="J72" s="99" t="s">
        <v>136</v>
      </c>
      <c r="K72" s="99" t="s">
        <v>136</v>
      </c>
      <c r="L72" s="99" t="s">
        <v>136</v>
      </c>
      <c r="M72" s="99" t="s">
        <v>136</v>
      </c>
      <c r="N72" s="99" t="s">
        <v>136</v>
      </c>
      <c r="O72" s="263" t="s">
        <v>704</v>
      </c>
      <c r="P72" s="264"/>
      <c r="Q72" s="123" t="s">
        <v>136</v>
      </c>
    </row>
    <row r="73" spans="2:17" x14ac:dyDescent="0.25">
      <c r="B73" s="166" t="s">
        <v>158</v>
      </c>
      <c r="C73" s="166" t="s">
        <v>252</v>
      </c>
      <c r="D73" s="166" t="s">
        <v>258</v>
      </c>
      <c r="E73" s="167">
        <v>36</v>
      </c>
      <c r="F73" s="4"/>
      <c r="G73" s="4" t="s">
        <v>137</v>
      </c>
      <c r="H73" s="4"/>
      <c r="I73" s="99"/>
      <c r="J73" s="99" t="s">
        <v>136</v>
      </c>
      <c r="K73" s="99" t="s">
        <v>136</v>
      </c>
      <c r="L73" s="99" t="s">
        <v>136</v>
      </c>
      <c r="M73" s="99" t="s">
        <v>136</v>
      </c>
      <c r="N73" s="99" t="s">
        <v>136</v>
      </c>
      <c r="O73" s="263" t="s">
        <v>704</v>
      </c>
      <c r="P73" s="264"/>
      <c r="Q73" s="123" t="s">
        <v>136</v>
      </c>
    </row>
    <row r="74" spans="2:17" x14ac:dyDescent="0.25">
      <c r="B74" s="166" t="s">
        <v>158</v>
      </c>
      <c r="C74" s="166" t="s">
        <v>253</v>
      </c>
      <c r="D74" s="166" t="s">
        <v>259</v>
      </c>
      <c r="E74" s="167">
        <v>36</v>
      </c>
      <c r="F74" s="4"/>
      <c r="G74" s="4" t="s">
        <v>137</v>
      </c>
      <c r="H74" s="4"/>
      <c r="I74" s="99"/>
      <c r="J74" s="99" t="s">
        <v>136</v>
      </c>
      <c r="K74" s="99" t="s">
        <v>136</v>
      </c>
      <c r="L74" s="99" t="s">
        <v>136</v>
      </c>
      <c r="M74" s="99" t="s">
        <v>136</v>
      </c>
      <c r="N74" s="99" t="s">
        <v>136</v>
      </c>
      <c r="O74" s="263" t="s">
        <v>704</v>
      </c>
      <c r="P74" s="264"/>
      <c r="Q74" s="123" t="s">
        <v>136</v>
      </c>
    </row>
    <row r="75" spans="2:17" x14ac:dyDescent="0.25">
      <c r="B75" s="166" t="s">
        <v>171</v>
      </c>
      <c r="C75" s="171" t="s">
        <v>260</v>
      </c>
      <c r="D75" s="166" t="s">
        <v>266</v>
      </c>
      <c r="E75" s="167">
        <v>36</v>
      </c>
      <c r="F75" s="4"/>
      <c r="G75" s="4"/>
      <c r="H75" s="4" t="s">
        <v>137</v>
      </c>
      <c r="I75" s="99"/>
      <c r="J75" s="99" t="s">
        <v>136</v>
      </c>
      <c r="K75" s="99" t="s">
        <v>136</v>
      </c>
      <c r="L75" s="99" t="s">
        <v>136</v>
      </c>
      <c r="M75" s="99" t="s">
        <v>136</v>
      </c>
      <c r="N75" s="99" t="s">
        <v>136</v>
      </c>
      <c r="O75" s="161" t="s">
        <v>705</v>
      </c>
      <c r="P75" s="162"/>
      <c r="Q75" s="123" t="s">
        <v>136</v>
      </c>
    </row>
    <row r="76" spans="2:17" ht="30" x14ac:dyDescent="0.25">
      <c r="B76" s="166" t="s">
        <v>171</v>
      </c>
      <c r="C76" s="171" t="s">
        <v>261</v>
      </c>
      <c r="D76" s="166" t="s">
        <v>267</v>
      </c>
      <c r="E76" s="167">
        <v>36</v>
      </c>
      <c r="F76" s="4"/>
      <c r="G76" s="4"/>
      <c r="H76" s="4" t="s">
        <v>137</v>
      </c>
      <c r="I76" s="99"/>
      <c r="J76" s="99" t="s">
        <v>136</v>
      </c>
      <c r="K76" s="99" t="s">
        <v>136</v>
      </c>
      <c r="L76" s="99" t="s">
        <v>136</v>
      </c>
      <c r="M76" s="99" t="s">
        <v>136</v>
      </c>
      <c r="N76" s="99" t="s">
        <v>136</v>
      </c>
      <c r="O76" s="161" t="s">
        <v>705</v>
      </c>
      <c r="P76" s="162"/>
      <c r="Q76" s="123" t="s">
        <v>136</v>
      </c>
    </row>
    <row r="77" spans="2:17" x14ac:dyDescent="0.25">
      <c r="B77" s="166" t="s">
        <v>171</v>
      </c>
      <c r="C77" s="171" t="s">
        <v>262</v>
      </c>
      <c r="D77" s="166" t="s">
        <v>268</v>
      </c>
      <c r="E77" s="167">
        <v>36</v>
      </c>
      <c r="F77" s="4"/>
      <c r="G77" s="4"/>
      <c r="H77" s="4" t="s">
        <v>137</v>
      </c>
      <c r="I77" s="99"/>
      <c r="J77" s="99" t="s">
        <v>136</v>
      </c>
      <c r="K77" s="99" t="s">
        <v>136</v>
      </c>
      <c r="L77" s="99" t="s">
        <v>136</v>
      </c>
      <c r="M77" s="99" t="s">
        <v>136</v>
      </c>
      <c r="N77" s="99" t="s">
        <v>136</v>
      </c>
      <c r="O77" s="161" t="s">
        <v>705</v>
      </c>
      <c r="P77" s="162"/>
      <c r="Q77" s="123" t="s">
        <v>136</v>
      </c>
    </row>
    <row r="78" spans="2:17" x14ac:dyDescent="0.25">
      <c r="B78" s="166" t="s">
        <v>171</v>
      </c>
      <c r="C78" s="171" t="s">
        <v>263</v>
      </c>
      <c r="D78" s="166" t="s">
        <v>269</v>
      </c>
      <c r="E78" s="167">
        <v>38</v>
      </c>
      <c r="F78" s="4"/>
      <c r="G78" s="4"/>
      <c r="H78" s="4" t="s">
        <v>137</v>
      </c>
      <c r="I78" s="99"/>
      <c r="J78" s="99" t="s">
        <v>136</v>
      </c>
      <c r="K78" s="99" t="s">
        <v>136</v>
      </c>
      <c r="L78" s="99" t="s">
        <v>136</v>
      </c>
      <c r="M78" s="99" t="s">
        <v>136</v>
      </c>
      <c r="N78" s="99" t="s">
        <v>136</v>
      </c>
      <c r="O78" s="161" t="s">
        <v>705</v>
      </c>
      <c r="P78" s="162"/>
      <c r="Q78" s="123" t="s">
        <v>136</v>
      </c>
    </row>
    <row r="79" spans="2:17" ht="18" customHeight="1" x14ac:dyDescent="0.25">
      <c r="B79" s="166" t="s">
        <v>171</v>
      </c>
      <c r="C79" s="171" t="s">
        <v>264</v>
      </c>
      <c r="D79" s="166" t="s">
        <v>270</v>
      </c>
      <c r="E79" s="167">
        <v>48</v>
      </c>
      <c r="F79" s="4"/>
      <c r="G79" s="4"/>
      <c r="H79" s="4" t="s">
        <v>137</v>
      </c>
      <c r="I79" s="99"/>
      <c r="J79" s="99" t="s">
        <v>136</v>
      </c>
      <c r="K79" s="99" t="s">
        <v>136</v>
      </c>
      <c r="L79" s="99" t="s">
        <v>136</v>
      </c>
      <c r="M79" s="99" t="s">
        <v>136</v>
      </c>
      <c r="N79" s="99" t="s">
        <v>136</v>
      </c>
      <c r="O79" s="263" t="s">
        <v>705</v>
      </c>
      <c r="P79" s="264"/>
      <c r="Q79" s="123" t="s">
        <v>136</v>
      </c>
    </row>
    <row r="80" spans="2:17" x14ac:dyDescent="0.25">
      <c r="B80" s="166" t="s">
        <v>171</v>
      </c>
      <c r="C80" s="171" t="s">
        <v>265</v>
      </c>
      <c r="D80" s="166" t="s">
        <v>271</v>
      </c>
      <c r="E80" s="167">
        <v>96</v>
      </c>
      <c r="F80" s="4"/>
      <c r="G80" s="4"/>
      <c r="H80" s="4" t="s">
        <v>137</v>
      </c>
      <c r="I80" s="99"/>
      <c r="J80" s="99" t="s">
        <v>136</v>
      </c>
      <c r="K80" s="99" t="s">
        <v>136</v>
      </c>
      <c r="L80" s="99" t="s">
        <v>136</v>
      </c>
      <c r="M80" s="99" t="s">
        <v>136</v>
      </c>
      <c r="N80" s="99" t="s">
        <v>136</v>
      </c>
      <c r="O80" s="263" t="s">
        <v>705</v>
      </c>
      <c r="P80" s="264"/>
      <c r="Q80" s="123" t="s">
        <v>136</v>
      </c>
    </row>
    <row r="81" spans="2:17" x14ac:dyDescent="0.25">
      <c r="B81" s="166" t="s">
        <v>174</v>
      </c>
      <c r="C81" s="166" t="s">
        <v>272</v>
      </c>
      <c r="D81" s="166" t="s">
        <v>274</v>
      </c>
      <c r="E81" s="167">
        <v>419</v>
      </c>
      <c r="F81" s="4"/>
      <c r="G81" s="4"/>
      <c r="H81" s="4"/>
      <c r="I81" s="99" t="s">
        <v>137</v>
      </c>
      <c r="J81" s="99" t="s">
        <v>136</v>
      </c>
      <c r="K81" s="99" t="s">
        <v>136</v>
      </c>
      <c r="L81" s="99" t="s">
        <v>136</v>
      </c>
      <c r="M81" s="99" t="s">
        <v>136</v>
      </c>
      <c r="N81" s="99" t="s">
        <v>136</v>
      </c>
      <c r="O81" s="263" t="s">
        <v>707</v>
      </c>
      <c r="P81" s="264"/>
      <c r="Q81" s="123" t="s">
        <v>136</v>
      </c>
    </row>
    <row r="82" spans="2:17" ht="30" x14ac:dyDescent="0.25">
      <c r="B82" s="166" t="s">
        <v>174</v>
      </c>
      <c r="C82" s="171" t="s">
        <v>273</v>
      </c>
      <c r="D82" s="166" t="s">
        <v>275</v>
      </c>
      <c r="E82" s="167">
        <v>150</v>
      </c>
      <c r="F82" s="4"/>
      <c r="G82" s="4"/>
      <c r="H82" s="4"/>
      <c r="I82" s="99" t="s">
        <v>137</v>
      </c>
      <c r="J82" s="99" t="s">
        <v>136</v>
      </c>
      <c r="K82" s="99" t="s">
        <v>136</v>
      </c>
      <c r="L82" s="99" t="s">
        <v>136</v>
      </c>
      <c r="M82" s="99" t="s">
        <v>136</v>
      </c>
      <c r="N82" s="99" t="s">
        <v>136</v>
      </c>
      <c r="O82" s="263" t="s">
        <v>709</v>
      </c>
      <c r="P82" s="264"/>
      <c r="Q82" s="123" t="s">
        <v>136</v>
      </c>
    </row>
    <row r="83" spans="2:17" x14ac:dyDescent="0.25">
      <c r="B83" s="3"/>
      <c r="C83" s="3"/>
      <c r="D83" s="5"/>
      <c r="E83" s="5"/>
      <c r="F83" s="4"/>
      <c r="G83" s="4"/>
      <c r="H83" s="4"/>
      <c r="I83" s="99"/>
      <c r="J83" s="99"/>
      <c r="K83" s="123"/>
      <c r="L83" s="123"/>
      <c r="M83" s="123"/>
      <c r="N83" s="123"/>
      <c r="O83" s="263"/>
      <c r="P83" s="264"/>
      <c r="Q83" s="123"/>
    </row>
    <row r="84" spans="2:17" x14ac:dyDescent="0.25">
      <c r="B84" s="123"/>
      <c r="C84" s="123"/>
      <c r="D84" s="123"/>
      <c r="E84" s="123"/>
      <c r="F84" s="123"/>
      <c r="G84" s="123"/>
      <c r="H84" s="123"/>
      <c r="I84" s="123"/>
      <c r="J84" s="123"/>
      <c r="K84" s="123"/>
      <c r="L84" s="123"/>
      <c r="M84" s="123"/>
      <c r="N84" s="123"/>
      <c r="O84" s="263"/>
      <c r="P84" s="264"/>
      <c r="Q84" s="123"/>
    </row>
    <row r="85" spans="2:17" x14ac:dyDescent="0.25">
      <c r="B85" s="9" t="s">
        <v>1</v>
      </c>
    </row>
    <row r="86" spans="2:17" x14ac:dyDescent="0.25">
      <c r="B86" s="9" t="s">
        <v>37</v>
      </c>
    </row>
    <row r="87" spans="2:17" x14ac:dyDescent="0.25">
      <c r="B87" s="9" t="s">
        <v>62</v>
      </c>
    </row>
    <row r="89" spans="2:17" ht="15.75" thickBot="1" x14ac:dyDescent="0.3"/>
    <row r="90" spans="2:17" ht="27" thickBot="1" x14ac:dyDescent="0.3">
      <c r="B90" s="286" t="s">
        <v>38</v>
      </c>
      <c r="C90" s="287"/>
      <c r="D90" s="287"/>
      <c r="E90" s="287"/>
      <c r="F90" s="287"/>
      <c r="G90" s="287"/>
      <c r="H90" s="287"/>
      <c r="I90" s="287"/>
      <c r="J90" s="287"/>
      <c r="K90" s="287"/>
      <c r="L90" s="287"/>
      <c r="M90" s="287"/>
      <c r="N90" s="288"/>
    </row>
    <row r="91" spans="2:17" ht="75" x14ac:dyDescent="0.25">
      <c r="B91" s="122" t="s">
        <v>0</v>
      </c>
      <c r="C91" s="122" t="s">
        <v>39</v>
      </c>
      <c r="D91" s="122" t="s">
        <v>40</v>
      </c>
      <c r="E91" s="122" t="s">
        <v>115</v>
      </c>
      <c r="F91" s="122" t="s">
        <v>117</v>
      </c>
      <c r="G91" s="122" t="s">
        <v>118</v>
      </c>
      <c r="H91" s="122" t="s">
        <v>119</v>
      </c>
      <c r="I91" s="122" t="s">
        <v>116</v>
      </c>
      <c r="J91" s="259" t="s">
        <v>120</v>
      </c>
      <c r="K91" s="260"/>
      <c r="L91" s="261"/>
      <c r="M91" s="122" t="s">
        <v>121</v>
      </c>
      <c r="N91" s="122" t="s">
        <v>41</v>
      </c>
      <c r="O91" s="122" t="s">
        <v>42</v>
      </c>
      <c r="P91" s="122" t="s">
        <v>3</v>
      </c>
      <c r="Q91" s="40"/>
    </row>
    <row r="92" spans="2:17" x14ac:dyDescent="0.25">
      <c r="B92" s="228" t="s">
        <v>43</v>
      </c>
      <c r="C92" s="222">
        <f>(278+290)/200+569/300</f>
        <v>4.7366666666666664</v>
      </c>
      <c r="D92" s="3" t="s">
        <v>517</v>
      </c>
      <c r="E92" s="3">
        <v>36931425</v>
      </c>
      <c r="F92" s="9" t="s">
        <v>519</v>
      </c>
      <c r="G92" s="3" t="s">
        <v>518</v>
      </c>
      <c r="H92" s="206">
        <v>35307</v>
      </c>
      <c r="I92" s="5" t="s">
        <v>137</v>
      </c>
      <c r="J92" s="1" t="s">
        <v>294</v>
      </c>
      <c r="K92" s="123" t="s">
        <v>418</v>
      </c>
      <c r="L92" s="123" t="s">
        <v>331</v>
      </c>
      <c r="M92" s="231"/>
      <c r="N92" s="231" t="s">
        <v>136</v>
      </c>
      <c r="O92" s="123" t="s">
        <v>136</v>
      </c>
      <c r="P92" s="317"/>
      <c r="Q92" s="10"/>
    </row>
    <row r="93" spans="2:17" x14ac:dyDescent="0.25">
      <c r="B93" s="228" t="s">
        <v>43</v>
      </c>
      <c r="C93" s="222">
        <f t="shared" ref="C93:C109" si="1">(278+290)/200+569/300</f>
        <v>4.7366666666666664</v>
      </c>
      <c r="D93" s="3" t="s">
        <v>517</v>
      </c>
      <c r="E93" s="3">
        <v>36931425</v>
      </c>
      <c r="F93" s="9" t="s">
        <v>519</v>
      </c>
      <c r="G93" s="3" t="s">
        <v>518</v>
      </c>
      <c r="H93" s="206">
        <v>35307</v>
      </c>
      <c r="I93" s="5" t="s">
        <v>137</v>
      </c>
      <c r="J93" s="1" t="s">
        <v>294</v>
      </c>
      <c r="K93" s="123" t="s">
        <v>333</v>
      </c>
      <c r="L93" s="123" t="s">
        <v>331</v>
      </c>
      <c r="M93" s="231"/>
      <c r="N93" s="231" t="s">
        <v>136</v>
      </c>
      <c r="O93" s="123" t="s">
        <v>136</v>
      </c>
      <c r="P93" s="229"/>
      <c r="Q93" s="190"/>
    </row>
    <row r="94" spans="2:17" x14ac:dyDescent="0.25">
      <c r="B94" s="228" t="s">
        <v>43</v>
      </c>
      <c r="C94" s="222">
        <f t="shared" si="1"/>
        <v>4.7366666666666664</v>
      </c>
      <c r="D94" s="3" t="s">
        <v>517</v>
      </c>
      <c r="E94" s="3">
        <v>36931425</v>
      </c>
      <c r="F94" s="9" t="s">
        <v>519</v>
      </c>
      <c r="G94" s="3" t="s">
        <v>518</v>
      </c>
      <c r="H94" s="206">
        <v>35307</v>
      </c>
      <c r="I94" s="5" t="s">
        <v>137</v>
      </c>
      <c r="J94" s="1" t="s">
        <v>294</v>
      </c>
      <c r="K94" s="123" t="s">
        <v>520</v>
      </c>
      <c r="L94" s="123" t="s">
        <v>331</v>
      </c>
      <c r="M94" s="231"/>
      <c r="N94" s="231" t="s">
        <v>136</v>
      </c>
      <c r="O94" s="123" t="s">
        <v>136</v>
      </c>
      <c r="P94" s="229"/>
      <c r="Q94" s="190"/>
    </row>
    <row r="95" spans="2:17" x14ac:dyDescent="0.25">
      <c r="B95" s="228" t="s">
        <v>43</v>
      </c>
      <c r="C95" s="222">
        <f t="shared" si="1"/>
        <v>4.7366666666666664</v>
      </c>
      <c r="D95" s="3" t="s">
        <v>517</v>
      </c>
      <c r="E95" s="3">
        <v>36931425</v>
      </c>
      <c r="F95" s="9" t="s">
        <v>519</v>
      </c>
      <c r="G95" s="3" t="s">
        <v>518</v>
      </c>
      <c r="H95" s="206">
        <v>35307</v>
      </c>
      <c r="I95" s="5" t="s">
        <v>137</v>
      </c>
      <c r="J95" s="1" t="s">
        <v>294</v>
      </c>
      <c r="K95" s="123" t="s">
        <v>420</v>
      </c>
      <c r="L95" s="123" t="s">
        <v>331</v>
      </c>
      <c r="M95" s="231"/>
      <c r="N95" s="231" t="s">
        <v>136</v>
      </c>
      <c r="O95" s="123" t="s">
        <v>136</v>
      </c>
      <c r="P95" s="229"/>
      <c r="Q95" s="190"/>
    </row>
    <row r="96" spans="2:17" x14ac:dyDescent="0.25">
      <c r="B96" s="228" t="s">
        <v>43</v>
      </c>
      <c r="C96" s="222">
        <f t="shared" si="1"/>
        <v>4.7366666666666664</v>
      </c>
      <c r="D96" s="3" t="s">
        <v>517</v>
      </c>
      <c r="E96" s="3">
        <v>36931425</v>
      </c>
      <c r="F96" s="9" t="s">
        <v>519</v>
      </c>
      <c r="G96" s="3" t="s">
        <v>518</v>
      </c>
      <c r="H96" s="206">
        <v>35307</v>
      </c>
      <c r="I96" s="5" t="s">
        <v>137</v>
      </c>
      <c r="J96" s="1" t="s">
        <v>294</v>
      </c>
      <c r="K96" s="123" t="s">
        <v>521</v>
      </c>
      <c r="L96" s="123" t="s">
        <v>331</v>
      </c>
      <c r="M96" s="231"/>
      <c r="N96" s="231" t="s">
        <v>136</v>
      </c>
      <c r="O96" s="123" t="s">
        <v>136</v>
      </c>
      <c r="P96" s="229"/>
      <c r="Q96" s="190"/>
    </row>
    <row r="97" spans="2:17" x14ac:dyDescent="0.25">
      <c r="B97" s="228" t="s">
        <v>43</v>
      </c>
      <c r="C97" s="222">
        <f t="shared" si="1"/>
        <v>4.7366666666666664</v>
      </c>
      <c r="D97" s="3" t="s">
        <v>517</v>
      </c>
      <c r="E97" s="3">
        <v>36931425</v>
      </c>
      <c r="F97" s="9" t="s">
        <v>519</v>
      </c>
      <c r="G97" s="3" t="s">
        <v>518</v>
      </c>
      <c r="H97" s="206">
        <v>35307</v>
      </c>
      <c r="I97" s="5" t="s">
        <v>137</v>
      </c>
      <c r="J97" s="1" t="s">
        <v>294</v>
      </c>
      <c r="K97" s="123" t="s">
        <v>522</v>
      </c>
      <c r="L97" s="123" t="s">
        <v>331</v>
      </c>
      <c r="M97" s="231"/>
      <c r="N97" s="231" t="s">
        <v>136</v>
      </c>
      <c r="O97" s="123" t="s">
        <v>136</v>
      </c>
      <c r="P97" s="229"/>
      <c r="Q97" s="190"/>
    </row>
    <row r="98" spans="2:17" x14ac:dyDescent="0.25">
      <c r="B98" s="228" t="s">
        <v>43</v>
      </c>
      <c r="C98" s="222">
        <f t="shared" si="1"/>
        <v>4.7366666666666664</v>
      </c>
      <c r="D98" s="3" t="s">
        <v>517</v>
      </c>
      <c r="E98" s="3">
        <v>36931425</v>
      </c>
      <c r="F98" s="9" t="s">
        <v>519</v>
      </c>
      <c r="G98" s="3" t="s">
        <v>518</v>
      </c>
      <c r="H98" s="206">
        <v>35307</v>
      </c>
      <c r="I98" s="5" t="s">
        <v>137</v>
      </c>
      <c r="J98" s="1" t="s">
        <v>294</v>
      </c>
      <c r="K98" s="123" t="s">
        <v>523</v>
      </c>
      <c r="L98" s="123" t="s">
        <v>331</v>
      </c>
      <c r="M98" s="231"/>
      <c r="N98" s="231" t="s">
        <v>136</v>
      </c>
      <c r="O98" s="123" t="s">
        <v>136</v>
      </c>
      <c r="P98" s="229"/>
      <c r="Q98" s="190"/>
    </row>
    <row r="99" spans="2:17" x14ac:dyDescent="0.25">
      <c r="B99" s="228" t="s">
        <v>43</v>
      </c>
      <c r="C99" s="222">
        <f t="shared" si="1"/>
        <v>4.7366666666666664</v>
      </c>
      <c r="D99" s="3" t="s">
        <v>517</v>
      </c>
      <c r="E99" s="3">
        <v>36931425</v>
      </c>
      <c r="F99" s="9" t="s">
        <v>519</v>
      </c>
      <c r="G99" s="3" t="s">
        <v>518</v>
      </c>
      <c r="H99" s="206">
        <v>35307</v>
      </c>
      <c r="I99" s="5" t="s">
        <v>137</v>
      </c>
      <c r="J99" s="1" t="s">
        <v>294</v>
      </c>
      <c r="K99" s="123" t="s">
        <v>524</v>
      </c>
      <c r="L99" s="123" t="s">
        <v>331</v>
      </c>
      <c r="M99" s="231"/>
      <c r="N99" s="231" t="s">
        <v>136</v>
      </c>
      <c r="O99" s="123" t="s">
        <v>136</v>
      </c>
      <c r="P99" s="229"/>
      <c r="Q99" s="190"/>
    </row>
    <row r="100" spans="2:17" x14ac:dyDescent="0.25">
      <c r="B100" s="228" t="s">
        <v>43</v>
      </c>
      <c r="C100" s="222">
        <f t="shared" si="1"/>
        <v>4.7366666666666664</v>
      </c>
      <c r="D100" s="3" t="s">
        <v>517</v>
      </c>
      <c r="E100" s="3">
        <v>36931425</v>
      </c>
      <c r="F100" s="9" t="s">
        <v>519</v>
      </c>
      <c r="G100" s="3" t="s">
        <v>518</v>
      </c>
      <c r="H100" s="206">
        <v>35307</v>
      </c>
      <c r="I100" s="5" t="s">
        <v>137</v>
      </c>
      <c r="J100" s="1" t="s">
        <v>294</v>
      </c>
      <c r="K100" s="123" t="s">
        <v>525</v>
      </c>
      <c r="L100" s="123" t="s">
        <v>331</v>
      </c>
      <c r="M100" s="231"/>
      <c r="N100" s="231" t="s">
        <v>136</v>
      </c>
      <c r="O100" s="123" t="s">
        <v>136</v>
      </c>
      <c r="P100" s="229"/>
      <c r="Q100" s="190"/>
    </row>
    <row r="101" spans="2:17" ht="30" x14ac:dyDescent="0.25">
      <c r="B101" s="228" t="s">
        <v>43</v>
      </c>
      <c r="C101" s="222">
        <f t="shared" si="1"/>
        <v>4.7366666666666664</v>
      </c>
      <c r="D101" s="3" t="s">
        <v>526</v>
      </c>
      <c r="E101" s="3">
        <v>37086905</v>
      </c>
      <c r="F101" s="3" t="s">
        <v>528</v>
      </c>
      <c r="G101" s="3" t="s">
        <v>409</v>
      </c>
      <c r="H101" s="198">
        <v>40148</v>
      </c>
      <c r="I101" s="5" t="s">
        <v>137</v>
      </c>
      <c r="J101" s="1" t="s">
        <v>294</v>
      </c>
      <c r="K101" s="100" t="s">
        <v>529</v>
      </c>
      <c r="L101" s="99" t="s">
        <v>331</v>
      </c>
      <c r="M101" s="123"/>
      <c r="N101" s="123" t="s">
        <v>136</v>
      </c>
      <c r="O101" s="123" t="s">
        <v>136</v>
      </c>
      <c r="P101" s="229"/>
      <c r="Q101" s="190"/>
    </row>
    <row r="102" spans="2:17" ht="30" x14ac:dyDescent="0.25">
      <c r="B102" s="228" t="s">
        <v>43</v>
      </c>
      <c r="C102" s="222">
        <f t="shared" si="1"/>
        <v>4.7366666666666664</v>
      </c>
      <c r="D102" s="3" t="s">
        <v>526</v>
      </c>
      <c r="E102" s="3">
        <v>37086905</v>
      </c>
      <c r="F102" s="3" t="s">
        <v>528</v>
      </c>
      <c r="G102" s="3" t="s">
        <v>409</v>
      </c>
      <c r="H102" s="198">
        <v>40148</v>
      </c>
      <c r="I102" s="5" t="s">
        <v>137</v>
      </c>
      <c r="J102" s="1" t="s">
        <v>294</v>
      </c>
      <c r="K102" s="100" t="s">
        <v>530</v>
      </c>
      <c r="L102" s="99" t="s">
        <v>331</v>
      </c>
      <c r="M102" s="123"/>
      <c r="N102" s="123" t="s">
        <v>136</v>
      </c>
      <c r="O102" s="123" t="s">
        <v>136</v>
      </c>
      <c r="P102" s="229"/>
      <c r="Q102" s="190"/>
    </row>
    <row r="103" spans="2:17" ht="30" x14ac:dyDescent="0.25">
      <c r="B103" s="228" t="s">
        <v>43</v>
      </c>
      <c r="C103" s="222">
        <f t="shared" si="1"/>
        <v>4.7366666666666664</v>
      </c>
      <c r="D103" s="3" t="s">
        <v>526</v>
      </c>
      <c r="E103" s="3">
        <v>37086905</v>
      </c>
      <c r="F103" s="3" t="s">
        <v>528</v>
      </c>
      <c r="G103" s="3" t="s">
        <v>409</v>
      </c>
      <c r="H103" s="198">
        <v>40148</v>
      </c>
      <c r="I103" s="5" t="s">
        <v>137</v>
      </c>
      <c r="J103" s="1" t="s">
        <v>294</v>
      </c>
      <c r="K103" s="100" t="s">
        <v>531</v>
      </c>
      <c r="L103" s="99" t="s">
        <v>331</v>
      </c>
      <c r="M103" s="123"/>
      <c r="N103" s="123" t="s">
        <v>136</v>
      </c>
      <c r="O103" s="123" t="s">
        <v>136</v>
      </c>
      <c r="P103" s="229"/>
      <c r="Q103" s="190"/>
    </row>
    <row r="104" spans="2:17" ht="30" x14ac:dyDescent="0.25">
      <c r="B104" s="228" t="s">
        <v>43</v>
      </c>
      <c r="C104" s="222">
        <f t="shared" si="1"/>
        <v>4.7366666666666664</v>
      </c>
      <c r="D104" s="203" t="s">
        <v>540</v>
      </c>
      <c r="E104" s="203">
        <v>1085261285</v>
      </c>
      <c r="F104" s="203" t="s">
        <v>541</v>
      </c>
      <c r="G104" s="3" t="s">
        <v>409</v>
      </c>
      <c r="H104" s="198">
        <v>40810</v>
      </c>
      <c r="I104" s="5" t="s">
        <v>137</v>
      </c>
      <c r="J104" s="1" t="s">
        <v>544</v>
      </c>
      <c r="K104" s="100" t="s">
        <v>545</v>
      </c>
      <c r="L104" s="99" t="s">
        <v>546</v>
      </c>
      <c r="M104" s="123"/>
      <c r="N104" s="123" t="s">
        <v>136</v>
      </c>
      <c r="O104" s="123" t="s">
        <v>136</v>
      </c>
      <c r="P104" s="229"/>
      <c r="Q104" s="190"/>
    </row>
    <row r="105" spans="2:17" ht="30" x14ac:dyDescent="0.25">
      <c r="B105" s="228" t="s">
        <v>43</v>
      </c>
      <c r="C105" s="222">
        <f t="shared" si="1"/>
        <v>4.7366666666666664</v>
      </c>
      <c r="D105" s="203" t="s">
        <v>549</v>
      </c>
      <c r="E105" s="203">
        <v>59822222</v>
      </c>
      <c r="F105" s="203" t="s">
        <v>350</v>
      </c>
      <c r="G105" s="3" t="s">
        <v>550</v>
      </c>
      <c r="H105" s="198">
        <v>36707</v>
      </c>
      <c r="I105" s="5" t="s">
        <v>136</v>
      </c>
      <c r="J105" s="1" t="s">
        <v>551</v>
      </c>
      <c r="K105" s="100" t="s">
        <v>552</v>
      </c>
      <c r="L105" s="99" t="s">
        <v>350</v>
      </c>
      <c r="M105" s="123"/>
      <c r="N105" s="123" t="s">
        <v>136</v>
      </c>
      <c r="O105" s="123" t="s">
        <v>136</v>
      </c>
      <c r="P105" s="229"/>
      <c r="Q105" s="190"/>
    </row>
    <row r="106" spans="2:17" ht="30" x14ac:dyDescent="0.25">
      <c r="B106" s="228" t="s">
        <v>43</v>
      </c>
      <c r="C106" s="222">
        <f t="shared" si="1"/>
        <v>4.7366666666666664</v>
      </c>
      <c r="D106" s="203" t="s">
        <v>549</v>
      </c>
      <c r="E106" s="203">
        <v>59822222</v>
      </c>
      <c r="F106" s="203" t="s">
        <v>350</v>
      </c>
      <c r="G106" s="3" t="s">
        <v>550</v>
      </c>
      <c r="H106" s="198">
        <v>36707</v>
      </c>
      <c r="I106" s="5" t="s">
        <v>136</v>
      </c>
      <c r="J106" s="1" t="s">
        <v>551</v>
      </c>
      <c r="K106" s="100" t="s">
        <v>553</v>
      </c>
      <c r="L106" s="99" t="s">
        <v>350</v>
      </c>
      <c r="M106" s="123"/>
      <c r="N106" s="123" t="s">
        <v>136</v>
      </c>
      <c r="O106" s="123" t="s">
        <v>136</v>
      </c>
      <c r="P106" s="229"/>
      <c r="Q106" s="190"/>
    </row>
    <row r="107" spans="2:17" ht="30" x14ac:dyDescent="0.25">
      <c r="B107" s="228" t="s">
        <v>43</v>
      </c>
      <c r="C107" s="222">
        <f t="shared" si="1"/>
        <v>4.7366666666666664</v>
      </c>
      <c r="D107" s="201" t="s">
        <v>565</v>
      </c>
      <c r="E107" s="202">
        <v>59831694</v>
      </c>
      <c r="F107" s="200" t="s">
        <v>566</v>
      </c>
      <c r="G107" s="3" t="s">
        <v>409</v>
      </c>
      <c r="H107" s="198">
        <v>37310</v>
      </c>
      <c r="I107" s="5" t="s">
        <v>136</v>
      </c>
      <c r="J107" s="1" t="s">
        <v>567</v>
      </c>
      <c r="K107" s="100" t="s">
        <v>569</v>
      </c>
      <c r="L107" s="99" t="s">
        <v>568</v>
      </c>
      <c r="M107" s="123"/>
      <c r="N107" s="123" t="s">
        <v>136</v>
      </c>
      <c r="O107" s="123" t="s">
        <v>136</v>
      </c>
      <c r="P107" s="229"/>
      <c r="Q107" s="190"/>
    </row>
    <row r="108" spans="2:17" s="30" customFormat="1" ht="30" x14ac:dyDescent="0.25">
      <c r="B108" s="100" t="s">
        <v>43</v>
      </c>
      <c r="C108" s="326">
        <f t="shared" si="1"/>
        <v>4.7366666666666664</v>
      </c>
      <c r="D108" s="323" t="s">
        <v>570</v>
      </c>
      <c r="E108" s="323">
        <v>37085630</v>
      </c>
      <c r="F108" s="5" t="s">
        <v>541</v>
      </c>
      <c r="G108" s="99" t="s">
        <v>409</v>
      </c>
      <c r="H108" s="327">
        <v>40021</v>
      </c>
      <c r="I108" s="5" t="s">
        <v>137</v>
      </c>
      <c r="J108" s="5" t="s">
        <v>366</v>
      </c>
      <c r="K108" s="100" t="s">
        <v>571</v>
      </c>
      <c r="L108" s="99" t="s">
        <v>572</v>
      </c>
      <c r="M108" s="59"/>
      <c r="N108" s="59" t="s">
        <v>136</v>
      </c>
      <c r="O108" s="59" t="s">
        <v>136</v>
      </c>
      <c r="P108" s="328"/>
      <c r="Q108" s="318"/>
    </row>
    <row r="109" spans="2:17" ht="30" x14ac:dyDescent="0.25">
      <c r="B109" s="228" t="s">
        <v>43</v>
      </c>
      <c r="C109" s="222">
        <f t="shared" si="1"/>
        <v>4.7366666666666664</v>
      </c>
      <c r="D109" s="203" t="s">
        <v>722</v>
      </c>
      <c r="E109" s="203">
        <v>36931425</v>
      </c>
      <c r="F109" s="5" t="s">
        <v>541</v>
      </c>
      <c r="G109" s="3"/>
      <c r="H109" s="198" t="s">
        <v>723</v>
      </c>
      <c r="I109" s="5" t="s">
        <v>137</v>
      </c>
      <c r="J109" s="1" t="s">
        <v>294</v>
      </c>
      <c r="K109" s="100" t="s">
        <v>724</v>
      </c>
      <c r="L109" s="99" t="s">
        <v>725</v>
      </c>
      <c r="M109" s="123"/>
      <c r="N109" s="123" t="s">
        <v>136</v>
      </c>
      <c r="O109" s="123" t="s">
        <v>136</v>
      </c>
      <c r="P109" s="229"/>
      <c r="Q109" s="41"/>
    </row>
    <row r="110" spans="2:17" ht="30" x14ac:dyDescent="0.25">
      <c r="B110" s="228" t="s">
        <v>44</v>
      </c>
      <c r="C110" s="222">
        <f>(278+290)/200+569/300*2</f>
        <v>6.6333333333333329</v>
      </c>
      <c r="D110" s="323" t="s">
        <v>573</v>
      </c>
      <c r="E110" s="5">
        <v>27105417</v>
      </c>
      <c r="F110" s="99" t="s">
        <v>350</v>
      </c>
      <c r="G110" s="3" t="s">
        <v>539</v>
      </c>
      <c r="H110" s="198">
        <v>39256</v>
      </c>
      <c r="I110" s="5" t="s">
        <v>136</v>
      </c>
      <c r="J110" s="1" t="s">
        <v>574</v>
      </c>
      <c r="K110" s="100" t="s">
        <v>575</v>
      </c>
      <c r="L110" s="99" t="s">
        <v>576</v>
      </c>
      <c r="M110" s="123"/>
      <c r="N110" s="123" t="s">
        <v>136</v>
      </c>
      <c r="O110" s="123" t="s">
        <v>136</v>
      </c>
      <c r="P110" s="229"/>
      <c r="Q110" s="190"/>
    </row>
    <row r="111" spans="2:17" ht="30" x14ac:dyDescent="0.25">
      <c r="B111" s="228" t="s">
        <v>44</v>
      </c>
      <c r="C111" s="222">
        <f t="shared" ref="C111:C116" si="2">(278+290)/200+569/300*2</f>
        <v>6.6333333333333329</v>
      </c>
      <c r="D111" s="323" t="s">
        <v>547</v>
      </c>
      <c r="E111" s="5">
        <v>1085897296</v>
      </c>
      <c r="F111" s="99" t="s">
        <v>350</v>
      </c>
      <c r="G111" s="3" t="s">
        <v>548</v>
      </c>
      <c r="H111" s="198">
        <v>40886</v>
      </c>
      <c r="I111" s="5" t="s">
        <v>136</v>
      </c>
      <c r="J111" s="1" t="s">
        <v>350</v>
      </c>
      <c r="K111" s="100" t="s">
        <v>554</v>
      </c>
      <c r="L111" s="1" t="s">
        <v>44</v>
      </c>
      <c r="M111" s="123"/>
      <c r="N111" s="123" t="s">
        <v>136</v>
      </c>
      <c r="O111" s="123" t="s">
        <v>136</v>
      </c>
      <c r="P111" s="229"/>
      <c r="Q111" s="190"/>
    </row>
    <row r="112" spans="2:17" ht="30" x14ac:dyDescent="0.25">
      <c r="B112" s="228" t="s">
        <v>44</v>
      </c>
      <c r="C112" s="222">
        <f t="shared" si="2"/>
        <v>6.6333333333333329</v>
      </c>
      <c r="D112" s="99" t="s">
        <v>532</v>
      </c>
      <c r="E112" s="99">
        <v>59314829</v>
      </c>
      <c r="F112" s="99" t="s">
        <v>350</v>
      </c>
      <c r="G112" s="3" t="s">
        <v>409</v>
      </c>
      <c r="H112" s="198">
        <v>41448</v>
      </c>
      <c r="I112" s="5" t="s">
        <v>136</v>
      </c>
      <c r="J112" s="1" t="s">
        <v>294</v>
      </c>
      <c r="K112" s="100" t="s">
        <v>533</v>
      </c>
      <c r="L112" s="99" t="s">
        <v>44</v>
      </c>
      <c r="M112" s="123"/>
      <c r="N112" s="123" t="s">
        <v>136</v>
      </c>
      <c r="O112" s="123" t="s">
        <v>136</v>
      </c>
      <c r="P112" s="229"/>
      <c r="Q112" s="190"/>
    </row>
    <row r="113" spans="2:17" ht="30" x14ac:dyDescent="0.25">
      <c r="B113" s="228" t="s">
        <v>44</v>
      </c>
      <c r="C113" s="222">
        <f t="shared" si="2"/>
        <v>6.6333333333333329</v>
      </c>
      <c r="D113" s="203" t="s">
        <v>527</v>
      </c>
      <c r="E113" s="203">
        <v>37086914</v>
      </c>
      <c r="F113" s="203" t="s">
        <v>350</v>
      </c>
      <c r="G113" s="3" t="s">
        <v>534</v>
      </c>
      <c r="H113" s="206">
        <v>39171</v>
      </c>
      <c r="I113" s="5" t="s">
        <v>136</v>
      </c>
      <c r="J113" s="1" t="s">
        <v>535</v>
      </c>
      <c r="K113" s="100" t="s">
        <v>536</v>
      </c>
      <c r="L113" s="99" t="s">
        <v>537</v>
      </c>
      <c r="M113" s="123"/>
      <c r="N113" s="123" t="s">
        <v>136</v>
      </c>
      <c r="O113" s="123" t="s">
        <v>136</v>
      </c>
      <c r="P113" s="229"/>
      <c r="Q113" s="190"/>
    </row>
    <row r="114" spans="2:17" ht="30" x14ac:dyDescent="0.25">
      <c r="B114" s="228" t="s">
        <v>44</v>
      </c>
      <c r="C114" s="222">
        <f t="shared" si="2"/>
        <v>6.6333333333333329</v>
      </c>
      <c r="D114" s="323" t="s">
        <v>538</v>
      </c>
      <c r="E114" s="5">
        <v>59395946</v>
      </c>
      <c r="F114" s="99" t="s">
        <v>350</v>
      </c>
      <c r="G114" s="3" t="s">
        <v>539</v>
      </c>
      <c r="H114" s="206">
        <v>41544</v>
      </c>
      <c r="I114" s="5" t="s">
        <v>136</v>
      </c>
      <c r="J114" s="1" t="s">
        <v>542</v>
      </c>
      <c r="K114" s="100" t="s">
        <v>543</v>
      </c>
      <c r="L114" s="99" t="s">
        <v>350</v>
      </c>
      <c r="M114" s="123"/>
      <c r="N114" s="123" t="s">
        <v>136</v>
      </c>
      <c r="O114" s="123" t="s">
        <v>136</v>
      </c>
      <c r="P114" s="229"/>
      <c r="Q114" s="190"/>
    </row>
    <row r="115" spans="2:17" ht="30" x14ac:dyDescent="0.25">
      <c r="B115" s="228" t="s">
        <v>44</v>
      </c>
      <c r="C115" s="222">
        <f t="shared" si="2"/>
        <v>6.6333333333333329</v>
      </c>
      <c r="D115" s="203" t="s">
        <v>563</v>
      </c>
      <c r="E115" s="203">
        <v>1085265536</v>
      </c>
      <c r="F115" s="203" t="s">
        <v>350</v>
      </c>
      <c r="G115" s="3" t="s">
        <v>351</v>
      </c>
      <c r="H115" s="206">
        <v>41019</v>
      </c>
      <c r="I115" s="5" t="s">
        <v>136</v>
      </c>
      <c r="J115" s="1" t="s">
        <v>294</v>
      </c>
      <c r="K115" s="100" t="s">
        <v>564</v>
      </c>
      <c r="L115" s="99" t="s">
        <v>350</v>
      </c>
      <c r="M115" s="123"/>
      <c r="N115" s="123" t="s">
        <v>136</v>
      </c>
      <c r="O115" s="123" t="s">
        <v>136</v>
      </c>
      <c r="P115" s="229"/>
      <c r="Q115" s="190"/>
    </row>
    <row r="116" spans="2:17" ht="30" x14ac:dyDescent="0.25">
      <c r="B116" s="228" t="s">
        <v>44</v>
      </c>
      <c r="C116" s="222">
        <f t="shared" si="2"/>
        <v>6.6333333333333329</v>
      </c>
      <c r="D116" s="203" t="s">
        <v>563</v>
      </c>
      <c r="E116" s="203">
        <v>1085265536</v>
      </c>
      <c r="F116" s="203" t="s">
        <v>350</v>
      </c>
      <c r="G116" s="3" t="s">
        <v>351</v>
      </c>
      <c r="H116" s="206">
        <v>41019</v>
      </c>
      <c r="I116" s="5" t="s">
        <v>136</v>
      </c>
      <c r="J116" s="1" t="s">
        <v>294</v>
      </c>
      <c r="K116" s="100" t="s">
        <v>413</v>
      </c>
      <c r="L116" s="99" t="s">
        <v>350</v>
      </c>
      <c r="M116" s="123"/>
      <c r="N116" s="123" t="s">
        <v>136</v>
      </c>
      <c r="O116" s="123" t="s">
        <v>136</v>
      </c>
      <c r="P116" s="229"/>
      <c r="Q116" s="190"/>
    </row>
    <row r="117" spans="2:17" x14ac:dyDescent="0.25">
      <c r="Q117" s="10"/>
    </row>
    <row r="118" spans="2:17" x14ac:dyDescent="0.25">
      <c r="Q118" s="10"/>
    </row>
    <row r="121" spans="2:17" ht="75" x14ac:dyDescent="0.25">
      <c r="B121" s="122" t="s">
        <v>0</v>
      </c>
      <c r="C121" s="122" t="s">
        <v>39</v>
      </c>
      <c r="D121" s="122" t="s">
        <v>40</v>
      </c>
      <c r="E121" s="122" t="s">
        <v>115</v>
      </c>
      <c r="F121" s="122" t="s">
        <v>117</v>
      </c>
      <c r="G121" s="122" t="s">
        <v>118</v>
      </c>
      <c r="H121" s="122" t="s">
        <v>119</v>
      </c>
      <c r="I121" s="122" t="s">
        <v>116</v>
      </c>
      <c r="J121" s="259" t="s">
        <v>120</v>
      </c>
      <c r="K121" s="260"/>
      <c r="L121" s="261"/>
      <c r="M121" s="122" t="s">
        <v>121</v>
      </c>
      <c r="N121" s="122" t="s">
        <v>41</v>
      </c>
      <c r="O121" s="122" t="s">
        <v>42</v>
      </c>
      <c r="P121" s="259" t="s">
        <v>3</v>
      </c>
      <c r="Q121" s="261"/>
    </row>
    <row r="123" spans="2:17" ht="15.75" thickBot="1" x14ac:dyDescent="0.3"/>
    <row r="124" spans="2:17" ht="27" thickBot="1" x14ac:dyDescent="0.3">
      <c r="B124" s="286" t="s">
        <v>46</v>
      </c>
      <c r="C124" s="287"/>
      <c r="D124" s="287"/>
      <c r="E124" s="287"/>
      <c r="F124" s="287"/>
      <c r="G124" s="287"/>
      <c r="H124" s="287"/>
      <c r="I124" s="287"/>
      <c r="J124" s="287"/>
      <c r="K124" s="287"/>
      <c r="L124" s="287"/>
      <c r="M124" s="287"/>
      <c r="N124" s="288"/>
    </row>
    <row r="127" spans="2:17" ht="46.15" customHeight="1" x14ac:dyDescent="0.25">
      <c r="B127" s="69" t="s">
        <v>33</v>
      </c>
      <c r="C127" s="69" t="s">
        <v>47</v>
      </c>
      <c r="D127" s="259" t="s">
        <v>3</v>
      </c>
      <c r="E127" s="261"/>
    </row>
    <row r="128" spans="2:17" ht="46.9" customHeight="1" x14ac:dyDescent="0.25">
      <c r="B128" s="70" t="s">
        <v>122</v>
      </c>
      <c r="C128" s="163" t="s">
        <v>136</v>
      </c>
      <c r="D128" s="292" t="s">
        <v>714</v>
      </c>
      <c r="E128" s="293"/>
    </row>
    <row r="131" spans="1:26" ht="26.25" x14ac:dyDescent="0.25">
      <c r="B131" s="265" t="s">
        <v>64</v>
      </c>
      <c r="C131" s="266"/>
      <c r="D131" s="266"/>
      <c r="E131" s="266"/>
      <c r="F131" s="266"/>
      <c r="G131" s="266"/>
      <c r="H131" s="266"/>
      <c r="I131" s="266"/>
      <c r="J131" s="266"/>
      <c r="K131" s="266"/>
      <c r="L131" s="266"/>
      <c r="M131" s="266"/>
      <c r="N131" s="266"/>
      <c r="O131" s="266"/>
      <c r="P131" s="266"/>
    </row>
    <row r="133" spans="1:26" ht="15.75" thickBot="1" x14ac:dyDescent="0.3"/>
    <row r="134" spans="1:26" ht="27" thickBot="1" x14ac:dyDescent="0.3">
      <c r="B134" s="286" t="s">
        <v>54</v>
      </c>
      <c r="C134" s="287"/>
      <c r="D134" s="287"/>
      <c r="E134" s="287"/>
      <c r="F134" s="287"/>
      <c r="G134" s="287"/>
      <c r="H134" s="287"/>
      <c r="I134" s="287"/>
      <c r="J134" s="287"/>
      <c r="K134" s="287"/>
      <c r="L134" s="287"/>
      <c r="M134" s="287"/>
      <c r="N134" s="288"/>
    </row>
    <row r="136" spans="1:26" ht="15.75" thickBot="1" x14ac:dyDescent="0.3">
      <c r="M136" s="66"/>
      <c r="N136" s="66"/>
    </row>
    <row r="137" spans="1:26" s="109" customFormat="1" ht="109.5" customHeight="1" x14ac:dyDescent="0.25">
      <c r="B137" s="120" t="s">
        <v>145</v>
      </c>
      <c r="C137" s="120" t="s">
        <v>146</v>
      </c>
      <c r="D137" s="120" t="s">
        <v>147</v>
      </c>
      <c r="E137" s="120" t="s">
        <v>45</v>
      </c>
      <c r="F137" s="120" t="s">
        <v>22</v>
      </c>
      <c r="G137" s="120" t="s">
        <v>102</v>
      </c>
      <c r="H137" s="120" t="s">
        <v>17</v>
      </c>
      <c r="I137" s="120" t="s">
        <v>10</v>
      </c>
      <c r="J137" s="120" t="s">
        <v>31</v>
      </c>
      <c r="K137" s="120" t="s">
        <v>61</v>
      </c>
      <c r="L137" s="120" t="s">
        <v>20</v>
      </c>
      <c r="M137" s="105" t="s">
        <v>26</v>
      </c>
      <c r="N137" s="120" t="s">
        <v>148</v>
      </c>
      <c r="O137" s="120" t="s">
        <v>36</v>
      </c>
      <c r="P137" s="121" t="s">
        <v>11</v>
      </c>
      <c r="Q137" s="121" t="s">
        <v>19</v>
      </c>
    </row>
    <row r="138" spans="1:26" s="115" customFormat="1" x14ac:dyDescent="0.25">
      <c r="A138" s="47">
        <v>1</v>
      </c>
      <c r="B138" s="116"/>
      <c r="C138" s="116"/>
      <c r="D138" s="116"/>
      <c r="E138" s="185"/>
      <c r="F138" s="112"/>
      <c r="G138" s="154"/>
      <c r="H138" s="119"/>
      <c r="I138" s="113"/>
      <c r="J138" s="113"/>
      <c r="K138" s="113"/>
      <c r="L138" s="113"/>
      <c r="M138" s="104"/>
      <c r="N138" s="104"/>
      <c r="O138" s="27"/>
      <c r="P138" s="27"/>
      <c r="Q138" s="155"/>
      <c r="R138" s="114"/>
      <c r="S138" s="114"/>
      <c r="T138" s="114"/>
      <c r="U138" s="114"/>
      <c r="V138" s="114"/>
      <c r="W138" s="114"/>
      <c r="X138" s="114"/>
      <c r="Y138" s="114"/>
      <c r="Z138" s="114"/>
    </row>
    <row r="139" spans="1:26" s="115" customFormat="1" x14ac:dyDescent="0.25">
      <c r="A139" s="47">
        <f>+A138+1</f>
        <v>2</v>
      </c>
      <c r="B139" s="116"/>
      <c r="C139" s="116"/>
      <c r="D139" s="116"/>
      <c r="E139" s="185"/>
      <c r="F139" s="112"/>
      <c r="G139" s="112"/>
      <c r="H139" s="119"/>
      <c r="I139" s="113"/>
      <c r="J139" s="113"/>
      <c r="K139" s="113"/>
      <c r="L139" s="113"/>
      <c r="M139" s="104"/>
      <c r="N139" s="104"/>
      <c r="O139" s="27"/>
      <c r="P139" s="27"/>
      <c r="Q139" s="155"/>
      <c r="R139" s="114"/>
      <c r="S139" s="114"/>
      <c r="T139" s="114"/>
      <c r="U139" s="114"/>
      <c r="V139" s="114"/>
      <c r="W139" s="114"/>
      <c r="X139" s="114"/>
      <c r="Y139" s="114"/>
      <c r="Z139" s="114"/>
    </row>
    <row r="140" spans="1:26" s="115" customFormat="1" x14ac:dyDescent="0.25">
      <c r="A140" s="47">
        <f t="shared" ref="A140:A145" si="3">+A139+1</f>
        <v>3</v>
      </c>
      <c r="B140" s="116"/>
      <c r="C140" s="116"/>
      <c r="D140" s="116"/>
      <c r="E140" s="185"/>
      <c r="F140" s="112"/>
      <c r="G140" s="112"/>
      <c r="H140" s="119"/>
      <c r="I140" s="113"/>
      <c r="J140" s="113"/>
      <c r="K140" s="113"/>
      <c r="L140" s="113"/>
      <c r="M140" s="104"/>
      <c r="N140" s="104"/>
      <c r="O140" s="27"/>
      <c r="P140" s="27"/>
      <c r="Q140" s="155"/>
      <c r="R140" s="114"/>
      <c r="S140" s="114"/>
      <c r="T140" s="114"/>
      <c r="U140" s="114"/>
      <c r="V140" s="114"/>
      <c r="W140" s="114"/>
      <c r="X140" s="114"/>
      <c r="Y140" s="114"/>
      <c r="Z140" s="114"/>
    </row>
    <row r="141" spans="1:26" s="115" customFormat="1" x14ac:dyDescent="0.25">
      <c r="A141" s="47">
        <f t="shared" si="3"/>
        <v>4</v>
      </c>
      <c r="B141" s="116"/>
      <c r="C141" s="116"/>
      <c r="D141" s="116"/>
      <c r="E141" s="185"/>
      <c r="F141" s="112"/>
      <c r="G141" s="112"/>
      <c r="H141" s="119"/>
      <c r="I141" s="113"/>
      <c r="J141" s="113"/>
      <c r="K141" s="113"/>
      <c r="L141" s="113"/>
      <c r="M141" s="104"/>
      <c r="N141" s="104"/>
      <c r="O141" s="27"/>
      <c r="P141" s="27"/>
      <c r="Q141" s="155"/>
      <c r="R141" s="114"/>
      <c r="S141" s="114"/>
      <c r="T141" s="114"/>
      <c r="U141" s="114"/>
      <c r="V141" s="114"/>
      <c r="W141" s="114"/>
      <c r="X141" s="114"/>
      <c r="Y141" s="114"/>
      <c r="Z141" s="114"/>
    </row>
    <row r="142" spans="1:26" s="115" customFormat="1" x14ac:dyDescent="0.25">
      <c r="A142" s="47">
        <f t="shared" si="3"/>
        <v>5</v>
      </c>
      <c r="B142" s="116"/>
      <c r="C142" s="116"/>
      <c r="D142" s="116"/>
      <c r="E142" s="185"/>
      <c r="F142" s="112"/>
      <c r="G142" s="112"/>
      <c r="H142" s="119"/>
      <c r="I142" s="113"/>
      <c r="J142" s="113"/>
      <c r="K142" s="113"/>
      <c r="L142" s="113"/>
      <c r="M142" s="104"/>
      <c r="N142" s="104"/>
      <c r="O142" s="27"/>
      <c r="P142" s="27"/>
      <c r="Q142" s="155"/>
      <c r="R142" s="114"/>
      <c r="S142" s="114"/>
      <c r="T142" s="114"/>
      <c r="U142" s="114"/>
      <c r="V142" s="114"/>
      <c r="W142" s="114"/>
      <c r="X142" s="114"/>
      <c r="Y142" s="114"/>
      <c r="Z142" s="114"/>
    </row>
    <row r="143" spans="1:26" s="115" customFormat="1" x14ac:dyDescent="0.25">
      <c r="A143" s="47">
        <f t="shared" si="3"/>
        <v>6</v>
      </c>
      <c r="B143" s="116"/>
      <c r="C143" s="116"/>
      <c r="D143" s="116"/>
      <c r="E143" s="185"/>
      <c r="F143" s="112"/>
      <c r="G143" s="112"/>
      <c r="H143" s="119"/>
      <c r="I143" s="113"/>
      <c r="J143" s="113"/>
      <c r="K143" s="113"/>
      <c r="L143" s="113"/>
      <c r="M143" s="104"/>
      <c r="N143" s="104"/>
      <c r="O143" s="27"/>
      <c r="P143" s="27"/>
      <c r="Q143" s="155"/>
      <c r="R143" s="114"/>
      <c r="S143" s="114"/>
      <c r="T143" s="114"/>
      <c r="U143" s="114"/>
      <c r="V143" s="114"/>
      <c r="W143" s="114"/>
      <c r="X143" s="114"/>
      <c r="Y143" s="114"/>
      <c r="Z143" s="114"/>
    </row>
    <row r="144" spans="1:26" s="115" customFormat="1" x14ac:dyDescent="0.25">
      <c r="A144" s="47">
        <f t="shared" si="3"/>
        <v>7</v>
      </c>
      <c r="B144" s="116"/>
      <c r="C144" s="116"/>
      <c r="D144" s="116"/>
      <c r="E144" s="185"/>
      <c r="F144" s="112"/>
      <c r="G144" s="112"/>
      <c r="H144" s="119"/>
      <c r="I144" s="113"/>
      <c r="J144" s="113"/>
      <c r="K144" s="113"/>
      <c r="L144" s="113"/>
      <c r="M144" s="104"/>
      <c r="N144" s="104"/>
      <c r="O144" s="27"/>
      <c r="P144" s="27"/>
      <c r="Q144" s="155"/>
      <c r="R144" s="114"/>
      <c r="S144" s="114"/>
      <c r="T144" s="114"/>
      <c r="U144" s="114"/>
      <c r="V144" s="114"/>
      <c r="W144" s="114"/>
      <c r="X144" s="114"/>
      <c r="Y144" s="114"/>
      <c r="Z144" s="114"/>
    </row>
    <row r="145" spans="1:26" s="115" customFormat="1" x14ac:dyDescent="0.25">
      <c r="A145" s="47">
        <f t="shared" si="3"/>
        <v>8</v>
      </c>
      <c r="B145" s="116"/>
      <c r="C145" s="116"/>
      <c r="D145" s="116"/>
      <c r="E145" s="185"/>
      <c r="F145" s="112"/>
      <c r="G145" s="112"/>
      <c r="H145" s="119"/>
      <c r="I145" s="113"/>
      <c r="J145" s="113"/>
      <c r="K145" s="113"/>
      <c r="L145" s="113"/>
      <c r="M145" s="104"/>
      <c r="N145" s="104"/>
      <c r="O145" s="27"/>
      <c r="P145" s="27"/>
      <c r="Q145" s="155"/>
      <c r="R145" s="114"/>
      <c r="S145" s="114"/>
      <c r="T145" s="114"/>
      <c r="U145" s="114"/>
      <c r="V145" s="114"/>
      <c r="W145" s="114"/>
      <c r="X145" s="114"/>
      <c r="Y145" s="114"/>
      <c r="Z145" s="114"/>
    </row>
    <row r="146" spans="1:26" s="115" customFormat="1" x14ac:dyDescent="0.25">
      <c r="A146" s="47"/>
      <c r="B146" s="50" t="s">
        <v>16</v>
      </c>
      <c r="C146" s="117"/>
      <c r="D146" s="116"/>
      <c r="E146" s="111"/>
      <c r="F146" s="112"/>
      <c r="G146" s="112"/>
      <c r="H146" s="112"/>
      <c r="I146" s="113"/>
      <c r="J146" s="113"/>
      <c r="K146" s="118">
        <f t="shared" ref="K146:N146" si="4">SUM(K138:K145)</f>
        <v>0</v>
      </c>
      <c r="L146" s="118">
        <f t="shared" si="4"/>
        <v>0</v>
      </c>
      <c r="M146" s="153">
        <f t="shared" si="4"/>
        <v>0</v>
      </c>
      <c r="N146" s="118">
        <f t="shared" si="4"/>
        <v>0</v>
      </c>
      <c r="O146" s="27"/>
      <c r="P146" s="27"/>
      <c r="Q146" s="156"/>
    </row>
    <row r="147" spans="1:26" x14ac:dyDescent="0.25">
      <c r="B147" s="30"/>
      <c r="C147" s="30"/>
      <c r="D147" s="30"/>
      <c r="E147" s="31"/>
      <c r="F147" s="30"/>
      <c r="G147" s="30"/>
      <c r="H147" s="30"/>
      <c r="I147" s="30"/>
      <c r="J147" s="30"/>
      <c r="K147" s="30"/>
      <c r="L147" s="30"/>
      <c r="M147" s="30"/>
      <c r="N147" s="30"/>
      <c r="O147" s="30"/>
      <c r="P147" s="30"/>
    </row>
    <row r="148" spans="1:26" ht="18.75" x14ac:dyDescent="0.25">
      <c r="B148" s="60" t="s">
        <v>32</v>
      </c>
      <c r="C148" s="74">
        <f>+K146</f>
        <v>0</v>
      </c>
      <c r="H148" s="32"/>
      <c r="I148" s="32"/>
      <c r="J148" s="32"/>
      <c r="K148" s="32"/>
      <c r="L148" s="32"/>
      <c r="M148" s="32"/>
      <c r="N148" s="30"/>
      <c r="O148" s="30"/>
      <c r="P148" s="30"/>
    </row>
    <row r="150" spans="1:26" ht="15.75" thickBot="1" x14ac:dyDescent="0.3"/>
    <row r="151" spans="1:26" ht="37.15" customHeight="1" thickBot="1" x14ac:dyDescent="0.3">
      <c r="B151" s="77" t="s">
        <v>49</v>
      </c>
      <c r="C151" s="78" t="s">
        <v>50</v>
      </c>
      <c r="D151" s="77" t="s">
        <v>51</v>
      </c>
      <c r="E151" s="78" t="s">
        <v>55</v>
      </c>
    </row>
    <row r="152" spans="1:26" ht="41.45" customHeight="1" x14ac:dyDescent="0.25">
      <c r="B152" s="68" t="s">
        <v>123</v>
      </c>
      <c r="C152" s="71">
        <v>20</v>
      </c>
      <c r="D152" s="71"/>
      <c r="E152" s="289">
        <f>+D152+D153+D154</f>
        <v>0</v>
      </c>
    </row>
    <row r="153" spans="1:26" x14ac:dyDescent="0.25">
      <c r="B153" s="68" t="s">
        <v>124</v>
      </c>
      <c r="C153" s="58">
        <v>30</v>
      </c>
      <c r="D153" s="163">
        <v>0</v>
      </c>
      <c r="E153" s="290"/>
    </row>
    <row r="154" spans="1:26" ht="15.75" thickBot="1" x14ac:dyDescent="0.3">
      <c r="B154" s="68" t="s">
        <v>125</v>
      </c>
      <c r="C154" s="73">
        <v>40</v>
      </c>
      <c r="D154" s="73">
        <v>0</v>
      </c>
      <c r="E154" s="291"/>
    </row>
    <row r="156" spans="1:26" ht="15.75" thickBot="1" x14ac:dyDescent="0.3"/>
    <row r="157" spans="1:26" ht="27" thickBot="1" x14ac:dyDescent="0.3">
      <c r="B157" s="286" t="s">
        <v>52</v>
      </c>
      <c r="C157" s="287"/>
      <c r="D157" s="287"/>
      <c r="E157" s="287"/>
      <c r="F157" s="287"/>
      <c r="G157" s="287"/>
      <c r="H157" s="287"/>
      <c r="I157" s="287"/>
      <c r="J157" s="287"/>
      <c r="K157" s="287"/>
      <c r="L157" s="287"/>
      <c r="M157" s="287"/>
      <c r="N157" s="288"/>
    </row>
    <row r="159" spans="1:26" ht="76.5" customHeight="1" x14ac:dyDescent="0.25">
      <c r="B159" s="122" t="s">
        <v>0</v>
      </c>
      <c r="C159" s="122" t="s">
        <v>39</v>
      </c>
      <c r="D159" s="122" t="s">
        <v>40</v>
      </c>
      <c r="E159" s="122" t="s">
        <v>115</v>
      </c>
      <c r="F159" s="122" t="s">
        <v>117</v>
      </c>
      <c r="G159" s="122" t="s">
        <v>118</v>
      </c>
      <c r="H159" s="122" t="s">
        <v>119</v>
      </c>
      <c r="I159" s="122" t="s">
        <v>116</v>
      </c>
      <c r="J159" s="259" t="s">
        <v>120</v>
      </c>
      <c r="K159" s="260"/>
      <c r="L159" s="261"/>
      <c r="M159" s="122" t="s">
        <v>121</v>
      </c>
      <c r="N159" s="122" t="s">
        <v>41</v>
      </c>
      <c r="O159" s="122" t="s">
        <v>42</v>
      </c>
      <c r="P159" s="259" t="s">
        <v>3</v>
      </c>
      <c r="Q159" s="261"/>
    </row>
    <row r="160" spans="1:26" ht="60.75" customHeight="1" x14ac:dyDescent="0.25">
      <c r="B160" s="160" t="s">
        <v>129</v>
      </c>
      <c r="C160" s="160">
        <f>1137/1000</f>
        <v>1.137</v>
      </c>
      <c r="D160" s="1" t="s">
        <v>627</v>
      </c>
      <c r="E160" s="1">
        <v>30738484</v>
      </c>
      <c r="F160" s="1" t="s">
        <v>628</v>
      </c>
      <c r="G160" s="3" t="s">
        <v>409</v>
      </c>
      <c r="H160" s="189">
        <v>36468</v>
      </c>
      <c r="I160" s="5" t="s">
        <v>137</v>
      </c>
      <c r="J160" s="1" t="s">
        <v>294</v>
      </c>
      <c r="K160" s="100" t="s">
        <v>635</v>
      </c>
      <c r="L160" s="99" t="s">
        <v>636</v>
      </c>
      <c r="M160" s="123" t="s">
        <v>136</v>
      </c>
      <c r="N160" s="123" t="s">
        <v>136</v>
      </c>
      <c r="O160" s="123" t="s">
        <v>136</v>
      </c>
      <c r="P160" s="195" t="s">
        <v>629</v>
      </c>
      <c r="Q160" s="195"/>
    </row>
    <row r="161" spans="2:17" ht="60.75" customHeight="1" x14ac:dyDescent="0.25">
      <c r="B161" s="196" t="s">
        <v>129</v>
      </c>
      <c r="C161" s="196">
        <f>1137/1000</f>
        <v>1.137</v>
      </c>
      <c r="D161" s="1" t="s">
        <v>675</v>
      </c>
      <c r="E161" s="1">
        <v>36754721</v>
      </c>
      <c r="F161" s="1" t="s">
        <v>676</v>
      </c>
      <c r="G161" s="3" t="s">
        <v>351</v>
      </c>
      <c r="H161" s="189">
        <v>41501</v>
      </c>
      <c r="I161" s="5" t="s">
        <v>137</v>
      </c>
      <c r="J161" s="10" t="s">
        <v>294</v>
      </c>
      <c r="K161" s="100" t="s">
        <v>635</v>
      </c>
      <c r="L161" s="99" t="s">
        <v>43</v>
      </c>
      <c r="M161" s="123" t="s">
        <v>136</v>
      </c>
      <c r="N161" s="123" t="s">
        <v>136</v>
      </c>
      <c r="O161" s="123" t="s">
        <v>136</v>
      </c>
      <c r="P161" s="197"/>
      <c r="Q161" s="197"/>
    </row>
    <row r="162" spans="2:17" ht="60.75" customHeight="1" x14ac:dyDescent="0.25">
      <c r="B162" s="196" t="s">
        <v>130</v>
      </c>
      <c r="C162" s="196">
        <f>1137/1000</f>
        <v>1.137</v>
      </c>
      <c r="D162" s="3" t="s">
        <v>673</v>
      </c>
      <c r="E162" s="3">
        <v>59817452</v>
      </c>
      <c r="F162" s="3" t="s">
        <v>328</v>
      </c>
      <c r="G162" s="3" t="s">
        <v>329</v>
      </c>
      <c r="H162" s="206">
        <v>36287</v>
      </c>
      <c r="I162" s="5" t="s">
        <v>137</v>
      </c>
      <c r="J162" s="1" t="s">
        <v>294</v>
      </c>
      <c r="K162" s="100" t="s">
        <v>674</v>
      </c>
      <c r="L162" s="99" t="s">
        <v>368</v>
      </c>
      <c r="M162" s="123" t="s">
        <v>136</v>
      </c>
      <c r="N162" s="123" t="s">
        <v>136</v>
      </c>
      <c r="O162" s="123" t="s">
        <v>136</v>
      </c>
      <c r="P162" s="197"/>
      <c r="Q162" s="197"/>
    </row>
    <row r="163" spans="2:17" ht="33.6" customHeight="1" x14ac:dyDescent="0.25">
      <c r="B163" s="160" t="s">
        <v>131</v>
      </c>
      <c r="C163" s="160">
        <f>1137/1000</f>
        <v>1.137</v>
      </c>
      <c r="D163" s="3" t="s">
        <v>659</v>
      </c>
      <c r="E163" s="3">
        <v>1085254161</v>
      </c>
      <c r="F163" s="3" t="s">
        <v>660</v>
      </c>
      <c r="G163" s="3" t="s">
        <v>354</v>
      </c>
      <c r="H163" s="206">
        <v>39669</v>
      </c>
      <c r="I163" s="5" t="s">
        <v>136</v>
      </c>
      <c r="J163" s="1" t="s">
        <v>294</v>
      </c>
      <c r="K163" s="99" t="s">
        <v>663</v>
      </c>
      <c r="L163" s="99" t="s">
        <v>664</v>
      </c>
      <c r="M163" s="123" t="s">
        <v>136</v>
      </c>
      <c r="N163" s="123" t="s">
        <v>136</v>
      </c>
      <c r="O163" s="123" t="s">
        <v>136</v>
      </c>
      <c r="P163" s="262"/>
      <c r="Q163" s="262"/>
    </row>
    <row r="164" spans="2:17" ht="30" x14ac:dyDescent="0.25">
      <c r="B164" s="209" t="s">
        <v>131</v>
      </c>
      <c r="C164" s="209">
        <f>1137/1000</f>
        <v>1.137</v>
      </c>
      <c r="D164" s="3" t="s">
        <v>685</v>
      </c>
      <c r="E164" s="3">
        <v>12996895</v>
      </c>
      <c r="F164" s="3" t="s">
        <v>660</v>
      </c>
      <c r="G164" s="210" t="s">
        <v>686</v>
      </c>
      <c r="H164" s="211">
        <v>37967</v>
      </c>
      <c r="I164" s="3" t="s">
        <v>136</v>
      </c>
      <c r="J164" s="3" t="s">
        <v>294</v>
      </c>
      <c r="K164" s="210" t="s">
        <v>689</v>
      </c>
      <c r="L164" s="210" t="s">
        <v>664</v>
      </c>
      <c r="M164" s="123" t="s">
        <v>136</v>
      </c>
      <c r="N164" s="123" t="s">
        <v>136</v>
      </c>
      <c r="O164" s="123" t="s">
        <v>136</v>
      </c>
      <c r="P164" s="197"/>
      <c r="Q164" s="109"/>
    </row>
    <row r="165" spans="2:17" ht="30" x14ac:dyDescent="0.25">
      <c r="B165" s="209" t="s">
        <v>130</v>
      </c>
      <c r="C165" s="209">
        <f>1137/5000</f>
        <v>0.22739999999999999</v>
      </c>
      <c r="D165" s="3" t="s">
        <v>690</v>
      </c>
      <c r="E165" s="3">
        <v>27303220</v>
      </c>
      <c r="F165" s="3" t="s">
        <v>691</v>
      </c>
      <c r="G165" s="210" t="s">
        <v>409</v>
      </c>
      <c r="H165" s="213">
        <v>41621</v>
      </c>
      <c r="I165" s="199"/>
      <c r="J165" s="3" t="s">
        <v>294</v>
      </c>
      <c r="K165" s="216" t="s">
        <v>635</v>
      </c>
      <c r="L165" s="217" t="s">
        <v>368</v>
      </c>
      <c r="M165" s="10" t="s">
        <v>136</v>
      </c>
      <c r="N165" s="10" t="s">
        <v>136</v>
      </c>
      <c r="O165" s="10" t="s">
        <v>136</v>
      </c>
      <c r="P165" s="190"/>
      <c r="Q165" s="109"/>
    </row>
    <row r="167" spans="2:17" ht="15.75" thickBot="1" x14ac:dyDescent="0.3"/>
    <row r="168" spans="2:17" ht="54" customHeight="1" x14ac:dyDescent="0.25">
      <c r="B168" s="126" t="s">
        <v>33</v>
      </c>
      <c r="C168" s="126" t="s">
        <v>49</v>
      </c>
      <c r="D168" s="122" t="s">
        <v>50</v>
      </c>
      <c r="E168" s="126" t="s">
        <v>51</v>
      </c>
      <c r="F168" s="78" t="s">
        <v>56</v>
      </c>
      <c r="G168" s="96"/>
    </row>
    <row r="169" spans="2:17" ht="120.75" customHeight="1" x14ac:dyDescent="0.2">
      <c r="B169" s="280" t="s">
        <v>53</v>
      </c>
      <c r="C169" s="6" t="s">
        <v>126</v>
      </c>
      <c r="D169" s="163">
        <v>25</v>
      </c>
      <c r="E169" s="163">
        <v>25</v>
      </c>
      <c r="F169" s="281">
        <f>+E169+E170+E171</f>
        <v>60</v>
      </c>
      <c r="G169" s="97"/>
    </row>
    <row r="170" spans="2:17" ht="76.150000000000006" customHeight="1" x14ac:dyDescent="0.2">
      <c r="B170" s="280"/>
      <c r="C170" s="6" t="s">
        <v>127</v>
      </c>
      <c r="D170" s="75">
        <v>25</v>
      </c>
      <c r="E170" s="163">
        <v>25</v>
      </c>
      <c r="F170" s="282"/>
      <c r="G170" s="97"/>
    </row>
    <row r="171" spans="2:17" ht="69" customHeight="1" x14ac:dyDescent="0.2">
      <c r="B171" s="280"/>
      <c r="C171" s="6" t="s">
        <v>128</v>
      </c>
      <c r="D171" s="163">
        <v>10</v>
      </c>
      <c r="E171" s="163">
        <v>10</v>
      </c>
      <c r="F171" s="283"/>
      <c r="G171" s="97"/>
    </row>
    <row r="172" spans="2:17" x14ac:dyDescent="0.25">
      <c r="C172" s="106"/>
    </row>
    <row r="175" spans="2:17" x14ac:dyDescent="0.25">
      <c r="B175" s="124" t="s">
        <v>57</v>
      </c>
    </row>
    <row r="178" spans="2:5" x14ac:dyDescent="0.25">
      <c r="B178" s="127" t="s">
        <v>33</v>
      </c>
      <c r="C178" s="127" t="s">
        <v>58</v>
      </c>
      <c r="D178" s="126" t="s">
        <v>51</v>
      </c>
      <c r="E178" s="126" t="s">
        <v>16</v>
      </c>
    </row>
    <row r="179" spans="2:5" ht="28.5" x14ac:dyDescent="0.25">
      <c r="B179" s="107" t="s">
        <v>59</v>
      </c>
      <c r="C179" s="108">
        <v>40</v>
      </c>
      <c r="D179" s="163">
        <f>+E152</f>
        <v>0</v>
      </c>
      <c r="E179" s="284">
        <f>+D179+D180</f>
        <v>60</v>
      </c>
    </row>
    <row r="180" spans="2:5" ht="57" x14ac:dyDescent="0.25">
      <c r="B180" s="107" t="s">
        <v>60</v>
      </c>
      <c r="C180" s="108">
        <v>60</v>
      </c>
      <c r="D180" s="163">
        <f>+F169</f>
        <v>60</v>
      </c>
      <c r="E180" s="285"/>
    </row>
  </sheetData>
  <customSheetViews>
    <customSheetView guid="{D81F5395-2534-43CB-BC0D-21B85380D5F2}" scale="70" hiddenColumns="1" topLeftCell="A128">
      <selection activeCell="F127" sqref="F127"/>
      <pageMargins left="0.7" right="0.7" top="0.75" bottom="0.75" header="0.3" footer="0.3"/>
      <pageSetup orientation="portrait" horizontalDpi="4294967295" verticalDpi="4294967295" r:id="rId1"/>
    </customSheetView>
    <customSheetView guid="{0231D664-53D3-4378-92FC-86BB75012D50}" scale="70" hiddenColumns="1" topLeftCell="A16">
      <selection activeCell="F36" sqref="F36"/>
      <pageMargins left="0.7" right="0.7" top="0.75" bottom="0.75" header="0.3" footer="0.3"/>
      <pageSetup orientation="portrait" horizontalDpi="4294967295" verticalDpi="4294967295" r:id="rId2"/>
    </customSheetView>
    <customSheetView guid="{CE061EA5-A85E-4ABA-BF79-3FA19E67983B}" scale="70" hiddenColumns="1" topLeftCell="A157">
      <selection activeCell="E170" sqref="E170"/>
      <pageMargins left="0.7" right="0.7" top="0.75" bottom="0.75" header="0.3" footer="0.3"/>
      <pageSetup orientation="portrait" horizontalDpi="4294967295" verticalDpi="4294967295" r:id="rId3"/>
    </customSheetView>
    <customSheetView guid="{A2E15FCF-BF07-4F75-BC8B-D1F713E64E37}" scale="70" hiddenColumns="1" topLeftCell="A26">
      <selection activeCell="D32" sqref="D32"/>
      <pageMargins left="0.7" right="0.7" top="0.75" bottom="0.75" header="0.3" footer="0.3"/>
      <pageSetup orientation="portrait" horizontalDpi="4294967295" verticalDpi="4294967295" r:id="rId4"/>
    </customSheetView>
    <customSheetView guid="{2CECA098-183A-404B-AD72-5EEAC4BDA970}" scale="70" hiddenColumns="1" topLeftCell="A179">
      <selection activeCell="D159" sqref="D159:Q159"/>
      <pageMargins left="0.7" right="0.7" top="0.75" bottom="0.75" header="0.3" footer="0.3"/>
      <pageSetup orientation="portrait" horizontalDpi="4294967295" verticalDpi="4294967295" r:id="rId5"/>
    </customSheetView>
    <customSheetView guid="{AFE0F707-F779-4457-8614-A9761FF0129B}" scale="70" hiddenColumns="1" topLeftCell="A128">
      <selection activeCell="A137" sqref="A137"/>
      <pageMargins left="0.7" right="0.7" top="0.75" bottom="0.75" header="0.3" footer="0.3"/>
      <pageSetup orientation="portrait" horizontalDpi="4294967295" verticalDpi="4294967295" r:id="rId6"/>
    </customSheetView>
    <customSheetView guid="{2573ACF7-0240-449A-9F72-FFD028267C4F}" scale="70" hiddenColumns="1" topLeftCell="A16">
      <selection activeCell="F36" sqref="F36"/>
      <pageMargins left="0.7" right="0.7" top="0.75" bottom="0.75" header="0.3" footer="0.3"/>
      <pageSetup orientation="portrait" horizontalDpi="4294967295" verticalDpi="4294967295" r:id="rId7"/>
    </customSheetView>
  </customSheetViews>
  <mergeCells count="46">
    <mergeCell ref="J91:L91"/>
    <mergeCell ref="B169:B171"/>
    <mergeCell ref="F169:F171"/>
    <mergeCell ref="E179:E180"/>
    <mergeCell ref="O70:P70"/>
    <mergeCell ref="O71:P71"/>
    <mergeCell ref="O72:P72"/>
    <mergeCell ref="O73:P73"/>
    <mergeCell ref="O74:P74"/>
    <mergeCell ref="B134:N134"/>
    <mergeCell ref="E152:E154"/>
    <mergeCell ref="B157:N157"/>
    <mergeCell ref="J159:L159"/>
    <mergeCell ref="P159:Q159"/>
    <mergeCell ref="B124:N124"/>
    <mergeCell ref="D127:E127"/>
    <mergeCell ref="D128:E128"/>
    <mergeCell ref="B131:P131"/>
    <mergeCell ref="P163:Q163"/>
    <mergeCell ref="J121:L121"/>
    <mergeCell ref="P121:Q121"/>
    <mergeCell ref="O81:P81"/>
    <mergeCell ref="O82:P82"/>
    <mergeCell ref="O83:P83"/>
    <mergeCell ref="O84:P84"/>
    <mergeCell ref="C63:N63"/>
    <mergeCell ref="B65:N65"/>
    <mergeCell ref="O68:P68"/>
    <mergeCell ref="O69:P69"/>
    <mergeCell ref="O79:P79"/>
    <mergeCell ref="B90:N90"/>
    <mergeCell ref="B59:B60"/>
    <mergeCell ref="C59:C60"/>
    <mergeCell ref="D59:E59"/>
    <mergeCell ref="B2:P2"/>
    <mergeCell ref="B4:P4"/>
    <mergeCell ref="C6:N6"/>
    <mergeCell ref="C7:N7"/>
    <mergeCell ref="C8:N8"/>
    <mergeCell ref="C9:N9"/>
    <mergeCell ref="C10:E10"/>
    <mergeCell ref="B14:C21"/>
    <mergeCell ref="B22:C22"/>
    <mergeCell ref="E40:E41"/>
    <mergeCell ref="M45:N45"/>
    <mergeCell ref="O80:P80"/>
  </mergeCells>
  <conditionalFormatting sqref="C69:C70">
    <cfRule type="duplicateValues" dxfId="7" priority="5"/>
  </conditionalFormatting>
  <conditionalFormatting sqref="C71:C74">
    <cfRule type="duplicateValues" dxfId="6" priority="4"/>
  </conditionalFormatting>
  <conditionalFormatting sqref="C75:C76">
    <cfRule type="duplicateValues" dxfId="5" priority="3"/>
  </conditionalFormatting>
  <conditionalFormatting sqref="C77:C80">
    <cfRule type="duplicateValues" dxfId="4" priority="2"/>
  </conditionalFormatting>
  <conditionalFormatting sqref="C81:C82">
    <cfRule type="duplicateValues" dxfId="3" priority="1"/>
  </conditionalFormatting>
  <dataValidations count="2">
    <dataValidation type="decimal" allowBlank="1" showInputMessage="1" showErrorMessage="1" sqref="WVH983096 WLL983096 C65592 IV65592 SR65592 ACN65592 AMJ65592 AWF65592 BGB65592 BPX65592 BZT65592 CJP65592 CTL65592 DDH65592 DND65592 DWZ65592 EGV65592 EQR65592 FAN65592 FKJ65592 FUF65592 GEB65592 GNX65592 GXT65592 HHP65592 HRL65592 IBH65592 ILD65592 IUZ65592 JEV65592 JOR65592 JYN65592 KIJ65592 KSF65592 LCB65592 LLX65592 LVT65592 MFP65592 MPL65592 MZH65592 NJD65592 NSZ65592 OCV65592 OMR65592 OWN65592 PGJ65592 PQF65592 QAB65592 QJX65592 QTT65592 RDP65592 RNL65592 RXH65592 SHD65592 SQZ65592 TAV65592 TKR65592 TUN65592 UEJ65592 UOF65592 UYB65592 VHX65592 VRT65592 WBP65592 WLL65592 WVH65592 C131128 IV131128 SR131128 ACN131128 AMJ131128 AWF131128 BGB131128 BPX131128 BZT131128 CJP131128 CTL131128 DDH131128 DND131128 DWZ131128 EGV131128 EQR131128 FAN131128 FKJ131128 FUF131128 GEB131128 GNX131128 GXT131128 HHP131128 HRL131128 IBH131128 ILD131128 IUZ131128 JEV131128 JOR131128 JYN131128 KIJ131128 KSF131128 LCB131128 LLX131128 LVT131128 MFP131128 MPL131128 MZH131128 NJD131128 NSZ131128 OCV131128 OMR131128 OWN131128 PGJ131128 PQF131128 QAB131128 QJX131128 QTT131128 RDP131128 RNL131128 RXH131128 SHD131128 SQZ131128 TAV131128 TKR131128 TUN131128 UEJ131128 UOF131128 UYB131128 VHX131128 VRT131128 WBP131128 WLL131128 WVH131128 C196664 IV196664 SR196664 ACN196664 AMJ196664 AWF196664 BGB196664 BPX196664 BZT196664 CJP196664 CTL196664 DDH196664 DND196664 DWZ196664 EGV196664 EQR196664 FAN196664 FKJ196664 FUF196664 GEB196664 GNX196664 GXT196664 HHP196664 HRL196664 IBH196664 ILD196664 IUZ196664 JEV196664 JOR196664 JYN196664 KIJ196664 KSF196664 LCB196664 LLX196664 LVT196664 MFP196664 MPL196664 MZH196664 NJD196664 NSZ196664 OCV196664 OMR196664 OWN196664 PGJ196664 PQF196664 QAB196664 QJX196664 QTT196664 RDP196664 RNL196664 RXH196664 SHD196664 SQZ196664 TAV196664 TKR196664 TUN196664 UEJ196664 UOF196664 UYB196664 VHX196664 VRT196664 WBP196664 WLL196664 WVH196664 C262200 IV262200 SR262200 ACN262200 AMJ262200 AWF262200 BGB262200 BPX262200 BZT262200 CJP262200 CTL262200 DDH262200 DND262200 DWZ262200 EGV262200 EQR262200 FAN262200 FKJ262200 FUF262200 GEB262200 GNX262200 GXT262200 HHP262200 HRL262200 IBH262200 ILD262200 IUZ262200 JEV262200 JOR262200 JYN262200 KIJ262200 KSF262200 LCB262200 LLX262200 LVT262200 MFP262200 MPL262200 MZH262200 NJD262200 NSZ262200 OCV262200 OMR262200 OWN262200 PGJ262200 PQF262200 QAB262200 QJX262200 QTT262200 RDP262200 RNL262200 RXH262200 SHD262200 SQZ262200 TAV262200 TKR262200 TUN262200 UEJ262200 UOF262200 UYB262200 VHX262200 VRT262200 WBP262200 WLL262200 WVH262200 C327736 IV327736 SR327736 ACN327736 AMJ327736 AWF327736 BGB327736 BPX327736 BZT327736 CJP327736 CTL327736 DDH327736 DND327736 DWZ327736 EGV327736 EQR327736 FAN327736 FKJ327736 FUF327736 GEB327736 GNX327736 GXT327736 HHP327736 HRL327736 IBH327736 ILD327736 IUZ327736 JEV327736 JOR327736 JYN327736 KIJ327736 KSF327736 LCB327736 LLX327736 LVT327736 MFP327736 MPL327736 MZH327736 NJD327736 NSZ327736 OCV327736 OMR327736 OWN327736 PGJ327736 PQF327736 QAB327736 QJX327736 QTT327736 RDP327736 RNL327736 RXH327736 SHD327736 SQZ327736 TAV327736 TKR327736 TUN327736 UEJ327736 UOF327736 UYB327736 VHX327736 VRT327736 WBP327736 WLL327736 WVH327736 C393272 IV393272 SR393272 ACN393272 AMJ393272 AWF393272 BGB393272 BPX393272 BZT393272 CJP393272 CTL393272 DDH393272 DND393272 DWZ393272 EGV393272 EQR393272 FAN393272 FKJ393272 FUF393272 GEB393272 GNX393272 GXT393272 HHP393272 HRL393272 IBH393272 ILD393272 IUZ393272 JEV393272 JOR393272 JYN393272 KIJ393272 KSF393272 LCB393272 LLX393272 LVT393272 MFP393272 MPL393272 MZH393272 NJD393272 NSZ393272 OCV393272 OMR393272 OWN393272 PGJ393272 PQF393272 QAB393272 QJX393272 QTT393272 RDP393272 RNL393272 RXH393272 SHD393272 SQZ393272 TAV393272 TKR393272 TUN393272 UEJ393272 UOF393272 UYB393272 VHX393272 VRT393272 WBP393272 WLL393272 WVH393272 C458808 IV458808 SR458808 ACN458808 AMJ458808 AWF458808 BGB458808 BPX458808 BZT458808 CJP458808 CTL458808 DDH458808 DND458808 DWZ458808 EGV458808 EQR458808 FAN458808 FKJ458808 FUF458808 GEB458808 GNX458808 GXT458808 HHP458808 HRL458808 IBH458808 ILD458808 IUZ458808 JEV458808 JOR458808 JYN458808 KIJ458808 KSF458808 LCB458808 LLX458808 LVT458808 MFP458808 MPL458808 MZH458808 NJD458808 NSZ458808 OCV458808 OMR458808 OWN458808 PGJ458808 PQF458808 QAB458808 QJX458808 QTT458808 RDP458808 RNL458808 RXH458808 SHD458808 SQZ458808 TAV458808 TKR458808 TUN458808 UEJ458808 UOF458808 UYB458808 VHX458808 VRT458808 WBP458808 WLL458808 WVH458808 C524344 IV524344 SR524344 ACN524344 AMJ524344 AWF524344 BGB524344 BPX524344 BZT524344 CJP524344 CTL524344 DDH524344 DND524344 DWZ524344 EGV524344 EQR524344 FAN524344 FKJ524344 FUF524344 GEB524344 GNX524344 GXT524344 HHP524344 HRL524344 IBH524344 ILD524344 IUZ524344 JEV524344 JOR524344 JYN524344 KIJ524344 KSF524344 LCB524344 LLX524344 LVT524344 MFP524344 MPL524344 MZH524344 NJD524344 NSZ524344 OCV524344 OMR524344 OWN524344 PGJ524344 PQF524344 QAB524344 QJX524344 QTT524344 RDP524344 RNL524344 RXH524344 SHD524344 SQZ524344 TAV524344 TKR524344 TUN524344 UEJ524344 UOF524344 UYB524344 VHX524344 VRT524344 WBP524344 WLL524344 WVH524344 C589880 IV589880 SR589880 ACN589880 AMJ589880 AWF589880 BGB589880 BPX589880 BZT589880 CJP589880 CTL589880 DDH589880 DND589880 DWZ589880 EGV589880 EQR589880 FAN589880 FKJ589880 FUF589880 GEB589880 GNX589880 GXT589880 HHP589880 HRL589880 IBH589880 ILD589880 IUZ589880 JEV589880 JOR589880 JYN589880 KIJ589880 KSF589880 LCB589880 LLX589880 LVT589880 MFP589880 MPL589880 MZH589880 NJD589880 NSZ589880 OCV589880 OMR589880 OWN589880 PGJ589880 PQF589880 QAB589880 QJX589880 QTT589880 RDP589880 RNL589880 RXH589880 SHD589880 SQZ589880 TAV589880 TKR589880 TUN589880 UEJ589880 UOF589880 UYB589880 VHX589880 VRT589880 WBP589880 WLL589880 WVH589880 C655416 IV655416 SR655416 ACN655416 AMJ655416 AWF655416 BGB655416 BPX655416 BZT655416 CJP655416 CTL655416 DDH655416 DND655416 DWZ655416 EGV655416 EQR655416 FAN655416 FKJ655416 FUF655416 GEB655416 GNX655416 GXT655416 HHP655416 HRL655416 IBH655416 ILD655416 IUZ655416 JEV655416 JOR655416 JYN655416 KIJ655416 KSF655416 LCB655416 LLX655416 LVT655416 MFP655416 MPL655416 MZH655416 NJD655416 NSZ655416 OCV655416 OMR655416 OWN655416 PGJ655416 PQF655416 QAB655416 QJX655416 QTT655416 RDP655416 RNL655416 RXH655416 SHD655416 SQZ655416 TAV655416 TKR655416 TUN655416 UEJ655416 UOF655416 UYB655416 VHX655416 VRT655416 WBP655416 WLL655416 WVH655416 C720952 IV720952 SR720952 ACN720952 AMJ720952 AWF720952 BGB720952 BPX720952 BZT720952 CJP720952 CTL720952 DDH720952 DND720952 DWZ720952 EGV720952 EQR720952 FAN720952 FKJ720952 FUF720952 GEB720952 GNX720952 GXT720952 HHP720952 HRL720952 IBH720952 ILD720952 IUZ720952 JEV720952 JOR720952 JYN720952 KIJ720952 KSF720952 LCB720952 LLX720952 LVT720952 MFP720952 MPL720952 MZH720952 NJD720952 NSZ720952 OCV720952 OMR720952 OWN720952 PGJ720952 PQF720952 QAB720952 QJX720952 QTT720952 RDP720952 RNL720952 RXH720952 SHD720952 SQZ720952 TAV720952 TKR720952 TUN720952 UEJ720952 UOF720952 UYB720952 VHX720952 VRT720952 WBP720952 WLL720952 WVH720952 C786488 IV786488 SR786488 ACN786488 AMJ786488 AWF786488 BGB786488 BPX786488 BZT786488 CJP786488 CTL786488 DDH786488 DND786488 DWZ786488 EGV786488 EQR786488 FAN786488 FKJ786488 FUF786488 GEB786488 GNX786488 GXT786488 HHP786488 HRL786488 IBH786488 ILD786488 IUZ786488 JEV786488 JOR786488 JYN786488 KIJ786488 KSF786488 LCB786488 LLX786488 LVT786488 MFP786488 MPL786488 MZH786488 NJD786488 NSZ786488 OCV786488 OMR786488 OWN786488 PGJ786488 PQF786488 QAB786488 QJX786488 QTT786488 RDP786488 RNL786488 RXH786488 SHD786488 SQZ786488 TAV786488 TKR786488 TUN786488 UEJ786488 UOF786488 UYB786488 VHX786488 VRT786488 WBP786488 WLL786488 WVH786488 C852024 IV852024 SR852024 ACN852024 AMJ852024 AWF852024 BGB852024 BPX852024 BZT852024 CJP852024 CTL852024 DDH852024 DND852024 DWZ852024 EGV852024 EQR852024 FAN852024 FKJ852024 FUF852024 GEB852024 GNX852024 GXT852024 HHP852024 HRL852024 IBH852024 ILD852024 IUZ852024 JEV852024 JOR852024 JYN852024 KIJ852024 KSF852024 LCB852024 LLX852024 LVT852024 MFP852024 MPL852024 MZH852024 NJD852024 NSZ852024 OCV852024 OMR852024 OWN852024 PGJ852024 PQF852024 QAB852024 QJX852024 QTT852024 RDP852024 RNL852024 RXH852024 SHD852024 SQZ852024 TAV852024 TKR852024 TUN852024 UEJ852024 UOF852024 UYB852024 VHX852024 VRT852024 WBP852024 WLL852024 WVH852024 C917560 IV917560 SR917560 ACN917560 AMJ917560 AWF917560 BGB917560 BPX917560 BZT917560 CJP917560 CTL917560 DDH917560 DND917560 DWZ917560 EGV917560 EQR917560 FAN917560 FKJ917560 FUF917560 GEB917560 GNX917560 GXT917560 HHP917560 HRL917560 IBH917560 ILD917560 IUZ917560 JEV917560 JOR917560 JYN917560 KIJ917560 KSF917560 LCB917560 LLX917560 LVT917560 MFP917560 MPL917560 MZH917560 NJD917560 NSZ917560 OCV917560 OMR917560 OWN917560 PGJ917560 PQF917560 QAB917560 QJX917560 QTT917560 RDP917560 RNL917560 RXH917560 SHD917560 SQZ917560 TAV917560 TKR917560 TUN917560 UEJ917560 UOF917560 UYB917560 VHX917560 VRT917560 WBP917560 WLL917560 WVH917560 C983096 IV983096 SR983096 ACN983096 AMJ983096 AWF983096 BGB983096 BPX983096 BZT983096 CJP983096 CTL983096 DDH983096 DND983096 DWZ983096 EGV983096 EQR983096 FAN983096 FKJ983096 FUF983096 GEB983096 GNX983096 GXT983096 HHP983096 HRL983096 IBH983096 ILD983096 IUZ983096 JEV983096 JOR983096 JYN983096 KIJ983096 KSF983096 LCB983096 LLX983096 LVT983096 MFP983096 MPL983096 MZH983096 NJD983096 NSZ983096 OCV983096 OMR983096 OWN983096 PGJ983096 PQF983096 QAB983096 QJX983096 QTT983096 RDP983096 RNL983096 RXH983096 SHD983096 SQZ983096 TAV983096 TKR983096 TUN983096 UEJ983096 UOF983096 UYB983096 VHX983096 VRT983096 WBP98309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96 A65592 IS65592 SO65592 ACK65592 AMG65592 AWC65592 BFY65592 BPU65592 BZQ65592 CJM65592 CTI65592 DDE65592 DNA65592 DWW65592 EGS65592 EQO65592 FAK65592 FKG65592 FUC65592 GDY65592 GNU65592 GXQ65592 HHM65592 HRI65592 IBE65592 ILA65592 IUW65592 JES65592 JOO65592 JYK65592 KIG65592 KSC65592 LBY65592 LLU65592 LVQ65592 MFM65592 MPI65592 MZE65592 NJA65592 NSW65592 OCS65592 OMO65592 OWK65592 PGG65592 PQC65592 PZY65592 QJU65592 QTQ65592 RDM65592 RNI65592 RXE65592 SHA65592 SQW65592 TAS65592 TKO65592 TUK65592 UEG65592 UOC65592 UXY65592 VHU65592 VRQ65592 WBM65592 WLI65592 WVE65592 A131128 IS131128 SO131128 ACK131128 AMG131128 AWC131128 BFY131128 BPU131128 BZQ131128 CJM131128 CTI131128 DDE131128 DNA131128 DWW131128 EGS131128 EQO131128 FAK131128 FKG131128 FUC131128 GDY131128 GNU131128 GXQ131128 HHM131128 HRI131128 IBE131128 ILA131128 IUW131128 JES131128 JOO131128 JYK131128 KIG131128 KSC131128 LBY131128 LLU131128 LVQ131128 MFM131128 MPI131128 MZE131128 NJA131128 NSW131128 OCS131128 OMO131128 OWK131128 PGG131128 PQC131128 PZY131128 QJU131128 QTQ131128 RDM131128 RNI131128 RXE131128 SHA131128 SQW131128 TAS131128 TKO131128 TUK131128 UEG131128 UOC131128 UXY131128 VHU131128 VRQ131128 WBM131128 WLI131128 WVE131128 A196664 IS196664 SO196664 ACK196664 AMG196664 AWC196664 BFY196664 BPU196664 BZQ196664 CJM196664 CTI196664 DDE196664 DNA196664 DWW196664 EGS196664 EQO196664 FAK196664 FKG196664 FUC196664 GDY196664 GNU196664 GXQ196664 HHM196664 HRI196664 IBE196664 ILA196664 IUW196664 JES196664 JOO196664 JYK196664 KIG196664 KSC196664 LBY196664 LLU196664 LVQ196664 MFM196664 MPI196664 MZE196664 NJA196664 NSW196664 OCS196664 OMO196664 OWK196664 PGG196664 PQC196664 PZY196664 QJU196664 QTQ196664 RDM196664 RNI196664 RXE196664 SHA196664 SQW196664 TAS196664 TKO196664 TUK196664 UEG196664 UOC196664 UXY196664 VHU196664 VRQ196664 WBM196664 WLI196664 WVE196664 A262200 IS262200 SO262200 ACK262200 AMG262200 AWC262200 BFY262200 BPU262200 BZQ262200 CJM262200 CTI262200 DDE262200 DNA262200 DWW262200 EGS262200 EQO262200 FAK262200 FKG262200 FUC262200 GDY262200 GNU262200 GXQ262200 HHM262200 HRI262200 IBE262200 ILA262200 IUW262200 JES262200 JOO262200 JYK262200 KIG262200 KSC262200 LBY262200 LLU262200 LVQ262200 MFM262200 MPI262200 MZE262200 NJA262200 NSW262200 OCS262200 OMO262200 OWK262200 PGG262200 PQC262200 PZY262200 QJU262200 QTQ262200 RDM262200 RNI262200 RXE262200 SHA262200 SQW262200 TAS262200 TKO262200 TUK262200 UEG262200 UOC262200 UXY262200 VHU262200 VRQ262200 WBM262200 WLI262200 WVE262200 A327736 IS327736 SO327736 ACK327736 AMG327736 AWC327736 BFY327736 BPU327736 BZQ327736 CJM327736 CTI327736 DDE327736 DNA327736 DWW327736 EGS327736 EQO327736 FAK327736 FKG327736 FUC327736 GDY327736 GNU327736 GXQ327736 HHM327736 HRI327736 IBE327736 ILA327736 IUW327736 JES327736 JOO327736 JYK327736 KIG327736 KSC327736 LBY327736 LLU327736 LVQ327736 MFM327736 MPI327736 MZE327736 NJA327736 NSW327736 OCS327736 OMO327736 OWK327736 PGG327736 PQC327736 PZY327736 QJU327736 QTQ327736 RDM327736 RNI327736 RXE327736 SHA327736 SQW327736 TAS327736 TKO327736 TUK327736 UEG327736 UOC327736 UXY327736 VHU327736 VRQ327736 WBM327736 WLI327736 WVE327736 A393272 IS393272 SO393272 ACK393272 AMG393272 AWC393272 BFY393272 BPU393272 BZQ393272 CJM393272 CTI393272 DDE393272 DNA393272 DWW393272 EGS393272 EQO393272 FAK393272 FKG393272 FUC393272 GDY393272 GNU393272 GXQ393272 HHM393272 HRI393272 IBE393272 ILA393272 IUW393272 JES393272 JOO393272 JYK393272 KIG393272 KSC393272 LBY393272 LLU393272 LVQ393272 MFM393272 MPI393272 MZE393272 NJA393272 NSW393272 OCS393272 OMO393272 OWK393272 PGG393272 PQC393272 PZY393272 QJU393272 QTQ393272 RDM393272 RNI393272 RXE393272 SHA393272 SQW393272 TAS393272 TKO393272 TUK393272 UEG393272 UOC393272 UXY393272 VHU393272 VRQ393272 WBM393272 WLI393272 WVE393272 A458808 IS458808 SO458808 ACK458808 AMG458808 AWC458808 BFY458808 BPU458808 BZQ458808 CJM458808 CTI458808 DDE458808 DNA458808 DWW458808 EGS458808 EQO458808 FAK458808 FKG458808 FUC458808 GDY458808 GNU458808 GXQ458808 HHM458808 HRI458808 IBE458808 ILA458808 IUW458808 JES458808 JOO458808 JYK458808 KIG458808 KSC458808 LBY458808 LLU458808 LVQ458808 MFM458808 MPI458808 MZE458808 NJA458808 NSW458808 OCS458808 OMO458808 OWK458808 PGG458808 PQC458808 PZY458808 QJU458808 QTQ458808 RDM458808 RNI458808 RXE458808 SHA458808 SQW458808 TAS458808 TKO458808 TUK458808 UEG458808 UOC458808 UXY458808 VHU458808 VRQ458808 WBM458808 WLI458808 WVE458808 A524344 IS524344 SO524344 ACK524344 AMG524344 AWC524344 BFY524344 BPU524344 BZQ524344 CJM524344 CTI524344 DDE524344 DNA524344 DWW524344 EGS524344 EQO524344 FAK524344 FKG524344 FUC524344 GDY524344 GNU524344 GXQ524344 HHM524344 HRI524344 IBE524344 ILA524344 IUW524344 JES524344 JOO524344 JYK524344 KIG524344 KSC524344 LBY524344 LLU524344 LVQ524344 MFM524344 MPI524344 MZE524344 NJA524344 NSW524344 OCS524344 OMO524344 OWK524344 PGG524344 PQC524344 PZY524344 QJU524344 QTQ524344 RDM524344 RNI524344 RXE524344 SHA524344 SQW524344 TAS524344 TKO524344 TUK524344 UEG524344 UOC524344 UXY524344 VHU524344 VRQ524344 WBM524344 WLI524344 WVE524344 A589880 IS589880 SO589880 ACK589880 AMG589880 AWC589880 BFY589880 BPU589880 BZQ589880 CJM589880 CTI589880 DDE589880 DNA589880 DWW589880 EGS589880 EQO589880 FAK589880 FKG589880 FUC589880 GDY589880 GNU589880 GXQ589880 HHM589880 HRI589880 IBE589880 ILA589880 IUW589880 JES589880 JOO589880 JYK589880 KIG589880 KSC589880 LBY589880 LLU589880 LVQ589880 MFM589880 MPI589880 MZE589880 NJA589880 NSW589880 OCS589880 OMO589880 OWK589880 PGG589880 PQC589880 PZY589880 QJU589880 QTQ589880 RDM589880 RNI589880 RXE589880 SHA589880 SQW589880 TAS589880 TKO589880 TUK589880 UEG589880 UOC589880 UXY589880 VHU589880 VRQ589880 WBM589880 WLI589880 WVE589880 A655416 IS655416 SO655416 ACK655416 AMG655416 AWC655416 BFY655416 BPU655416 BZQ655416 CJM655416 CTI655416 DDE655416 DNA655416 DWW655416 EGS655416 EQO655416 FAK655416 FKG655416 FUC655416 GDY655416 GNU655416 GXQ655416 HHM655416 HRI655416 IBE655416 ILA655416 IUW655416 JES655416 JOO655416 JYK655416 KIG655416 KSC655416 LBY655416 LLU655416 LVQ655416 MFM655416 MPI655416 MZE655416 NJA655416 NSW655416 OCS655416 OMO655416 OWK655416 PGG655416 PQC655416 PZY655416 QJU655416 QTQ655416 RDM655416 RNI655416 RXE655416 SHA655416 SQW655416 TAS655416 TKO655416 TUK655416 UEG655416 UOC655416 UXY655416 VHU655416 VRQ655416 WBM655416 WLI655416 WVE655416 A720952 IS720952 SO720952 ACK720952 AMG720952 AWC720952 BFY720952 BPU720952 BZQ720952 CJM720952 CTI720952 DDE720952 DNA720952 DWW720952 EGS720952 EQO720952 FAK720952 FKG720952 FUC720952 GDY720952 GNU720952 GXQ720952 HHM720952 HRI720952 IBE720952 ILA720952 IUW720952 JES720952 JOO720952 JYK720952 KIG720952 KSC720952 LBY720952 LLU720952 LVQ720952 MFM720952 MPI720952 MZE720952 NJA720952 NSW720952 OCS720952 OMO720952 OWK720952 PGG720952 PQC720952 PZY720952 QJU720952 QTQ720952 RDM720952 RNI720952 RXE720952 SHA720952 SQW720952 TAS720952 TKO720952 TUK720952 UEG720952 UOC720952 UXY720952 VHU720952 VRQ720952 WBM720952 WLI720952 WVE720952 A786488 IS786488 SO786488 ACK786488 AMG786488 AWC786488 BFY786488 BPU786488 BZQ786488 CJM786488 CTI786488 DDE786488 DNA786488 DWW786488 EGS786488 EQO786488 FAK786488 FKG786488 FUC786488 GDY786488 GNU786488 GXQ786488 HHM786488 HRI786488 IBE786488 ILA786488 IUW786488 JES786488 JOO786488 JYK786488 KIG786488 KSC786488 LBY786488 LLU786488 LVQ786488 MFM786488 MPI786488 MZE786488 NJA786488 NSW786488 OCS786488 OMO786488 OWK786488 PGG786488 PQC786488 PZY786488 QJU786488 QTQ786488 RDM786488 RNI786488 RXE786488 SHA786488 SQW786488 TAS786488 TKO786488 TUK786488 UEG786488 UOC786488 UXY786488 VHU786488 VRQ786488 WBM786488 WLI786488 WVE786488 A852024 IS852024 SO852024 ACK852024 AMG852024 AWC852024 BFY852024 BPU852024 BZQ852024 CJM852024 CTI852024 DDE852024 DNA852024 DWW852024 EGS852024 EQO852024 FAK852024 FKG852024 FUC852024 GDY852024 GNU852024 GXQ852024 HHM852024 HRI852024 IBE852024 ILA852024 IUW852024 JES852024 JOO852024 JYK852024 KIG852024 KSC852024 LBY852024 LLU852024 LVQ852024 MFM852024 MPI852024 MZE852024 NJA852024 NSW852024 OCS852024 OMO852024 OWK852024 PGG852024 PQC852024 PZY852024 QJU852024 QTQ852024 RDM852024 RNI852024 RXE852024 SHA852024 SQW852024 TAS852024 TKO852024 TUK852024 UEG852024 UOC852024 UXY852024 VHU852024 VRQ852024 WBM852024 WLI852024 WVE852024 A917560 IS917560 SO917560 ACK917560 AMG917560 AWC917560 BFY917560 BPU917560 BZQ917560 CJM917560 CTI917560 DDE917560 DNA917560 DWW917560 EGS917560 EQO917560 FAK917560 FKG917560 FUC917560 GDY917560 GNU917560 GXQ917560 HHM917560 HRI917560 IBE917560 ILA917560 IUW917560 JES917560 JOO917560 JYK917560 KIG917560 KSC917560 LBY917560 LLU917560 LVQ917560 MFM917560 MPI917560 MZE917560 NJA917560 NSW917560 OCS917560 OMO917560 OWK917560 PGG917560 PQC917560 PZY917560 QJU917560 QTQ917560 RDM917560 RNI917560 RXE917560 SHA917560 SQW917560 TAS917560 TKO917560 TUK917560 UEG917560 UOC917560 UXY917560 VHU917560 VRQ917560 WBM917560 WLI917560 WVE917560 A983096 IS983096 SO983096 ACK983096 AMG983096 AWC983096 BFY983096 BPU983096 BZQ983096 CJM983096 CTI983096 DDE983096 DNA983096 DWW983096 EGS983096 EQO983096 FAK983096 FKG983096 FUC983096 GDY983096 GNU983096 GXQ983096 HHM983096 HRI983096 IBE983096 ILA983096 IUW983096 JES983096 JOO983096 JYK983096 KIG983096 KSC983096 LBY983096 LLU983096 LVQ983096 MFM983096 MPI983096 MZE983096 NJA983096 NSW983096 OCS983096 OMO983096 OWK983096 PGG983096 PQC983096 PZY983096 QJU983096 QTQ983096 RDM983096 RNI983096 RXE983096 SHA983096 SQW983096 TAS983096 TKO983096 TUK983096 UEG983096 UOC983096 UXY983096 VHU983096 VRQ983096 WBM983096 WLI98309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8"/>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74"/>
  <sheetViews>
    <sheetView topLeftCell="A20" zoomScale="70" zoomScaleNormal="70" workbookViewId="0">
      <selection activeCell="C42" sqref="C42"/>
    </sheetView>
  </sheetViews>
  <sheetFormatPr baseColWidth="10" defaultRowHeight="15" x14ac:dyDescent="0.25"/>
  <cols>
    <col min="1" max="1" width="3.140625" style="9" bestFit="1" customWidth="1"/>
    <col min="2" max="2" width="58.28515625" style="9"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65" t="s">
        <v>63</v>
      </c>
      <c r="C2" s="266"/>
      <c r="D2" s="266"/>
      <c r="E2" s="266"/>
      <c r="F2" s="266"/>
      <c r="G2" s="266"/>
      <c r="H2" s="266"/>
      <c r="I2" s="266"/>
      <c r="J2" s="266"/>
      <c r="K2" s="266"/>
      <c r="L2" s="266"/>
      <c r="M2" s="266"/>
      <c r="N2" s="266"/>
      <c r="O2" s="266"/>
      <c r="P2" s="266"/>
    </row>
    <row r="4" spans="2:16" ht="26.25" x14ac:dyDescent="0.25">
      <c r="B4" s="265" t="s">
        <v>48</v>
      </c>
      <c r="C4" s="266"/>
      <c r="D4" s="266"/>
      <c r="E4" s="266"/>
      <c r="F4" s="266"/>
      <c r="G4" s="266"/>
      <c r="H4" s="266"/>
      <c r="I4" s="266"/>
      <c r="J4" s="266"/>
      <c r="K4" s="266"/>
      <c r="L4" s="266"/>
      <c r="M4" s="266"/>
      <c r="N4" s="266"/>
      <c r="O4" s="266"/>
      <c r="P4" s="266"/>
    </row>
    <row r="5" spans="2:16" ht="15.75" thickBot="1" x14ac:dyDescent="0.3"/>
    <row r="6" spans="2:16" ht="21.75" thickBot="1" x14ac:dyDescent="0.3">
      <c r="B6" s="11" t="s">
        <v>4</v>
      </c>
      <c r="C6" s="269" t="s">
        <v>294</v>
      </c>
      <c r="D6" s="269"/>
      <c r="E6" s="269"/>
      <c r="F6" s="269"/>
      <c r="G6" s="269"/>
      <c r="H6" s="269"/>
      <c r="I6" s="269"/>
      <c r="J6" s="269"/>
      <c r="K6" s="269"/>
      <c r="L6" s="269"/>
      <c r="M6" s="269"/>
      <c r="N6" s="270"/>
    </row>
    <row r="7" spans="2:16" ht="16.5" thickBot="1" x14ac:dyDescent="0.3">
      <c r="B7" s="12" t="s">
        <v>5</v>
      </c>
      <c r="C7" s="269"/>
      <c r="D7" s="269"/>
      <c r="E7" s="269"/>
      <c r="F7" s="269"/>
      <c r="G7" s="269"/>
      <c r="H7" s="269"/>
      <c r="I7" s="269"/>
      <c r="J7" s="269"/>
      <c r="K7" s="269"/>
      <c r="L7" s="269"/>
      <c r="M7" s="269"/>
      <c r="N7" s="270"/>
    </row>
    <row r="8" spans="2:16" ht="16.5" thickBot="1" x14ac:dyDescent="0.3">
      <c r="B8" s="12" t="s">
        <v>6</v>
      </c>
      <c r="C8" s="269"/>
      <c r="D8" s="269"/>
      <c r="E8" s="269"/>
      <c r="F8" s="269"/>
      <c r="G8" s="269"/>
      <c r="H8" s="269"/>
      <c r="I8" s="269"/>
      <c r="J8" s="269"/>
      <c r="K8" s="269"/>
      <c r="L8" s="269"/>
      <c r="M8" s="269"/>
      <c r="N8" s="270"/>
    </row>
    <row r="9" spans="2:16" ht="16.5" thickBot="1" x14ac:dyDescent="0.3">
      <c r="B9" s="12" t="s">
        <v>7</v>
      </c>
      <c r="C9" s="269"/>
      <c r="D9" s="269"/>
      <c r="E9" s="269"/>
      <c r="F9" s="269"/>
      <c r="G9" s="269"/>
      <c r="H9" s="269"/>
      <c r="I9" s="269"/>
      <c r="J9" s="269"/>
      <c r="K9" s="269"/>
      <c r="L9" s="269"/>
      <c r="M9" s="269"/>
      <c r="N9" s="270"/>
    </row>
    <row r="10" spans="2:16" ht="16.5" thickBot="1" x14ac:dyDescent="0.3">
      <c r="B10" s="12" t="s">
        <v>8</v>
      </c>
      <c r="C10" s="271"/>
      <c r="D10" s="271"/>
      <c r="E10" s="272"/>
      <c r="F10" s="34"/>
      <c r="G10" s="34"/>
      <c r="H10" s="34"/>
      <c r="I10" s="34"/>
      <c r="J10" s="34"/>
      <c r="K10" s="34"/>
      <c r="L10" s="34"/>
      <c r="M10" s="34"/>
      <c r="N10" s="35"/>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ht="45.75" customHeight="1" x14ac:dyDescent="0.25">
      <c r="B14" s="275" t="s">
        <v>100</v>
      </c>
      <c r="C14" s="275"/>
      <c r="D14" s="164" t="s">
        <v>12</v>
      </c>
      <c r="E14" s="164" t="s">
        <v>13</v>
      </c>
      <c r="F14" s="164" t="s">
        <v>29</v>
      </c>
      <c r="G14" s="94"/>
      <c r="I14" s="38"/>
      <c r="J14" s="38"/>
      <c r="K14" s="38"/>
      <c r="L14" s="38"/>
      <c r="M14" s="38"/>
      <c r="N14" s="110"/>
    </row>
    <row r="15" spans="2:16" x14ac:dyDescent="0.25">
      <c r="B15" s="275"/>
      <c r="C15" s="275"/>
      <c r="D15" s="164">
        <v>23</v>
      </c>
      <c r="E15" s="36">
        <v>2522605373</v>
      </c>
      <c r="F15" s="205">
        <v>1147</v>
      </c>
      <c r="G15" s="95"/>
      <c r="I15" s="39"/>
      <c r="J15" s="39"/>
      <c r="K15" s="39"/>
      <c r="L15" s="39"/>
      <c r="M15" s="39"/>
      <c r="N15" s="110"/>
    </row>
    <row r="16" spans="2:16" x14ac:dyDescent="0.25">
      <c r="B16" s="275"/>
      <c r="C16" s="275"/>
      <c r="D16" s="164"/>
      <c r="E16" s="36"/>
      <c r="F16" s="36"/>
      <c r="G16" s="95"/>
      <c r="I16" s="39"/>
      <c r="J16" s="39"/>
      <c r="K16" s="39"/>
      <c r="L16" s="39"/>
      <c r="M16" s="39"/>
      <c r="N16" s="110"/>
    </row>
    <row r="17" spans="1:14" x14ac:dyDescent="0.25">
      <c r="B17" s="275"/>
      <c r="C17" s="275"/>
      <c r="D17" s="164"/>
      <c r="E17" s="36"/>
      <c r="F17" s="36"/>
      <c r="G17" s="95"/>
      <c r="I17" s="39"/>
      <c r="J17" s="39"/>
      <c r="K17" s="39"/>
      <c r="L17" s="39"/>
      <c r="M17" s="39"/>
      <c r="N17" s="110"/>
    </row>
    <row r="18" spans="1:14" x14ac:dyDescent="0.25">
      <c r="B18" s="275"/>
      <c r="C18" s="275"/>
      <c r="D18" s="164"/>
      <c r="E18" s="37"/>
      <c r="F18" s="36"/>
      <c r="G18" s="95"/>
      <c r="H18" s="22"/>
      <c r="I18" s="39"/>
      <c r="J18" s="39"/>
      <c r="K18" s="39"/>
      <c r="L18" s="39"/>
      <c r="M18" s="39"/>
      <c r="N18" s="20"/>
    </row>
    <row r="19" spans="1:14" x14ac:dyDescent="0.25">
      <c r="B19" s="275"/>
      <c r="C19" s="275"/>
      <c r="D19" s="164"/>
      <c r="E19" s="37"/>
      <c r="F19" s="36"/>
      <c r="G19" s="95"/>
      <c r="H19" s="22"/>
      <c r="I19" s="41"/>
      <c r="J19" s="41"/>
      <c r="K19" s="41"/>
      <c r="L19" s="41"/>
      <c r="M19" s="41"/>
      <c r="N19" s="20"/>
    </row>
    <row r="20" spans="1:14" x14ac:dyDescent="0.25">
      <c r="B20" s="275"/>
      <c r="C20" s="275"/>
      <c r="D20" s="164"/>
      <c r="E20" s="37"/>
      <c r="F20" s="36"/>
      <c r="G20" s="95"/>
      <c r="H20" s="22"/>
      <c r="I20" s="109"/>
      <c r="J20" s="109"/>
      <c r="K20" s="109"/>
      <c r="L20" s="109"/>
      <c r="M20" s="109"/>
      <c r="N20" s="20"/>
    </row>
    <row r="21" spans="1:14" x14ac:dyDescent="0.25">
      <c r="B21" s="275"/>
      <c r="C21" s="275"/>
      <c r="D21" s="164"/>
      <c r="E21" s="37"/>
      <c r="F21" s="36"/>
      <c r="G21" s="95"/>
      <c r="H21" s="22"/>
      <c r="I21" s="109"/>
      <c r="J21" s="109"/>
      <c r="K21" s="109"/>
      <c r="L21" s="109"/>
      <c r="M21" s="109"/>
      <c r="N21" s="20"/>
    </row>
    <row r="22" spans="1:14" ht="15.75" thickBot="1" x14ac:dyDescent="0.3">
      <c r="B22" s="267" t="s">
        <v>14</v>
      </c>
      <c r="C22" s="268"/>
      <c r="D22" s="164"/>
      <c r="E22" s="65"/>
      <c r="F22" s="36"/>
      <c r="G22" s="95"/>
      <c r="H22" s="22"/>
      <c r="I22" s="109"/>
      <c r="J22" s="109"/>
      <c r="K22" s="109"/>
      <c r="L22" s="109"/>
      <c r="M22" s="109"/>
      <c r="N22" s="20"/>
    </row>
    <row r="23" spans="1:14" ht="45.75" thickBot="1" x14ac:dyDescent="0.3">
      <c r="A23" s="43"/>
      <c r="B23" s="54" t="s">
        <v>15</v>
      </c>
      <c r="C23" s="54" t="s">
        <v>101</v>
      </c>
      <c r="E23" s="38"/>
      <c r="F23" s="38"/>
      <c r="G23" s="38"/>
      <c r="H23" s="38"/>
      <c r="I23" s="10"/>
      <c r="J23" s="10"/>
      <c r="K23" s="10"/>
      <c r="L23" s="10"/>
      <c r="M23" s="10"/>
    </row>
    <row r="24" spans="1:14" ht="15.75" thickBot="1" x14ac:dyDescent="0.3">
      <c r="A24" s="44">
        <v>1</v>
      </c>
      <c r="B24" s="30"/>
      <c r="C24" s="320">
        <f>F15*80%</f>
        <v>917.6</v>
      </c>
      <c r="D24" s="39"/>
      <c r="E24" s="321">
        <f>E15</f>
        <v>2522605373</v>
      </c>
      <c r="F24" s="40"/>
      <c r="G24" s="40"/>
      <c r="H24" s="40"/>
      <c r="I24" s="23"/>
      <c r="J24" s="23"/>
      <c r="K24" s="23"/>
      <c r="L24" s="23"/>
      <c r="M24" s="23"/>
    </row>
    <row r="25" spans="1:14" x14ac:dyDescent="0.25">
      <c r="A25" s="101"/>
      <c r="C25" s="102"/>
      <c r="D25" s="39"/>
      <c r="E25" s="103"/>
      <c r="F25" s="40"/>
      <c r="G25" s="40"/>
      <c r="H25" s="40"/>
      <c r="I25" s="23"/>
      <c r="J25" s="23"/>
      <c r="K25" s="23"/>
      <c r="L25" s="23"/>
      <c r="M25" s="23"/>
    </row>
    <row r="26" spans="1:14" x14ac:dyDescent="0.25">
      <c r="A26" s="101"/>
      <c r="C26" s="102"/>
      <c r="D26" s="39"/>
      <c r="E26" s="103"/>
      <c r="F26" s="40"/>
      <c r="G26" s="40"/>
      <c r="H26" s="40"/>
      <c r="I26" s="23"/>
      <c r="J26" s="23"/>
      <c r="K26" s="23"/>
      <c r="L26" s="23"/>
      <c r="M26" s="23"/>
    </row>
    <row r="27" spans="1:14" x14ac:dyDescent="0.25">
      <c r="A27" s="101"/>
      <c r="B27" s="124" t="s">
        <v>135</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136</v>
      </c>
      <c r="D29" s="127" t="s">
        <v>137</v>
      </c>
      <c r="E29" s="106"/>
      <c r="F29" s="106"/>
      <c r="G29" s="106"/>
      <c r="H29" s="106"/>
      <c r="I29" s="109"/>
      <c r="J29" s="109"/>
      <c r="K29" s="109"/>
      <c r="L29" s="109"/>
      <c r="M29" s="109"/>
      <c r="N29" s="110"/>
    </row>
    <row r="30" spans="1:14" x14ac:dyDescent="0.25">
      <c r="A30" s="101"/>
      <c r="B30" s="123" t="s">
        <v>138</v>
      </c>
      <c r="C30" s="197" t="s">
        <v>179</v>
      </c>
      <c r="D30" s="123"/>
      <c r="E30" s="106"/>
      <c r="F30" s="106"/>
      <c r="G30" s="106"/>
      <c r="H30" s="106"/>
      <c r="I30" s="109"/>
      <c r="J30" s="109"/>
      <c r="K30" s="109"/>
      <c r="L30" s="109"/>
      <c r="M30" s="109"/>
      <c r="N30" s="110"/>
    </row>
    <row r="31" spans="1:14" x14ac:dyDescent="0.25">
      <c r="A31" s="101"/>
      <c r="B31" s="123" t="s">
        <v>139</v>
      </c>
      <c r="C31" s="197" t="s">
        <v>179</v>
      </c>
      <c r="D31" s="123"/>
      <c r="E31" s="106"/>
      <c r="F31" s="106"/>
      <c r="G31" s="106"/>
      <c r="H31" s="106"/>
      <c r="I31" s="109"/>
      <c r="J31" s="109"/>
      <c r="K31" s="109"/>
      <c r="L31" s="109"/>
      <c r="M31" s="109"/>
      <c r="N31" s="110"/>
    </row>
    <row r="32" spans="1:14" x14ac:dyDescent="0.25">
      <c r="A32" s="101"/>
      <c r="B32" s="123" t="s">
        <v>140</v>
      </c>
      <c r="C32" s="223" t="s">
        <v>179</v>
      </c>
      <c r="D32" s="163"/>
      <c r="E32" s="106"/>
      <c r="F32" s="106"/>
      <c r="G32" s="106"/>
      <c r="H32" s="106"/>
      <c r="I32" s="109"/>
      <c r="J32" s="109"/>
      <c r="K32" s="109"/>
      <c r="L32" s="109"/>
      <c r="M32" s="109"/>
      <c r="N32" s="110"/>
    </row>
    <row r="33" spans="1:17" x14ac:dyDescent="0.25">
      <c r="A33" s="101"/>
      <c r="B33" s="123" t="s">
        <v>141</v>
      </c>
      <c r="C33" s="220" t="s">
        <v>179</v>
      </c>
      <c r="D33" s="123"/>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142</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42.75" x14ac:dyDescent="0.25">
      <c r="A40" s="101"/>
      <c r="B40" s="107" t="s">
        <v>143</v>
      </c>
      <c r="C40" s="108">
        <v>40</v>
      </c>
      <c r="D40" s="163">
        <v>0</v>
      </c>
      <c r="E40" s="284">
        <f>+D40+D41</f>
        <v>60</v>
      </c>
      <c r="F40" s="106"/>
      <c r="G40" s="106"/>
      <c r="H40" s="106"/>
      <c r="I40" s="109"/>
      <c r="J40" s="109"/>
      <c r="K40" s="109"/>
      <c r="L40" s="109"/>
      <c r="M40" s="109"/>
      <c r="N40" s="110"/>
    </row>
    <row r="41" spans="1:17" ht="71.25" x14ac:dyDescent="0.25">
      <c r="A41" s="101"/>
      <c r="B41" s="107" t="s">
        <v>144</v>
      </c>
      <c r="C41" s="108">
        <v>60</v>
      </c>
      <c r="D41" s="163">
        <v>60</v>
      </c>
      <c r="E41" s="285"/>
      <c r="F41" s="106"/>
      <c r="G41" s="106"/>
      <c r="H41" s="106"/>
      <c r="I41" s="109"/>
      <c r="J41" s="109"/>
      <c r="K41" s="109"/>
      <c r="L41" s="109"/>
      <c r="M41" s="109"/>
      <c r="N41" s="110"/>
    </row>
    <row r="42" spans="1:17" x14ac:dyDescent="0.25">
      <c r="A42" s="101"/>
      <c r="C42" s="102"/>
      <c r="D42" s="39"/>
      <c r="E42" s="103"/>
      <c r="F42" s="40"/>
      <c r="G42" s="40"/>
      <c r="H42" s="40"/>
      <c r="I42" s="23"/>
      <c r="J42" s="23"/>
      <c r="K42" s="23"/>
      <c r="L42" s="23"/>
      <c r="M42" s="23"/>
    </row>
    <row r="43" spans="1:17" x14ac:dyDescent="0.25">
      <c r="A43" s="101"/>
      <c r="C43" s="102"/>
      <c r="D43" s="39"/>
      <c r="E43" s="103"/>
      <c r="F43" s="40"/>
      <c r="G43" s="40"/>
      <c r="H43" s="40"/>
      <c r="I43" s="23"/>
      <c r="J43" s="23"/>
      <c r="K43" s="23"/>
      <c r="L43" s="23"/>
      <c r="M43" s="23"/>
    </row>
    <row r="44" spans="1:17" x14ac:dyDescent="0.25">
      <c r="A44" s="101"/>
      <c r="C44" s="102"/>
      <c r="D44" s="39"/>
      <c r="E44" s="103"/>
      <c r="F44" s="40"/>
      <c r="G44" s="40"/>
      <c r="H44" s="40"/>
      <c r="I44" s="23"/>
      <c r="J44" s="23"/>
      <c r="K44" s="23"/>
      <c r="L44" s="23"/>
      <c r="M44" s="23"/>
    </row>
    <row r="45" spans="1:17" ht="15.75" thickBot="1" x14ac:dyDescent="0.3">
      <c r="M45" s="277" t="s">
        <v>35</v>
      </c>
      <c r="N45" s="277"/>
    </row>
    <row r="46" spans="1:17" x14ac:dyDescent="0.25">
      <c r="B46" s="124" t="s">
        <v>30</v>
      </c>
      <c r="M46" s="66"/>
      <c r="N46" s="66"/>
    </row>
    <row r="47" spans="1:17" ht="15.75" thickBot="1" x14ac:dyDescent="0.3">
      <c r="M47" s="66"/>
      <c r="N47" s="66"/>
    </row>
    <row r="48" spans="1:17" s="109" customFormat="1" ht="109.5" customHeight="1" x14ac:dyDescent="0.25">
      <c r="B48" s="120" t="s">
        <v>145</v>
      </c>
      <c r="C48" s="120" t="s">
        <v>146</v>
      </c>
      <c r="D48" s="120" t="s">
        <v>147</v>
      </c>
      <c r="E48" s="120" t="s">
        <v>45</v>
      </c>
      <c r="F48" s="120" t="s">
        <v>22</v>
      </c>
      <c r="G48" s="120" t="s">
        <v>102</v>
      </c>
      <c r="H48" s="120" t="s">
        <v>17</v>
      </c>
      <c r="I48" s="120" t="s">
        <v>10</v>
      </c>
      <c r="J48" s="120" t="s">
        <v>31</v>
      </c>
      <c r="K48" s="120" t="s">
        <v>61</v>
      </c>
      <c r="L48" s="120" t="s">
        <v>20</v>
      </c>
      <c r="M48" s="105" t="s">
        <v>26</v>
      </c>
      <c r="N48" s="120" t="s">
        <v>148</v>
      </c>
      <c r="O48" s="120" t="s">
        <v>36</v>
      </c>
      <c r="P48" s="121" t="s">
        <v>11</v>
      </c>
      <c r="Q48" s="121" t="s">
        <v>19</v>
      </c>
    </row>
    <row r="49" spans="1:26" s="115" customFormat="1" ht="35.25" customHeight="1" x14ac:dyDescent="0.25">
      <c r="A49" s="47">
        <v>1</v>
      </c>
      <c r="B49" s="116" t="s">
        <v>294</v>
      </c>
      <c r="C49" s="117" t="s">
        <v>294</v>
      </c>
      <c r="D49" s="116" t="s">
        <v>296</v>
      </c>
      <c r="E49" s="111" t="s">
        <v>297</v>
      </c>
      <c r="F49" s="112" t="s">
        <v>136</v>
      </c>
      <c r="G49" s="154"/>
      <c r="H49" s="119">
        <v>40210</v>
      </c>
      <c r="I49" s="113">
        <v>40527</v>
      </c>
      <c r="J49" s="113"/>
      <c r="K49" s="113" t="s">
        <v>298</v>
      </c>
      <c r="L49" s="113"/>
      <c r="M49" s="104">
        <v>4843</v>
      </c>
      <c r="N49" s="104"/>
      <c r="O49" s="27">
        <v>3505781081</v>
      </c>
      <c r="P49" s="27">
        <v>216</v>
      </c>
      <c r="Q49" s="155"/>
      <c r="R49" s="114"/>
      <c r="S49" s="114"/>
      <c r="T49" s="114"/>
      <c r="U49" s="114"/>
      <c r="V49" s="114"/>
      <c r="W49" s="114"/>
      <c r="X49" s="114"/>
      <c r="Y49" s="114"/>
      <c r="Z49" s="114"/>
    </row>
    <row r="50" spans="1:26" s="115" customFormat="1" ht="35.25" customHeight="1" x14ac:dyDescent="0.25">
      <c r="A50" s="47">
        <f>+A49+1</f>
        <v>2</v>
      </c>
      <c r="B50" s="116" t="s">
        <v>294</v>
      </c>
      <c r="C50" s="117" t="s">
        <v>294</v>
      </c>
      <c r="D50" s="116" t="s">
        <v>296</v>
      </c>
      <c r="E50" s="111" t="s">
        <v>299</v>
      </c>
      <c r="F50" s="112" t="s">
        <v>136</v>
      </c>
      <c r="G50" s="112"/>
      <c r="H50" s="119">
        <v>40557</v>
      </c>
      <c r="I50" s="113">
        <v>40844</v>
      </c>
      <c r="J50" s="113"/>
      <c r="K50" s="113" t="s">
        <v>655</v>
      </c>
      <c r="L50" s="113" t="s">
        <v>656</v>
      </c>
      <c r="M50" s="104">
        <v>135</v>
      </c>
      <c r="N50" s="104"/>
      <c r="O50" s="27">
        <v>139488716</v>
      </c>
      <c r="P50" s="27">
        <v>207</v>
      </c>
      <c r="Q50" s="155"/>
      <c r="R50" s="114"/>
      <c r="S50" s="114"/>
      <c r="T50" s="114"/>
      <c r="U50" s="114"/>
      <c r="V50" s="114"/>
      <c r="W50" s="114"/>
      <c r="X50" s="114"/>
      <c r="Y50" s="114"/>
      <c r="Z50" s="114"/>
    </row>
    <row r="51" spans="1:26" s="115" customFormat="1" ht="35.25" customHeight="1" x14ac:dyDescent="0.25">
      <c r="A51" s="47">
        <f t="shared" ref="A51:A56" si="0">+A50+1</f>
        <v>3</v>
      </c>
      <c r="B51" s="116" t="s">
        <v>294</v>
      </c>
      <c r="C51" s="117" t="s">
        <v>294</v>
      </c>
      <c r="D51" s="116" t="s">
        <v>296</v>
      </c>
      <c r="E51" s="111" t="s">
        <v>300</v>
      </c>
      <c r="F51" s="112" t="s">
        <v>136</v>
      </c>
      <c r="G51" s="112"/>
      <c r="H51" s="119">
        <v>40816</v>
      </c>
      <c r="I51" s="113">
        <v>40969</v>
      </c>
      <c r="J51" s="113"/>
      <c r="K51" s="113" t="s">
        <v>316</v>
      </c>
      <c r="L51" s="113"/>
      <c r="M51" s="104">
        <v>631</v>
      </c>
      <c r="N51" s="104"/>
      <c r="O51" s="27">
        <v>520385195</v>
      </c>
      <c r="P51" s="27" t="s">
        <v>301</v>
      </c>
      <c r="Q51" s="155"/>
      <c r="R51" s="114"/>
      <c r="S51" s="114"/>
      <c r="T51" s="114"/>
      <c r="U51" s="114"/>
      <c r="V51" s="114"/>
      <c r="W51" s="114"/>
      <c r="X51" s="114"/>
      <c r="Y51" s="114"/>
      <c r="Z51" s="114"/>
    </row>
    <row r="52" spans="1:26" s="115" customFormat="1" ht="35.25" customHeight="1" x14ac:dyDescent="0.25">
      <c r="A52" s="47">
        <f t="shared" si="0"/>
        <v>4</v>
      </c>
      <c r="B52" s="116" t="s">
        <v>294</v>
      </c>
      <c r="C52" s="117" t="s">
        <v>294</v>
      </c>
      <c r="D52" s="116" t="s">
        <v>296</v>
      </c>
      <c r="E52" s="111" t="s">
        <v>302</v>
      </c>
      <c r="F52" s="112" t="s">
        <v>136</v>
      </c>
      <c r="G52" s="112"/>
      <c r="H52" s="119">
        <v>41008</v>
      </c>
      <c r="I52" s="113">
        <v>41182</v>
      </c>
      <c r="J52" s="113"/>
      <c r="K52" s="113" t="s">
        <v>303</v>
      </c>
      <c r="L52" s="113"/>
      <c r="M52" s="104">
        <v>631</v>
      </c>
      <c r="N52" s="104"/>
      <c r="O52" s="27">
        <v>175114368</v>
      </c>
      <c r="P52" s="27">
        <v>142</v>
      </c>
      <c r="Q52" s="155"/>
      <c r="R52" s="114"/>
      <c r="S52" s="114"/>
      <c r="T52" s="114"/>
      <c r="U52" s="114"/>
      <c r="V52" s="114"/>
      <c r="W52" s="114"/>
      <c r="X52" s="114"/>
      <c r="Y52" s="114"/>
      <c r="Z52" s="114"/>
    </row>
    <row r="53" spans="1:26" s="115" customFormat="1" ht="35.25" customHeight="1" x14ac:dyDescent="0.25">
      <c r="A53" s="47">
        <f t="shared" si="0"/>
        <v>5</v>
      </c>
      <c r="B53" s="116" t="s">
        <v>294</v>
      </c>
      <c r="C53" s="117" t="s">
        <v>294</v>
      </c>
      <c r="D53" s="116" t="s">
        <v>296</v>
      </c>
      <c r="E53" s="111" t="s">
        <v>312</v>
      </c>
      <c r="F53" s="112" t="s">
        <v>136</v>
      </c>
      <c r="G53" s="112"/>
      <c r="H53" s="119">
        <v>41204</v>
      </c>
      <c r="I53" s="113">
        <v>41453</v>
      </c>
      <c r="J53" s="113"/>
      <c r="K53" s="113" t="s">
        <v>314</v>
      </c>
      <c r="L53" s="113"/>
      <c r="M53" s="104">
        <v>495</v>
      </c>
      <c r="N53" s="104"/>
      <c r="O53" s="27">
        <v>480053046</v>
      </c>
      <c r="P53" s="27" t="s">
        <v>313</v>
      </c>
      <c r="Q53" s="155"/>
      <c r="R53" s="114"/>
      <c r="S53" s="114"/>
      <c r="T53" s="114"/>
      <c r="U53" s="114"/>
      <c r="V53" s="114"/>
      <c r="W53" s="114"/>
      <c r="X53" s="114"/>
      <c r="Y53" s="114"/>
      <c r="Z53" s="114"/>
    </row>
    <row r="54" spans="1:26" s="115" customFormat="1" ht="35.25" customHeight="1" x14ac:dyDescent="0.25">
      <c r="A54" s="47">
        <f t="shared" si="0"/>
        <v>6</v>
      </c>
      <c r="B54" s="116" t="s">
        <v>294</v>
      </c>
      <c r="C54" s="117" t="s">
        <v>294</v>
      </c>
      <c r="D54" s="116" t="s">
        <v>315</v>
      </c>
      <c r="E54" s="111" t="s">
        <v>318</v>
      </c>
      <c r="F54" s="112" t="s">
        <v>136</v>
      </c>
      <c r="G54" s="112"/>
      <c r="H54" s="119">
        <v>41512</v>
      </c>
      <c r="I54" s="113">
        <v>41912</v>
      </c>
      <c r="J54" s="113"/>
      <c r="K54" s="113" t="s">
        <v>317</v>
      </c>
      <c r="L54" s="113"/>
      <c r="M54" s="104">
        <v>404</v>
      </c>
      <c r="N54" s="104"/>
      <c r="O54" s="27">
        <v>1395923342</v>
      </c>
      <c r="P54" s="27">
        <v>139</v>
      </c>
      <c r="Q54" s="155"/>
      <c r="R54" s="114"/>
      <c r="S54" s="114"/>
      <c r="T54" s="114"/>
      <c r="U54" s="114"/>
      <c r="V54" s="114"/>
      <c r="W54" s="114"/>
      <c r="X54" s="114"/>
      <c r="Y54" s="114"/>
      <c r="Z54" s="114"/>
    </row>
    <row r="55" spans="1:26" s="115" customFormat="1" x14ac:dyDescent="0.25">
      <c r="A55" s="47">
        <f t="shared" si="0"/>
        <v>7</v>
      </c>
      <c r="B55" s="116"/>
      <c r="C55" s="117"/>
      <c r="D55" s="116"/>
      <c r="E55" s="111"/>
      <c r="F55" s="112"/>
      <c r="G55" s="112"/>
      <c r="H55" s="112"/>
      <c r="I55" s="113"/>
      <c r="J55" s="113"/>
      <c r="K55" s="113"/>
      <c r="L55" s="113"/>
      <c r="M55" s="104"/>
      <c r="N55" s="104"/>
      <c r="O55" s="27"/>
      <c r="P55" s="27"/>
      <c r="Q55" s="155"/>
      <c r="R55" s="114"/>
      <c r="S55" s="114"/>
      <c r="T55" s="114"/>
      <c r="U55" s="114"/>
      <c r="V55" s="114"/>
      <c r="W55" s="114"/>
      <c r="X55" s="114"/>
      <c r="Y55" s="114"/>
      <c r="Z55" s="114"/>
    </row>
    <row r="56" spans="1:26" s="115" customFormat="1" x14ac:dyDescent="0.25">
      <c r="A56" s="47">
        <f t="shared" si="0"/>
        <v>8</v>
      </c>
      <c r="B56" s="116"/>
      <c r="C56" s="117"/>
      <c r="D56" s="116"/>
      <c r="E56" s="111"/>
      <c r="F56" s="112"/>
      <c r="G56" s="112"/>
      <c r="H56" s="112"/>
      <c r="I56" s="113"/>
      <c r="J56" s="113"/>
      <c r="K56" s="185"/>
      <c r="L56" s="113"/>
      <c r="M56" s="104"/>
      <c r="N56" s="104"/>
      <c r="O56" s="27"/>
      <c r="P56" s="27"/>
      <c r="Q56" s="155"/>
      <c r="R56" s="114"/>
      <c r="S56" s="114"/>
      <c r="T56" s="114"/>
      <c r="U56" s="114"/>
      <c r="V56" s="114"/>
      <c r="W56" s="114"/>
      <c r="X56" s="114"/>
      <c r="Y56" s="114"/>
      <c r="Z56" s="114"/>
    </row>
    <row r="57" spans="1:26" s="115" customFormat="1" x14ac:dyDescent="0.25">
      <c r="A57" s="47"/>
      <c r="B57" s="50" t="s">
        <v>16</v>
      </c>
      <c r="C57" s="117"/>
      <c r="D57" s="116"/>
      <c r="E57" s="111"/>
      <c r="F57" s="112"/>
      <c r="G57" s="112"/>
      <c r="H57" s="112"/>
      <c r="I57" s="113"/>
      <c r="J57" s="113"/>
      <c r="K57" s="118" t="s">
        <v>665</v>
      </c>
      <c r="L57" s="118" t="s">
        <v>656</v>
      </c>
      <c r="M57" s="153">
        <v>4843</v>
      </c>
      <c r="N57" s="153"/>
      <c r="O57" s="27"/>
      <c r="P57" s="27"/>
      <c r="Q57" s="156"/>
    </row>
    <row r="58" spans="1:26" s="30" customFormat="1" x14ac:dyDescent="0.25">
      <c r="E58" s="31"/>
    </row>
    <row r="59" spans="1:26" s="30" customFormat="1" x14ac:dyDescent="0.25">
      <c r="B59" s="278" t="s">
        <v>28</v>
      </c>
      <c r="C59" s="278" t="s">
        <v>27</v>
      </c>
      <c r="D59" s="276" t="s">
        <v>34</v>
      </c>
      <c r="E59" s="276"/>
    </row>
    <row r="60" spans="1:26" s="30" customFormat="1" x14ac:dyDescent="0.25">
      <c r="B60" s="279"/>
      <c r="C60" s="279"/>
      <c r="D60" s="165" t="s">
        <v>23</v>
      </c>
      <c r="E60" s="63" t="s">
        <v>24</v>
      </c>
    </row>
    <row r="61" spans="1:26" s="30" customFormat="1" ht="30.6" customHeight="1" x14ac:dyDescent="0.25">
      <c r="B61" s="60" t="s">
        <v>21</v>
      </c>
      <c r="C61" s="61" t="str">
        <f>+K57</f>
        <v>52 meses y 15 dias</v>
      </c>
      <c r="D61" s="58" t="s">
        <v>179</v>
      </c>
      <c r="E61" s="59"/>
      <c r="F61" s="32"/>
      <c r="G61" s="32"/>
      <c r="H61" s="32"/>
      <c r="I61" s="32"/>
      <c r="J61" s="32"/>
      <c r="K61" s="32"/>
      <c r="L61" s="32"/>
      <c r="M61" s="32"/>
    </row>
    <row r="62" spans="1:26" s="30" customFormat="1" ht="30" customHeight="1" x14ac:dyDescent="0.25">
      <c r="B62" s="60" t="s">
        <v>25</v>
      </c>
      <c r="C62" s="61">
        <f>+M57</f>
        <v>4843</v>
      </c>
      <c r="D62" s="58" t="s">
        <v>179</v>
      </c>
      <c r="E62" s="59"/>
    </row>
    <row r="63" spans="1:26" s="30" customFormat="1" x14ac:dyDescent="0.25">
      <c r="B63" s="33"/>
      <c r="C63" s="274"/>
      <c r="D63" s="274"/>
      <c r="E63" s="274"/>
      <c r="F63" s="274"/>
      <c r="G63" s="274"/>
      <c r="H63" s="274"/>
      <c r="I63" s="274"/>
      <c r="J63" s="274"/>
      <c r="K63" s="274"/>
      <c r="L63" s="274"/>
      <c r="M63" s="274"/>
      <c r="N63" s="274"/>
    </row>
    <row r="64" spans="1:26" ht="28.15" customHeight="1" thickBot="1" x14ac:dyDescent="0.3"/>
    <row r="65" spans="2:17" ht="27" thickBot="1" x14ac:dyDescent="0.3">
      <c r="B65" s="273" t="s">
        <v>103</v>
      </c>
      <c r="C65" s="273"/>
      <c r="D65" s="273"/>
      <c r="E65" s="273"/>
      <c r="F65" s="273"/>
      <c r="G65" s="273"/>
      <c r="H65" s="273"/>
      <c r="I65" s="273"/>
      <c r="J65" s="273"/>
      <c r="K65" s="273"/>
      <c r="L65" s="273"/>
      <c r="M65" s="273"/>
      <c r="N65" s="273"/>
    </row>
    <row r="68" spans="2:17" ht="109.5" customHeight="1" x14ac:dyDescent="0.25">
      <c r="B68" s="122" t="s">
        <v>149</v>
      </c>
      <c r="C68" s="69" t="s">
        <v>2</v>
      </c>
      <c r="D68" s="69" t="s">
        <v>105</v>
      </c>
      <c r="E68" s="69" t="s">
        <v>104</v>
      </c>
      <c r="F68" s="69" t="s">
        <v>106</v>
      </c>
      <c r="G68" s="69" t="s">
        <v>107</v>
      </c>
      <c r="H68" s="69" t="s">
        <v>108</v>
      </c>
      <c r="I68" s="69" t="s">
        <v>109</v>
      </c>
      <c r="J68" s="69" t="s">
        <v>110</v>
      </c>
      <c r="K68" s="69" t="s">
        <v>111</v>
      </c>
      <c r="L68" s="69" t="s">
        <v>112</v>
      </c>
      <c r="M68" s="98" t="s">
        <v>113</v>
      </c>
      <c r="N68" s="98" t="s">
        <v>114</v>
      </c>
      <c r="O68" s="259" t="s">
        <v>3</v>
      </c>
      <c r="P68" s="261"/>
      <c r="Q68" s="69" t="s">
        <v>18</v>
      </c>
    </row>
    <row r="69" spans="2:17" x14ac:dyDescent="0.25">
      <c r="B69" s="166" t="s">
        <v>158</v>
      </c>
      <c r="C69" s="166" t="s">
        <v>276</v>
      </c>
      <c r="D69" s="166" t="s">
        <v>279</v>
      </c>
      <c r="E69" s="167">
        <v>40</v>
      </c>
      <c r="F69" s="4"/>
      <c r="G69" s="4" t="s">
        <v>137</v>
      </c>
      <c r="H69" s="4"/>
      <c r="I69" s="99"/>
      <c r="J69" s="99" t="s">
        <v>136</v>
      </c>
      <c r="K69" s="99" t="s">
        <v>136</v>
      </c>
      <c r="L69" s="99" t="s">
        <v>136</v>
      </c>
      <c r="M69" s="99" t="s">
        <v>136</v>
      </c>
      <c r="N69" s="99" t="s">
        <v>136</v>
      </c>
      <c r="O69" s="263" t="s">
        <v>704</v>
      </c>
      <c r="P69" s="264"/>
      <c r="Q69" s="123" t="s">
        <v>136</v>
      </c>
    </row>
    <row r="70" spans="2:17" x14ac:dyDescent="0.25">
      <c r="B70" s="166" t="s">
        <v>158</v>
      </c>
      <c r="C70" s="166" t="s">
        <v>277</v>
      </c>
      <c r="D70" s="166" t="s">
        <v>280</v>
      </c>
      <c r="E70" s="167">
        <v>50</v>
      </c>
      <c r="F70" s="4"/>
      <c r="G70" s="4" t="s">
        <v>137</v>
      </c>
      <c r="H70" s="4"/>
      <c r="I70" s="99"/>
      <c r="J70" s="99" t="s">
        <v>136</v>
      </c>
      <c r="K70" s="99" t="s">
        <v>136</v>
      </c>
      <c r="L70" s="99" t="s">
        <v>136</v>
      </c>
      <c r="M70" s="99" t="s">
        <v>136</v>
      </c>
      <c r="N70" s="99" t="s">
        <v>136</v>
      </c>
      <c r="O70" s="263" t="s">
        <v>704</v>
      </c>
      <c r="P70" s="264"/>
      <c r="Q70" s="123" t="s">
        <v>136</v>
      </c>
    </row>
    <row r="71" spans="2:17" x14ac:dyDescent="0.25">
      <c r="B71" s="166" t="s">
        <v>158</v>
      </c>
      <c r="C71" s="166" t="s">
        <v>278</v>
      </c>
      <c r="D71" s="166" t="s">
        <v>281</v>
      </c>
      <c r="E71" s="167">
        <v>36</v>
      </c>
      <c r="F71" s="4"/>
      <c r="G71" s="4" t="s">
        <v>137</v>
      </c>
      <c r="H71" s="4"/>
      <c r="I71" s="99"/>
      <c r="J71" s="99" t="s">
        <v>136</v>
      </c>
      <c r="K71" s="99" t="s">
        <v>136</v>
      </c>
      <c r="L71" s="99" t="s">
        <v>136</v>
      </c>
      <c r="M71" s="99" t="s">
        <v>136</v>
      </c>
      <c r="N71" s="99" t="s">
        <v>136</v>
      </c>
      <c r="O71" s="263" t="s">
        <v>704</v>
      </c>
      <c r="P71" s="264"/>
      <c r="Q71" s="123" t="s">
        <v>136</v>
      </c>
    </row>
    <row r="72" spans="2:17" ht="30" x14ac:dyDescent="0.25">
      <c r="B72" s="166" t="s">
        <v>171</v>
      </c>
      <c r="C72" s="166" t="s">
        <v>282</v>
      </c>
      <c r="D72" s="166" t="s">
        <v>283</v>
      </c>
      <c r="E72" s="5">
        <v>36</v>
      </c>
      <c r="F72" s="4"/>
      <c r="G72" s="4"/>
      <c r="H72" s="4" t="s">
        <v>137</v>
      </c>
      <c r="I72" s="99"/>
      <c r="J72" s="99" t="s">
        <v>136</v>
      </c>
      <c r="K72" s="99" t="s">
        <v>136</v>
      </c>
      <c r="L72" s="99" t="s">
        <v>136</v>
      </c>
      <c r="M72" s="99" t="s">
        <v>136</v>
      </c>
      <c r="N72" s="99" t="s">
        <v>136</v>
      </c>
      <c r="O72" s="263" t="s">
        <v>705</v>
      </c>
      <c r="P72" s="264"/>
      <c r="Q72" s="123" t="s">
        <v>136</v>
      </c>
    </row>
    <row r="73" spans="2:17" ht="30" x14ac:dyDescent="0.25">
      <c r="B73" s="166" t="s">
        <v>174</v>
      </c>
      <c r="C73" s="166" t="s">
        <v>284</v>
      </c>
      <c r="D73" s="166" t="s">
        <v>287</v>
      </c>
      <c r="E73" s="167">
        <v>350</v>
      </c>
      <c r="F73" s="4"/>
      <c r="G73" s="4"/>
      <c r="H73" s="4"/>
      <c r="I73" s="99" t="s">
        <v>137</v>
      </c>
      <c r="J73" s="99" t="s">
        <v>136</v>
      </c>
      <c r="K73" s="99" t="s">
        <v>136</v>
      </c>
      <c r="L73" s="99" t="s">
        <v>136</v>
      </c>
      <c r="M73" s="99" t="s">
        <v>136</v>
      </c>
      <c r="N73" s="99" t="s">
        <v>136</v>
      </c>
      <c r="O73" s="161" t="s">
        <v>706</v>
      </c>
      <c r="P73" s="162"/>
      <c r="Q73" s="123" t="s">
        <v>136</v>
      </c>
    </row>
    <row r="74" spans="2:17" x14ac:dyDescent="0.25">
      <c r="B74" s="166" t="s">
        <v>174</v>
      </c>
      <c r="C74" s="166" t="s">
        <v>285</v>
      </c>
      <c r="D74" s="166" t="s">
        <v>288</v>
      </c>
      <c r="E74" s="167">
        <v>435</v>
      </c>
      <c r="F74" s="4"/>
      <c r="G74" s="4"/>
      <c r="H74" s="4"/>
      <c r="I74" s="99" t="s">
        <v>137</v>
      </c>
      <c r="J74" s="99" t="s">
        <v>136</v>
      </c>
      <c r="K74" s="99" t="s">
        <v>136</v>
      </c>
      <c r="L74" s="99" t="s">
        <v>136</v>
      </c>
      <c r="M74" s="99" t="s">
        <v>136</v>
      </c>
      <c r="N74" s="99" t="s">
        <v>136</v>
      </c>
      <c r="O74" s="161" t="s">
        <v>707</v>
      </c>
      <c r="P74" s="162"/>
      <c r="Q74" s="123" t="s">
        <v>136</v>
      </c>
    </row>
    <row r="75" spans="2:17" x14ac:dyDescent="0.25">
      <c r="B75" s="166" t="s">
        <v>174</v>
      </c>
      <c r="C75" s="166" t="s">
        <v>286</v>
      </c>
      <c r="D75" s="166" t="s">
        <v>289</v>
      </c>
      <c r="E75" s="167">
        <v>200</v>
      </c>
      <c r="F75" s="4"/>
      <c r="G75" s="4"/>
      <c r="H75" s="4"/>
      <c r="I75" s="99" t="s">
        <v>137</v>
      </c>
      <c r="J75" s="99" t="s">
        <v>136</v>
      </c>
      <c r="K75" s="99" t="s">
        <v>136</v>
      </c>
      <c r="L75" s="99" t="s">
        <v>136</v>
      </c>
      <c r="M75" s="99" t="s">
        <v>136</v>
      </c>
      <c r="N75" s="99" t="s">
        <v>136</v>
      </c>
      <c r="O75" s="161" t="s">
        <v>707</v>
      </c>
      <c r="P75" s="162"/>
      <c r="Q75" s="123" t="s">
        <v>136</v>
      </c>
    </row>
    <row r="76" spans="2:17" x14ac:dyDescent="0.25">
      <c r="B76" s="3"/>
      <c r="C76" s="3"/>
      <c r="D76" s="5"/>
      <c r="E76" s="5"/>
      <c r="F76" s="4"/>
      <c r="G76" s="4"/>
      <c r="H76" s="4"/>
      <c r="I76" s="99"/>
      <c r="J76" s="99"/>
      <c r="K76" s="123"/>
      <c r="L76" s="123"/>
      <c r="M76" s="123"/>
      <c r="N76" s="123"/>
      <c r="O76" s="263"/>
      <c r="P76" s="264"/>
      <c r="Q76" s="123"/>
    </row>
    <row r="77" spans="2:17" x14ac:dyDescent="0.25">
      <c r="B77" s="3"/>
      <c r="C77" s="3"/>
      <c r="D77" s="5"/>
      <c r="E77" s="5"/>
      <c r="F77" s="4"/>
      <c r="G77" s="4"/>
      <c r="H77" s="4"/>
      <c r="I77" s="99"/>
      <c r="J77" s="99"/>
      <c r="K77" s="123"/>
      <c r="L77" s="123"/>
      <c r="M77" s="123"/>
      <c r="N77" s="123"/>
      <c r="O77" s="263"/>
      <c r="P77" s="264"/>
      <c r="Q77" s="123"/>
    </row>
    <row r="78" spans="2:17" x14ac:dyDescent="0.25">
      <c r="B78" s="123"/>
      <c r="C78" s="123"/>
      <c r="D78" s="123"/>
      <c r="E78" s="123"/>
      <c r="F78" s="123"/>
      <c r="G78" s="123"/>
      <c r="H78" s="123"/>
      <c r="I78" s="123"/>
      <c r="J78" s="123"/>
      <c r="K78" s="123"/>
      <c r="L78" s="123"/>
      <c r="M78" s="123"/>
      <c r="N78" s="123"/>
      <c r="O78" s="263"/>
      <c r="P78" s="264"/>
      <c r="Q78" s="123"/>
    </row>
    <row r="79" spans="2:17" x14ac:dyDescent="0.25">
      <c r="B79" s="9" t="s">
        <v>1</v>
      </c>
    </row>
    <row r="80" spans="2:17" x14ac:dyDescent="0.25">
      <c r="B80" s="9" t="s">
        <v>37</v>
      </c>
    </row>
    <row r="81" spans="2:17" x14ac:dyDescent="0.25">
      <c r="B81" s="9" t="s">
        <v>62</v>
      </c>
    </row>
    <row r="83" spans="2:17" ht="15.75" thickBot="1" x14ac:dyDescent="0.3"/>
    <row r="84" spans="2:17" ht="26.25" x14ac:dyDescent="0.25">
      <c r="B84" s="329" t="s">
        <v>38</v>
      </c>
      <c r="C84" s="330"/>
      <c r="D84" s="330"/>
      <c r="E84" s="330"/>
      <c r="F84" s="330"/>
      <c r="G84" s="330"/>
      <c r="H84" s="330"/>
      <c r="I84" s="330"/>
      <c r="J84" s="330"/>
      <c r="K84" s="330"/>
      <c r="L84" s="330"/>
      <c r="M84" s="330"/>
      <c r="N84" s="331"/>
    </row>
    <row r="85" spans="2:17" ht="75" x14ac:dyDescent="0.25">
      <c r="B85" s="332" t="s">
        <v>0</v>
      </c>
      <c r="C85" s="332" t="s">
        <v>39</v>
      </c>
      <c r="D85" s="332" t="s">
        <v>40</v>
      </c>
      <c r="E85" s="332" t="s">
        <v>115</v>
      </c>
      <c r="F85" s="332" t="s">
        <v>117</v>
      </c>
      <c r="G85" s="332" t="s">
        <v>118</v>
      </c>
      <c r="H85" s="332" t="s">
        <v>119</v>
      </c>
      <c r="I85" s="332" t="s">
        <v>116</v>
      </c>
      <c r="J85" s="333" t="s">
        <v>120</v>
      </c>
      <c r="K85" s="333"/>
      <c r="L85" s="333"/>
      <c r="M85" s="332" t="s">
        <v>121</v>
      </c>
      <c r="N85" s="332" t="s">
        <v>41</v>
      </c>
      <c r="O85" s="332" t="s">
        <v>42</v>
      </c>
      <c r="P85" s="332" t="s">
        <v>3</v>
      </c>
      <c r="Q85" s="40"/>
    </row>
    <row r="86" spans="2:17" ht="30" x14ac:dyDescent="0.25">
      <c r="B86" s="100" t="s">
        <v>43</v>
      </c>
      <c r="C86" s="326">
        <f>(126+36)/200+985/300</f>
        <v>4.0933333333333337</v>
      </c>
      <c r="D86" s="323" t="s">
        <v>577</v>
      </c>
      <c r="E86" s="323">
        <v>87100969</v>
      </c>
      <c r="F86" s="323" t="s">
        <v>578</v>
      </c>
      <c r="G86" s="99" t="s">
        <v>409</v>
      </c>
      <c r="H86" s="192">
        <v>40935</v>
      </c>
      <c r="I86" s="5" t="s">
        <v>137</v>
      </c>
      <c r="J86" s="5" t="s">
        <v>579</v>
      </c>
      <c r="K86" s="100" t="s">
        <v>580</v>
      </c>
      <c r="L86" s="99" t="s">
        <v>450</v>
      </c>
      <c r="M86" s="59" t="s">
        <v>136</v>
      </c>
      <c r="N86" s="59" t="s">
        <v>137</v>
      </c>
      <c r="O86" s="59" t="s">
        <v>136</v>
      </c>
      <c r="P86" s="59"/>
      <c r="Q86" s="41"/>
    </row>
    <row r="87" spans="2:17" ht="30" x14ac:dyDescent="0.25">
      <c r="B87" s="100" t="s">
        <v>43</v>
      </c>
      <c r="C87" s="326">
        <f t="shared" ref="C87:C96" si="1">(126+36)/200+985/300</f>
        <v>4.0933333333333337</v>
      </c>
      <c r="D87" s="323" t="s">
        <v>577</v>
      </c>
      <c r="E87" s="323">
        <v>87100969</v>
      </c>
      <c r="F87" s="323" t="s">
        <v>578</v>
      </c>
      <c r="G87" s="99" t="s">
        <v>409</v>
      </c>
      <c r="H87" s="192">
        <v>40935</v>
      </c>
      <c r="I87" s="5" t="s">
        <v>137</v>
      </c>
      <c r="J87" s="5" t="s">
        <v>579</v>
      </c>
      <c r="K87" s="100" t="s">
        <v>413</v>
      </c>
      <c r="L87" s="99" t="s">
        <v>450</v>
      </c>
      <c r="M87" s="59" t="s">
        <v>136</v>
      </c>
      <c r="N87" s="59" t="s">
        <v>137</v>
      </c>
      <c r="O87" s="59" t="s">
        <v>136</v>
      </c>
      <c r="P87" s="59"/>
      <c r="Q87" s="41"/>
    </row>
    <row r="88" spans="2:17" ht="30" x14ac:dyDescent="0.25">
      <c r="B88" s="100" t="s">
        <v>43</v>
      </c>
      <c r="C88" s="326">
        <f t="shared" si="1"/>
        <v>4.0933333333333337</v>
      </c>
      <c r="D88" s="323" t="s">
        <v>577</v>
      </c>
      <c r="E88" s="323">
        <v>87100969</v>
      </c>
      <c r="F88" s="323" t="s">
        <v>578</v>
      </c>
      <c r="G88" s="99" t="s">
        <v>409</v>
      </c>
      <c r="H88" s="192">
        <v>40935</v>
      </c>
      <c r="I88" s="5" t="s">
        <v>137</v>
      </c>
      <c r="J88" s="5" t="s">
        <v>581</v>
      </c>
      <c r="K88" s="100" t="s">
        <v>582</v>
      </c>
      <c r="L88" s="99" t="s">
        <v>583</v>
      </c>
      <c r="M88" s="59"/>
      <c r="N88" s="59" t="s">
        <v>136</v>
      </c>
      <c r="O88" s="59" t="s">
        <v>136</v>
      </c>
      <c r="P88" s="59"/>
      <c r="Q88" s="41"/>
    </row>
    <row r="89" spans="2:17" x14ac:dyDescent="0.25">
      <c r="B89" s="100" t="s">
        <v>43</v>
      </c>
      <c r="C89" s="326">
        <f t="shared" si="1"/>
        <v>4.0933333333333337</v>
      </c>
      <c r="D89" s="323" t="s">
        <v>594</v>
      </c>
      <c r="E89" s="323">
        <v>27090653</v>
      </c>
      <c r="F89" s="323" t="s">
        <v>595</v>
      </c>
      <c r="G89" s="99" t="s">
        <v>409</v>
      </c>
      <c r="H89" s="192">
        <v>37310</v>
      </c>
      <c r="I89" s="5" t="s">
        <v>137</v>
      </c>
      <c r="J89" s="5" t="s">
        <v>599</v>
      </c>
      <c r="K89" s="193">
        <v>39650</v>
      </c>
      <c r="L89" s="99" t="s">
        <v>600</v>
      </c>
      <c r="M89" s="59"/>
      <c r="N89" s="59" t="s">
        <v>137</v>
      </c>
      <c r="O89" s="59" t="s">
        <v>136</v>
      </c>
      <c r="P89" s="58" t="s">
        <v>736</v>
      </c>
      <c r="Q89" s="41"/>
    </row>
    <row r="90" spans="2:17" ht="30" x14ac:dyDescent="0.25">
      <c r="B90" s="100" t="s">
        <v>43</v>
      </c>
      <c r="C90" s="326">
        <f t="shared" si="1"/>
        <v>4.0933333333333337</v>
      </c>
      <c r="D90" s="5" t="s">
        <v>604</v>
      </c>
      <c r="E90" s="5">
        <v>37007184</v>
      </c>
      <c r="F90" s="5" t="s">
        <v>605</v>
      </c>
      <c r="G90" s="99" t="s">
        <v>539</v>
      </c>
      <c r="H90" s="192">
        <v>39256</v>
      </c>
      <c r="I90" s="5" t="s">
        <v>136</v>
      </c>
      <c r="J90" s="5" t="s">
        <v>606</v>
      </c>
      <c r="K90" s="100" t="s">
        <v>607</v>
      </c>
      <c r="L90" s="99" t="s">
        <v>600</v>
      </c>
      <c r="M90" s="59" t="s">
        <v>136</v>
      </c>
      <c r="N90" s="59" t="s">
        <v>136</v>
      </c>
      <c r="O90" s="59" t="s">
        <v>136</v>
      </c>
      <c r="P90" s="59" t="s">
        <v>737</v>
      </c>
      <c r="Q90" s="41"/>
    </row>
    <row r="91" spans="2:17" ht="30" x14ac:dyDescent="0.25">
      <c r="B91" s="100" t="s">
        <v>726</v>
      </c>
      <c r="C91" s="326">
        <f t="shared" si="1"/>
        <v>4.0933333333333337</v>
      </c>
      <c r="D91" s="5" t="s">
        <v>727</v>
      </c>
      <c r="E91" s="5">
        <v>12975634</v>
      </c>
      <c r="F91" s="5" t="s">
        <v>728</v>
      </c>
      <c r="G91" s="99" t="s">
        <v>351</v>
      </c>
      <c r="H91" s="192">
        <v>32010</v>
      </c>
      <c r="I91" s="5"/>
      <c r="J91" s="5" t="s">
        <v>729</v>
      </c>
      <c r="K91" s="100" t="s">
        <v>418</v>
      </c>
      <c r="L91" s="99" t="s">
        <v>43</v>
      </c>
      <c r="M91" s="59" t="s">
        <v>136</v>
      </c>
      <c r="N91" s="59" t="s">
        <v>136</v>
      </c>
      <c r="O91" s="59"/>
      <c r="P91" s="59"/>
      <c r="Q91" s="41"/>
    </row>
    <row r="92" spans="2:17" ht="30" x14ac:dyDescent="0.25">
      <c r="B92" s="100" t="s">
        <v>726</v>
      </c>
      <c r="C92" s="326">
        <f t="shared" si="1"/>
        <v>4.0933333333333337</v>
      </c>
      <c r="D92" s="5" t="s">
        <v>727</v>
      </c>
      <c r="E92" s="5">
        <v>12975634</v>
      </c>
      <c r="F92" s="5" t="s">
        <v>728</v>
      </c>
      <c r="G92" s="99" t="s">
        <v>351</v>
      </c>
      <c r="H92" s="192">
        <v>32010</v>
      </c>
      <c r="I92" s="5"/>
      <c r="J92" s="5" t="s">
        <v>729</v>
      </c>
      <c r="K92" s="100" t="s">
        <v>333</v>
      </c>
      <c r="L92" s="99" t="s">
        <v>43</v>
      </c>
      <c r="M92" s="59" t="s">
        <v>136</v>
      </c>
      <c r="N92" s="59" t="s">
        <v>136</v>
      </c>
      <c r="O92" s="59"/>
      <c r="P92" s="59"/>
      <c r="Q92" s="41"/>
    </row>
    <row r="93" spans="2:17" ht="30" x14ac:dyDescent="0.25">
      <c r="B93" s="100" t="s">
        <v>726</v>
      </c>
      <c r="C93" s="326">
        <f t="shared" si="1"/>
        <v>4.0933333333333337</v>
      </c>
      <c r="D93" s="5" t="s">
        <v>727</v>
      </c>
      <c r="E93" s="5">
        <v>12975634</v>
      </c>
      <c r="F93" s="5" t="s">
        <v>728</v>
      </c>
      <c r="G93" s="99" t="s">
        <v>351</v>
      </c>
      <c r="H93" s="192">
        <v>32010</v>
      </c>
      <c r="I93" s="5"/>
      <c r="J93" s="5" t="s">
        <v>729</v>
      </c>
      <c r="K93" s="100" t="s">
        <v>730</v>
      </c>
      <c r="L93" s="99" t="s">
        <v>43</v>
      </c>
      <c r="M93" s="59" t="s">
        <v>136</v>
      </c>
      <c r="N93" s="59" t="s">
        <v>136</v>
      </c>
      <c r="O93" s="59"/>
      <c r="P93" s="59"/>
      <c r="Q93" s="41"/>
    </row>
    <row r="94" spans="2:17" ht="30" x14ac:dyDescent="0.25">
      <c r="B94" s="100" t="s">
        <v>726</v>
      </c>
      <c r="C94" s="326">
        <f t="shared" si="1"/>
        <v>4.0933333333333337</v>
      </c>
      <c r="D94" s="5" t="s">
        <v>727</v>
      </c>
      <c r="E94" s="5">
        <v>12975634</v>
      </c>
      <c r="F94" s="5" t="s">
        <v>728</v>
      </c>
      <c r="G94" s="99" t="s">
        <v>351</v>
      </c>
      <c r="H94" s="192">
        <v>32010</v>
      </c>
      <c r="I94" s="5"/>
      <c r="J94" s="5" t="s">
        <v>729</v>
      </c>
      <c r="K94" s="100" t="s">
        <v>420</v>
      </c>
      <c r="L94" s="99" t="s">
        <v>43</v>
      </c>
      <c r="M94" s="59" t="s">
        <v>136</v>
      </c>
      <c r="N94" s="59" t="s">
        <v>136</v>
      </c>
      <c r="O94" s="59"/>
      <c r="P94" s="59"/>
      <c r="Q94" s="41"/>
    </row>
    <row r="95" spans="2:17" ht="30" x14ac:dyDescent="0.25">
      <c r="B95" s="100" t="s">
        <v>43</v>
      </c>
      <c r="C95" s="326">
        <f t="shared" si="1"/>
        <v>4.0933333333333337</v>
      </c>
      <c r="D95" s="5" t="s">
        <v>612</v>
      </c>
      <c r="E95" s="5">
        <v>59651956</v>
      </c>
      <c r="F95" s="5" t="s">
        <v>416</v>
      </c>
      <c r="G95" s="99" t="s">
        <v>351</v>
      </c>
      <c r="H95" s="192">
        <v>38230</v>
      </c>
      <c r="I95" s="5" t="s">
        <v>136</v>
      </c>
      <c r="J95" s="5" t="s">
        <v>613</v>
      </c>
      <c r="K95" s="100" t="s">
        <v>614</v>
      </c>
      <c r="L95" s="99" t="s">
        <v>600</v>
      </c>
      <c r="M95" s="59" t="s">
        <v>136</v>
      </c>
      <c r="N95" s="59" t="s">
        <v>136</v>
      </c>
      <c r="O95" s="59" t="s">
        <v>136</v>
      </c>
      <c r="P95" s="58"/>
      <c r="Q95" s="41"/>
    </row>
    <row r="96" spans="2:17" ht="30" x14ac:dyDescent="0.25">
      <c r="B96" s="100" t="s">
        <v>43</v>
      </c>
      <c r="C96" s="326">
        <f t="shared" si="1"/>
        <v>4.0933333333333337</v>
      </c>
      <c r="D96" s="5" t="s">
        <v>612</v>
      </c>
      <c r="E96" s="5">
        <v>59651956</v>
      </c>
      <c r="F96" s="5" t="s">
        <v>416</v>
      </c>
      <c r="G96" s="99" t="s">
        <v>351</v>
      </c>
      <c r="H96" s="192">
        <v>38230</v>
      </c>
      <c r="I96" s="5" t="s">
        <v>136</v>
      </c>
      <c r="J96" s="5" t="s">
        <v>613</v>
      </c>
      <c r="K96" s="100" t="s">
        <v>615</v>
      </c>
      <c r="L96" s="99" t="s">
        <v>600</v>
      </c>
      <c r="M96" s="59" t="s">
        <v>136</v>
      </c>
      <c r="N96" s="59" t="s">
        <v>136</v>
      </c>
      <c r="O96" s="59" t="s">
        <v>136</v>
      </c>
      <c r="P96" s="58"/>
      <c r="Q96" s="41"/>
    </row>
    <row r="97" spans="2:17" x14ac:dyDescent="0.25">
      <c r="B97" s="100" t="s">
        <v>44</v>
      </c>
      <c r="C97" s="326">
        <f>(126+36)/200+985/300*2</f>
        <v>7.3766666666666669</v>
      </c>
      <c r="D97" s="5" t="s">
        <v>621</v>
      </c>
      <c r="E97" s="5">
        <v>87216595</v>
      </c>
      <c r="F97" s="5" t="s">
        <v>585</v>
      </c>
      <c r="G97" s="99" t="s">
        <v>539</v>
      </c>
      <c r="H97" s="192">
        <v>39990</v>
      </c>
      <c r="I97" s="5" t="s">
        <v>136</v>
      </c>
      <c r="J97" s="5" t="s">
        <v>294</v>
      </c>
      <c r="K97" s="5" t="s">
        <v>622</v>
      </c>
      <c r="L97" s="99" t="s">
        <v>585</v>
      </c>
      <c r="M97" s="59" t="s">
        <v>137</v>
      </c>
      <c r="N97" s="59" t="s">
        <v>136</v>
      </c>
      <c r="O97" s="59" t="s">
        <v>136</v>
      </c>
      <c r="P97" s="58"/>
      <c r="Q97" s="41"/>
    </row>
    <row r="98" spans="2:17" x14ac:dyDescent="0.25">
      <c r="B98" s="100" t="s">
        <v>44</v>
      </c>
      <c r="C98" s="326">
        <f t="shared" ref="C98:C110" si="2">(126+36)/200+985/300*2</f>
        <v>7.3766666666666669</v>
      </c>
      <c r="D98" s="5" t="s">
        <v>621</v>
      </c>
      <c r="E98" s="5">
        <v>87216595</v>
      </c>
      <c r="F98" s="5" t="s">
        <v>585</v>
      </c>
      <c r="G98" s="99" t="s">
        <v>539</v>
      </c>
      <c r="H98" s="192">
        <v>39990</v>
      </c>
      <c r="I98" s="5" t="s">
        <v>136</v>
      </c>
      <c r="J98" s="5" t="s">
        <v>294</v>
      </c>
      <c r="K98" s="5" t="s">
        <v>564</v>
      </c>
      <c r="L98" s="99" t="s">
        <v>585</v>
      </c>
      <c r="M98" s="59" t="s">
        <v>137</v>
      </c>
      <c r="N98" s="59" t="s">
        <v>136</v>
      </c>
      <c r="O98" s="59" t="s">
        <v>136</v>
      </c>
      <c r="P98" s="58"/>
      <c r="Q98" s="41"/>
    </row>
    <row r="99" spans="2:17" x14ac:dyDescent="0.25">
      <c r="B99" s="100" t="s">
        <v>44</v>
      </c>
      <c r="C99" s="326">
        <f t="shared" si="2"/>
        <v>7.3766666666666669</v>
      </c>
      <c r="D99" s="5" t="s">
        <v>621</v>
      </c>
      <c r="E99" s="5">
        <v>87216595</v>
      </c>
      <c r="F99" s="5" t="s">
        <v>585</v>
      </c>
      <c r="G99" s="99" t="s">
        <v>539</v>
      </c>
      <c r="H99" s="192">
        <v>39990</v>
      </c>
      <c r="I99" s="5" t="s">
        <v>136</v>
      </c>
      <c r="J99" s="5" t="s">
        <v>294</v>
      </c>
      <c r="K99" s="5" t="s">
        <v>413</v>
      </c>
      <c r="L99" s="99" t="s">
        <v>585</v>
      </c>
      <c r="M99" s="59" t="s">
        <v>137</v>
      </c>
      <c r="N99" s="59" t="s">
        <v>136</v>
      </c>
      <c r="O99" s="59" t="s">
        <v>136</v>
      </c>
      <c r="P99" s="58"/>
      <c r="Q99" s="41"/>
    </row>
    <row r="100" spans="2:17" ht="30" x14ac:dyDescent="0.25">
      <c r="B100" s="100" t="s">
        <v>44</v>
      </c>
      <c r="C100" s="326">
        <f t="shared" si="2"/>
        <v>7.3766666666666669</v>
      </c>
      <c r="D100" s="5" t="s">
        <v>617</v>
      </c>
      <c r="E100" s="5">
        <v>59653271</v>
      </c>
      <c r="F100" s="5" t="s">
        <v>350</v>
      </c>
      <c r="G100" s="99" t="s">
        <v>534</v>
      </c>
      <c r="H100" s="192">
        <v>39171</v>
      </c>
      <c r="I100" s="5" t="s">
        <v>136</v>
      </c>
      <c r="J100" s="5" t="s">
        <v>315</v>
      </c>
      <c r="K100" s="100" t="s">
        <v>618</v>
      </c>
      <c r="L100" s="99" t="s">
        <v>350</v>
      </c>
      <c r="M100" s="59" t="s">
        <v>136</v>
      </c>
      <c r="N100" s="59" t="s">
        <v>136</v>
      </c>
      <c r="O100" s="59" t="s">
        <v>136</v>
      </c>
      <c r="P100" s="58"/>
      <c r="Q100" s="41"/>
    </row>
    <row r="101" spans="2:17" ht="30" x14ac:dyDescent="0.25">
      <c r="B101" s="100" t="s">
        <v>44</v>
      </c>
      <c r="C101" s="326">
        <f t="shared" si="2"/>
        <v>7.3766666666666669</v>
      </c>
      <c r="D101" s="5" t="s">
        <v>617</v>
      </c>
      <c r="E101" s="5">
        <v>59653271</v>
      </c>
      <c r="F101" s="5" t="s">
        <v>350</v>
      </c>
      <c r="G101" s="99" t="s">
        <v>534</v>
      </c>
      <c r="H101" s="192">
        <v>39172</v>
      </c>
      <c r="I101" s="5" t="s">
        <v>136</v>
      </c>
      <c r="J101" s="5" t="s">
        <v>315</v>
      </c>
      <c r="K101" s="100" t="s">
        <v>619</v>
      </c>
      <c r="L101" s="99" t="s">
        <v>350</v>
      </c>
      <c r="M101" s="59" t="s">
        <v>136</v>
      </c>
      <c r="N101" s="59" t="s">
        <v>136</v>
      </c>
      <c r="O101" s="59" t="s">
        <v>136</v>
      </c>
      <c r="P101" s="58"/>
      <c r="Q101" s="41"/>
    </row>
    <row r="102" spans="2:17" ht="30" x14ac:dyDescent="0.25">
      <c r="B102" s="100" t="s">
        <v>44</v>
      </c>
      <c r="C102" s="326">
        <f t="shared" si="2"/>
        <v>7.3766666666666669</v>
      </c>
      <c r="D102" s="5" t="s">
        <v>617</v>
      </c>
      <c r="E102" s="5">
        <v>59653271</v>
      </c>
      <c r="F102" s="5" t="s">
        <v>350</v>
      </c>
      <c r="G102" s="99" t="s">
        <v>534</v>
      </c>
      <c r="H102" s="192">
        <v>39173</v>
      </c>
      <c r="I102" s="5" t="s">
        <v>136</v>
      </c>
      <c r="J102" s="5" t="s">
        <v>315</v>
      </c>
      <c r="K102" s="100" t="s">
        <v>620</v>
      </c>
      <c r="L102" s="99" t="s">
        <v>350</v>
      </c>
      <c r="M102" s="59" t="s">
        <v>136</v>
      </c>
      <c r="N102" s="59" t="s">
        <v>136</v>
      </c>
      <c r="O102" s="59" t="s">
        <v>136</v>
      </c>
      <c r="P102" s="58"/>
      <c r="Q102" s="41"/>
    </row>
    <row r="103" spans="2:17" ht="30" x14ac:dyDescent="0.25">
      <c r="B103" s="100" t="s">
        <v>44</v>
      </c>
      <c r="C103" s="326">
        <f t="shared" si="2"/>
        <v>7.3766666666666669</v>
      </c>
      <c r="D103" s="323" t="s">
        <v>616</v>
      </c>
      <c r="E103" s="5">
        <v>98135153</v>
      </c>
      <c r="F103" s="99" t="s">
        <v>585</v>
      </c>
      <c r="G103" s="99" t="s">
        <v>539</v>
      </c>
      <c r="H103" s="192">
        <v>40884</v>
      </c>
      <c r="I103" s="5" t="s">
        <v>136</v>
      </c>
      <c r="J103" s="5" t="s">
        <v>294</v>
      </c>
      <c r="K103" s="100" t="s">
        <v>522</v>
      </c>
      <c r="L103" s="99" t="s">
        <v>44</v>
      </c>
      <c r="M103" s="59" t="s">
        <v>136</v>
      </c>
      <c r="N103" s="59" t="s">
        <v>136</v>
      </c>
      <c r="O103" s="59" t="s">
        <v>136</v>
      </c>
      <c r="P103" s="58"/>
      <c r="Q103" s="41"/>
    </row>
    <row r="104" spans="2:17" ht="30" x14ac:dyDescent="0.25">
      <c r="B104" s="100" t="s">
        <v>44</v>
      </c>
      <c r="C104" s="326">
        <f t="shared" si="2"/>
        <v>7.3766666666666669</v>
      </c>
      <c r="D104" s="323" t="s">
        <v>616</v>
      </c>
      <c r="E104" s="5">
        <v>98135153</v>
      </c>
      <c r="F104" s="99" t="s">
        <v>585</v>
      </c>
      <c r="G104" s="99" t="s">
        <v>539</v>
      </c>
      <c r="H104" s="192">
        <v>40884</v>
      </c>
      <c r="I104" s="5" t="s">
        <v>136</v>
      </c>
      <c r="J104" s="5" t="s">
        <v>294</v>
      </c>
      <c r="K104" s="100" t="s">
        <v>524</v>
      </c>
      <c r="L104" s="99" t="s">
        <v>44</v>
      </c>
      <c r="M104" s="59" t="s">
        <v>136</v>
      </c>
      <c r="N104" s="59" t="s">
        <v>136</v>
      </c>
      <c r="O104" s="59" t="s">
        <v>136</v>
      </c>
      <c r="P104" s="58"/>
      <c r="Q104" s="41"/>
    </row>
    <row r="105" spans="2:17" ht="30" x14ac:dyDescent="0.25">
      <c r="B105" s="100" t="s">
        <v>44</v>
      </c>
      <c r="C105" s="326">
        <f t="shared" si="2"/>
        <v>7.3766666666666669</v>
      </c>
      <c r="D105" s="5" t="s">
        <v>608</v>
      </c>
      <c r="E105" s="5">
        <v>1087410386</v>
      </c>
      <c r="F105" s="5" t="s">
        <v>416</v>
      </c>
      <c r="G105" s="99" t="s">
        <v>609</v>
      </c>
      <c r="H105" s="192">
        <v>40359</v>
      </c>
      <c r="I105" s="5" t="s">
        <v>136</v>
      </c>
      <c r="J105" s="5" t="s">
        <v>610</v>
      </c>
      <c r="K105" s="100" t="s">
        <v>611</v>
      </c>
      <c r="L105" s="99" t="s">
        <v>416</v>
      </c>
      <c r="M105" s="59" t="s">
        <v>136</v>
      </c>
      <c r="N105" s="59" t="s">
        <v>136</v>
      </c>
      <c r="O105" s="59" t="s">
        <v>136</v>
      </c>
      <c r="P105" s="58"/>
      <c r="Q105" s="41"/>
    </row>
    <row r="106" spans="2:17" ht="30" x14ac:dyDescent="0.25">
      <c r="B106" s="100" t="s">
        <v>44</v>
      </c>
      <c r="C106" s="326">
        <f t="shared" si="2"/>
        <v>7.3766666666666669</v>
      </c>
      <c r="D106" s="5" t="s">
        <v>601</v>
      </c>
      <c r="E106" s="5">
        <v>1085265838</v>
      </c>
      <c r="F106" s="5" t="s">
        <v>350</v>
      </c>
      <c r="G106" s="99" t="s">
        <v>548</v>
      </c>
      <c r="H106" s="192">
        <v>41082</v>
      </c>
      <c r="I106" s="5" t="s">
        <v>136</v>
      </c>
      <c r="J106" s="5" t="s">
        <v>602</v>
      </c>
      <c r="K106" s="100" t="s">
        <v>603</v>
      </c>
      <c r="L106" s="99" t="s">
        <v>350</v>
      </c>
      <c r="M106" s="59" t="s">
        <v>136</v>
      </c>
      <c r="N106" s="59" t="s">
        <v>136</v>
      </c>
      <c r="O106" s="59" t="s">
        <v>136</v>
      </c>
      <c r="P106" s="58"/>
      <c r="Q106" s="41"/>
    </row>
    <row r="107" spans="2:17" ht="30" x14ac:dyDescent="0.25">
      <c r="B107" s="100" t="s">
        <v>44</v>
      </c>
      <c r="C107" s="326">
        <f t="shared" si="2"/>
        <v>7.3766666666666669</v>
      </c>
      <c r="D107" s="5" t="s">
        <v>596</v>
      </c>
      <c r="E107" s="5">
        <v>1085264452</v>
      </c>
      <c r="F107" s="5" t="s">
        <v>350</v>
      </c>
      <c r="G107" s="99" t="s">
        <v>409</v>
      </c>
      <c r="H107" s="192">
        <v>41083</v>
      </c>
      <c r="I107" s="5" t="s">
        <v>136</v>
      </c>
      <c r="J107" s="5" t="s">
        <v>597</v>
      </c>
      <c r="K107" s="193" t="s">
        <v>598</v>
      </c>
      <c r="L107" s="99" t="s">
        <v>350</v>
      </c>
      <c r="M107" s="59" t="s">
        <v>136</v>
      </c>
      <c r="N107" s="59" t="s">
        <v>136</v>
      </c>
      <c r="O107" s="59" t="s">
        <v>136</v>
      </c>
      <c r="P107" s="58" t="s">
        <v>738</v>
      </c>
      <c r="Q107" s="41"/>
    </row>
    <row r="108" spans="2:17" ht="30" x14ac:dyDescent="0.25">
      <c r="B108" s="100"/>
      <c r="C108" s="326"/>
      <c r="D108" s="5" t="s">
        <v>731</v>
      </c>
      <c r="E108" s="5">
        <v>59310987</v>
      </c>
      <c r="F108" s="5" t="s">
        <v>350</v>
      </c>
      <c r="G108" s="99" t="s">
        <v>539</v>
      </c>
      <c r="H108" s="192">
        <v>39539</v>
      </c>
      <c r="I108" s="5" t="s">
        <v>136</v>
      </c>
      <c r="J108" s="5" t="s">
        <v>294</v>
      </c>
      <c r="K108" s="193" t="s">
        <v>732</v>
      </c>
      <c r="L108" s="99" t="s">
        <v>350</v>
      </c>
      <c r="M108" s="59" t="s">
        <v>713</v>
      </c>
      <c r="N108" s="59" t="s">
        <v>136</v>
      </c>
      <c r="O108" s="59"/>
      <c r="P108" s="58"/>
      <c r="Q108" s="41"/>
    </row>
    <row r="109" spans="2:17" ht="30" x14ac:dyDescent="0.25">
      <c r="B109" s="100" t="s">
        <v>44</v>
      </c>
      <c r="C109" s="326">
        <f t="shared" si="2"/>
        <v>7.3766666666666669</v>
      </c>
      <c r="D109" s="323" t="s">
        <v>586</v>
      </c>
      <c r="E109" s="323">
        <v>1087406227</v>
      </c>
      <c r="F109" s="323" t="s">
        <v>585</v>
      </c>
      <c r="G109" s="99" t="s">
        <v>587</v>
      </c>
      <c r="H109" s="192">
        <v>41908</v>
      </c>
      <c r="I109" s="5" t="s">
        <v>136</v>
      </c>
      <c r="J109" s="5" t="s">
        <v>588</v>
      </c>
      <c r="K109" s="100" t="s">
        <v>589</v>
      </c>
      <c r="L109" s="99" t="s">
        <v>590</v>
      </c>
      <c r="M109" s="59" t="s">
        <v>136</v>
      </c>
      <c r="N109" s="59" t="s">
        <v>136</v>
      </c>
      <c r="O109" s="59" t="s">
        <v>136</v>
      </c>
      <c r="P109" s="58"/>
      <c r="Q109" s="41"/>
    </row>
    <row r="110" spans="2:17" x14ac:dyDescent="0.25">
      <c r="B110" s="100" t="s">
        <v>44</v>
      </c>
      <c r="C110" s="326">
        <f t="shared" si="2"/>
        <v>7.3766666666666669</v>
      </c>
      <c r="D110" s="5" t="s">
        <v>584</v>
      </c>
      <c r="E110" s="5">
        <v>30728358</v>
      </c>
      <c r="F110" s="5" t="s">
        <v>585</v>
      </c>
      <c r="G110" s="99" t="s">
        <v>539</v>
      </c>
      <c r="H110" s="192">
        <v>40166</v>
      </c>
      <c r="I110" s="5" t="s">
        <v>136</v>
      </c>
      <c r="J110" s="5" t="s">
        <v>591</v>
      </c>
      <c r="K110" s="99" t="s">
        <v>592</v>
      </c>
      <c r="L110" s="99" t="s">
        <v>593</v>
      </c>
      <c r="M110" s="59" t="s">
        <v>136</v>
      </c>
      <c r="N110" s="59" t="s">
        <v>136</v>
      </c>
      <c r="O110" s="59" t="s">
        <v>136</v>
      </c>
      <c r="P110" s="59"/>
      <c r="Q110" s="318"/>
    </row>
    <row r="115" spans="2:17" ht="76.5" customHeight="1" x14ac:dyDescent="0.25">
      <c r="B115" s="122" t="s">
        <v>0</v>
      </c>
      <c r="C115" s="122" t="s">
        <v>39</v>
      </c>
      <c r="D115" s="122" t="s">
        <v>40</v>
      </c>
      <c r="E115" s="122" t="s">
        <v>115</v>
      </c>
      <c r="F115" s="122" t="s">
        <v>117</v>
      </c>
      <c r="G115" s="122" t="s">
        <v>118</v>
      </c>
      <c r="H115" s="122" t="s">
        <v>119</v>
      </c>
      <c r="I115" s="122" t="s">
        <v>116</v>
      </c>
      <c r="J115" s="259" t="s">
        <v>120</v>
      </c>
      <c r="K115" s="260"/>
      <c r="L115" s="261"/>
      <c r="M115" s="122" t="s">
        <v>121</v>
      </c>
      <c r="N115" s="122" t="s">
        <v>41</v>
      </c>
      <c r="O115" s="122" t="s">
        <v>42</v>
      </c>
      <c r="P115" s="259" t="s">
        <v>3</v>
      </c>
      <c r="Q115" s="261"/>
    </row>
    <row r="117" spans="2:17" ht="15.75" thickBot="1" x14ac:dyDescent="0.3"/>
    <row r="118" spans="2:17" ht="27" thickBot="1" x14ac:dyDescent="0.3">
      <c r="B118" s="286" t="s">
        <v>46</v>
      </c>
      <c r="C118" s="287"/>
      <c r="D118" s="287"/>
      <c r="E118" s="287"/>
      <c r="F118" s="287"/>
      <c r="G118" s="287"/>
      <c r="H118" s="287"/>
      <c r="I118" s="287"/>
      <c r="J118" s="287"/>
      <c r="K118" s="287"/>
      <c r="L118" s="287"/>
      <c r="M118" s="287"/>
      <c r="N118" s="288"/>
    </row>
    <row r="121" spans="2:17" ht="46.15" customHeight="1" x14ac:dyDescent="0.25">
      <c r="B121" s="69" t="s">
        <v>33</v>
      </c>
      <c r="C121" s="69" t="s">
        <v>47</v>
      </c>
      <c r="D121" s="259" t="s">
        <v>3</v>
      </c>
      <c r="E121" s="261"/>
    </row>
    <row r="122" spans="2:17" ht="46.9" customHeight="1" x14ac:dyDescent="0.25">
      <c r="B122" s="70" t="s">
        <v>122</v>
      </c>
      <c r="C122" s="163" t="s">
        <v>136</v>
      </c>
      <c r="D122" s="292" t="s">
        <v>712</v>
      </c>
      <c r="E122" s="293"/>
    </row>
    <row r="125" spans="2:17" ht="26.25" x14ac:dyDescent="0.25">
      <c r="B125" s="265" t="s">
        <v>64</v>
      </c>
      <c r="C125" s="266"/>
      <c r="D125" s="266"/>
      <c r="E125" s="266"/>
      <c r="F125" s="266"/>
      <c r="G125" s="266"/>
      <c r="H125" s="266"/>
      <c r="I125" s="266"/>
      <c r="J125" s="266"/>
      <c r="K125" s="266"/>
      <c r="L125" s="266"/>
      <c r="M125" s="266"/>
      <c r="N125" s="266"/>
      <c r="O125" s="266"/>
      <c r="P125" s="266"/>
    </row>
    <row r="127" spans="2:17" ht="15.75" thickBot="1" x14ac:dyDescent="0.3"/>
    <row r="128" spans="2:17" ht="27" thickBot="1" x14ac:dyDescent="0.3">
      <c r="B128" s="286" t="s">
        <v>54</v>
      </c>
      <c r="C128" s="287"/>
      <c r="D128" s="287"/>
      <c r="E128" s="287"/>
      <c r="F128" s="287"/>
      <c r="G128" s="287"/>
      <c r="H128" s="287"/>
      <c r="I128" s="287"/>
      <c r="J128" s="287"/>
      <c r="K128" s="287"/>
      <c r="L128" s="287"/>
      <c r="M128" s="287"/>
      <c r="N128" s="288"/>
    </row>
    <row r="130" spans="1:26" ht="15.75" thickBot="1" x14ac:dyDescent="0.3">
      <c r="M130" s="66"/>
      <c r="N130" s="66"/>
    </row>
    <row r="131" spans="1:26" s="109" customFormat="1" ht="109.5" customHeight="1" x14ac:dyDescent="0.25">
      <c r="B131" s="120" t="s">
        <v>145</v>
      </c>
      <c r="C131" s="120" t="s">
        <v>146</v>
      </c>
      <c r="D131" s="120" t="s">
        <v>147</v>
      </c>
      <c r="E131" s="120" t="s">
        <v>45</v>
      </c>
      <c r="F131" s="120" t="s">
        <v>22</v>
      </c>
      <c r="G131" s="120" t="s">
        <v>102</v>
      </c>
      <c r="H131" s="120" t="s">
        <v>17</v>
      </c>
      <c r="I131" s="120" t="s">
        <v>10</v>
      </c>
      <c r="J131" s="120" t="s">
        <v>31</v>
      </c>
      <c r="K131" s="120" t="s">
        <v>61</v>
      </c>
      <c r="L131" s="120" t="s">
        <v>20</v>
      </c>
      <c r="M131" s="105" t="s">
        <v>26</v>
      </c>
      <c r="N131" s="120" t="s">
        <v>148</v>
      </c>
      <c r="O131" s="120" t="s">
        <v>36</v>
      </c>
      <c r="P131" s="121" t="s">
        <v>11</v>
      </c>
      <c r="Q131" s="121" t="s">
        <v>19</v>
      </c>
    </row>
    <row r="132" spans="1:26" s="115" customFormat="1" x14ac:dyDescent="0.25">
      <c r="A132" s="47">
        <v>1</v>
      </c>
      <c r="B132" s="116"/>
      <c r="C132" s="116"/>
      <c r="D132" s="116"/>
      <c r="E132" s="185"/>
      <c r="F132" s="112"/>
      <c r="G132" s="154"/>
      <c r="H132" s="119"/>
      <c r="I132" s="113"/>
      <c r="J132" s="113"/>
      <c r="K132" s="113"/>
      <c r="L132" s="113"/>
      <c r="M132" s="104"/>
      <c r="N132" s="104"/>
      <c r="O132" s="27"/>
      <c r="P132" s="27"/>
      <c r="Q132" s="155"/>
      <c r="R132" s="114"/>
      <c r="S132" s="114"/>
      <c r="T132" s="114"/>
      <c r="U132" s="114"/>
      <c r="V132" s="114"/>
      <c r="W132" s="114"/>
      <c r="X132" s="114"/>
      <c r="Y132" s="114"/>
      <c r="Z132" s="114"/>
    </row>
    <row r="133" spans="1:26" s="115" customFormat="1" x14ac:dyDescent="0.25">
      <c r="A133" s="47">
        <f>+A132+1</f>
        <v>2</v>
      </c>
      <c r="B133" s="116"/>
      <c r="C133" s="116"/>
      <c r="D133" s="116"/>
      <c r="E133" s="185"/>
      <c r="F133" s="112"/>
      <c r="G133" s="112"/>
      <c r="H133" s="119"/>
      <c r="I133" s="113"/>
      <c r="J133" s="113"/>
      <c r="K133" s="113"/>
      <c r="L133" s="113"/>
      <c r="M133" s="104"/>
      <c r="N133" s="104"/>
      <c r="O133" s="27"/>
      <c r="P133" s="27"/>
      <c r="Q133" s="155"/>
      <c r="R133" s="114"/>
      <c r="S133" s="114"/>
      <c r="T133" s="114"/>
      <c r="U133" s="114"/>
      <c r="V133" s="114"/>
      <c r="W133" s="114"/>
      <c r="X133" s="114"/>
      <c r="Y133" s="114"/>
      <c r="Z133" s="114"/>
    </row>
    <row r="134" spans="1:26" s="115" customFormat="1" x14ac:dyDescent="0.25">
      <c r="A134" s="47">
        <f t="shared" ref="A134:A139" si="3">+A133+1</f>
        <v>3</v>
      </c>
      <c r="B134" s="116"/>
      <c r="C134" s="116"/>
      <c r="D134" s="116"/>
      <c r="E134" s="185"/>
      <c r="F134" s="112"/>
      <c r="G134" s="112"/>
      <c r="H134" s="119"/>
      <c r="I134" s="113"/>
      <c r="J134" s="113"/>
      <c r="K134" s="113"/>
      <c r="L134" s="113"/>
      <c r="M134" s="104"/>
      <c r="N134" s="104"/>
      <c r="O134" s="27"/>
      <c r="P134" s="27"/>
      <c r="Q134" s="155"/>
      <c r="R134" s="114"/>
      <c r="S134" s="114"/>
      <c r="T134" s="114"/>
      <c r="U134" s="114"/>
      <c r="V134" s="114"/>
      <c r="W134" s="114"/>
      <c r="X134" s="114"/>
      <c r="Y134" s="114"/>
      <c r="Z134" s="114"/>
    </row>
    <row r="135" spans="1:26" s="115" customFormat="1" x14ac:dyDescent="0.25">
      <c r="A135" s="47">
        <f t="shared" si="3"/>
        <v>4</v>
      </c>
      <c r="B135" s="116"/>
      <c r="C135" s="116"/>
      <c r="D135" s="116"/>
      <c r="E135" s="185"/>
      <c r="F135" s="112"/>
      <c r="G135" s="112"/>
      <c r="H135" s="119"/>
      <c r="I135" s="113"/>
      <c r="J135" s="113"/>
      <c r="K135" s="113"/>
      <c r="L135" s="113"/>
      <c r="M135" s="104"/>
      <c r="N135" s="104"/>
      <c r="O135" s="27"/>
      <c r="P135" s="27"/>
      <c r="Q135" s="155"/>
      <c r="R135" s="114"/>
      <c r="S135" s="114"/>
      <c r="T135" s="114"/>
      <c r="U135" s="114"/>
      <c r="V135" s="114"/>
      <c r="W135" s="114"/>
      <c r="X135" s="114"/>
      <c r="Y135" s="114"/>
      <c r="Z135" s="114"/>
    </row>
    <row r="136" spans="1:26" s="115" customFormat="1" x14ac:dyDescent="0.25">
      <c r="A136" s="47">
        <f t="shared" si="3"/>
        <v>5</v>
      </c>
      <c r="B136" s="116"/>
      <c r="C136" s="116"/>
      <c r="D136" s="116"/>
      <c r="E136" s="185"/>
      <c r="F136" s="112"/>
      <c r="G136" s="112"/>
      <c r="H136" s="119"/>
      <c r="I136" s="113"/>
      <c r="J136" s="113"/>
      <c r="K136" s="113"/>
      <c r="L136" s="113"/>
      <c r="M136" s="104"/>
      <c r="N136" s="104"/>
      <c r="O136" s="27"/>
      <c r="P136" s="27"/>
      <c r="Q136" s="155"/>
      <c r="R136" s="114"/>
      <c r="S136" s="114"/>
      <c r="T136" s="114"/>
      <c r="U136" s="114"/>
      <c r="V136" s="114"/>
      <c r="W136" s="114"/>
      <c r="X136" s="114"/>
      <c r="Y136" s="114"/>
      <c r="Z136" s="114"/>
    </row>
    <row r="137" spans="1:26" s="115" customFormat="1" x14ac:dyDescent="0.25">
      <c r="A137" s="47">
        <f t="shared" si="3"/>
        <v>6</v>
      </c>
      <c r="B137" s="116"/>
      <c r="C137" s="116"/>
      <c r="D137" s="116"/>
      <c r="E137" s="185"/>
      <c r="F137" s="112"/>
      <c r="G137" s="112"/>
      <c r="H137" s="119"/>
      <c r="I137" s="113"/>
      <c r="J137" s="113"/>
      <c r="K137" s="113"/>
      <c r="L137" s="113"/>
      <c r="M137" s="104"/>
      <c r="N137" s="104"/>
      <c r="O137" s="27"/>
      <c r="P137" s="27"/>
      <c r="Q137" s="155"/>
      <c r="R137" s="114"/>
      <c r="S137" s="114"/>
      <c r="T137" s="114"/>
      <c r="U137" s="114"/>
      <c r="V137" s="114"/>
      <c r="W137" s="114"/>
      <c r="X137" s="114"/>
      <c r="Y137" s="114"/>
      <c r="Z137" s="114"/>
    </row>
    <row r="138" spans="1:26" s="115" customFormat="1" x14ac:dyDescent="0.25">
      <c r="A138" s="47">
        <f t="shared" si="3"/>
        <v>7</v>
      </c>
      <c r="B138" s="116"/>
      <c r="C138" s="116"/>
      <c r="D138" s="116"/>
      <c r="E138" s="185"/>
      <c r="F138" s="112"/>
      <c r="G138" s="112"/>
      <c r="H138" s="119"/>
      <c r="I138" s="113"/>
      <c r="J138" s="113"/>
      <c r="K138" s="113"/>
      <c r="L138" s="113"/>
      <c r="M138" s="104"/>
      <c r="N138" s="104"/>
      <c r="O138" s="27"/>
      <c r="P138" s="27"/>
      <c r="Q138" s="155"/>
      <c r="R138" s="114"/>
      <c r="S138" s="114"/>
      <c r="T138" s="114"/>
      <c r="U138" s="114"/>
      <c r="V138" s="114"/>
      <c r="W138" s="114"/>
      <c r="X138" s="114"/>
      <c r="Y138" s="114"/>
      <c r="Z138" s="114"/>
    </row>
    <row r="139" spans="1:26" s="115" customFormat="1" x14ac:dyDescent="0.25">
      <c r="A139" s="47">
        <f t="shared" si="3"/>
        <v>8</v>
      </c>
      <c r="B139" s="116"/>
      <c r="C139" s="116"/>
      <c r="D139" s="116"/>
      <c r="E139" s="185"/>
      <c r="F139" s="112"/>
      <c r="G139" s="112"/>
      <c r="H139" s="119"/>
      <c r="I139" s="113"/>
      <c r="J139" s="113"/>
      <c r="K139" s="113"/>
      <c r="L139" s="113"/>
      <c r="M139" s="104"/>
      <c r="N139" s="104"/>
      <c r="O139" s="27"/>
      <c r="P139" s="27"/>
      <c r="Q139" s="155"/>
      <c r="R139" s="114"/>
      <c r="S139" s="114"/>
      <c r="T139" s="114"/>
      <c r="U139" s="114"/>
      <c r="V139" s="114"/>
      <c r="W139" s="114"/>
      <c r="X139" s="114"/>
      <c r="Y139" s="114"/>
      <c r="Z139" s="114"/>
    </row>
    <row r="140" spans="1:26" s="115" customFormat="1" x14ac:dyDescent="0.25">
      <c r="A140" s="47"/>
      <c r="B140" s="50" t="s">
        <v>16</v>
      </c>
      <c r="C140" s="117"/>
      <c r="D140" s="116"/>
      <c r="E140" s="111"/>
      <c r="F140" s="112"/>
      <c r="G140" s="112"/>
      <c r="H140" s="112"/>
      <c r="I140" s="113"/>
      <c r="J140" s="113"/>
      <c r="K140" s="118">
        <f t="shared" ref="K140:N140" si="4">SUM(K132:K139)</f>
        <v>0</v>
      </c>
      <c r="L140" s="118">
        <f t="shared" si="4"/>
        <v>0</v>
      </c>
      <c r="M140" s="153">
        <f t="shared" si="4"/>
        <v>0</v>
      </c>
      <c r="N140" s="118">
        <f t="shared" si="4"/>
        <v>0</v>
      </c>
      <c r="O140" s="27"/>
      <c r="P140" s="27"/>
      <c r="Q140" s="156"/>
    </row>
    <row r="141" spans="1:26" x14ac:dyDescent="0.25">
      <c r="B141" s="30"/>
      <c r="C141" s="30"/>
      <c r="D141" s="30"/>
      <c r="E141" s="31"/>
      <c r="F141" s="30"/>
      <c r="G141" s="30"/>
      <c r="H141" s="30"/>
      <c r="I141" s="30"/>
      <c r="J141" s="30"/>
      <c r="K141" s="30"/>
      <c r="L141" s="30"/>
      <c r="M141" s="30"/>
      <c r="N141" s="30"/>
      <c r="O141" s="30"/>
      <c r="P141" s="30"/>
    </row>
    <row r="142" spans="1:26" ht="18.75" x14ac:dyDescent="0.25">
      <c r="B142" s="60" t="s">
        <v>32</v>
      </c>
      <c r="C142" s="74">
        <f>+K140</f>
        <v>0</v>
      </c>
      <c r="H142" s="32"/>
      <c r="I142" s="32"/>
      <c r="J142" s="32"/>
      <c r="K142" s="32"/>
      <c r="L142" s="32"/>
      <c r="M142" s="32"/>
      <c r="N142" s="30"/>
      <c r="O142" s="30"/>
      <c r="P142" s="30"/>
    </row>
    <row r="144" spans="1:26" ht="15.75" thickBot="1" x14ac:dyDescent="0.3"/>
    <row r="145" spans="2:17" ht="37.15" customHeight="1" thickBot="1" x14ac:dyDescent="0.3">
      <c r="B145" s="77" t="s">
        <v>49</v>
      </c>
      <c r="C145" s="78" t="s">
        <v>50</v>
      </c>
      <c r="D145" s="77" t="s">
        <v>51</v>
      </c>
      <c r="E145" s="78" t="s">
        <v>55</v>
      </c>
    </row>
    <row r="146" spans="2:17" ht="41.45" customHeight="1" x14ac:dyDescent="0.25">
      <c r="B146" s="68" t="s">
        <v>123</v>
      </c>
      <c r="C146" s="71">
        <v>20</v>
      </c>
      <c r="D146" s="71"/>
      <c r="E146" s="289">
        <f>+D146+D147+D148</f>
        <v>0</v>
      </c>
    </row>
    <row r="147" spans="2:17" x14ac:dyDescent="0.25">
      <c r="B147" s="68" t="s">
        <v>124</v>
      </c>
      <c r="C147" s="58">
        <v>30</v>
      </c>
      <c r="D147" s="163">
        <v>0</v>
      </c>
      <c r="E147" s="290"/>
    </row>
    <row r="148" spans="2:17" ht="15.75" thickBot="1" x14ac:dyDescent="0.3">
      <c r="B148" s="68" t="s">
        <v>125</v>
      </c>
      <c r="C148" s="73">
        <v>40</v>
      </c>
      <c r="D148" s="73">
        <v>0</v>
      </c>
      <c r="E148" s="291"/>
    </row>
    <row r="150" spans="2:17" ht="15.75" thickBot="1" x14ac:dyDescent="0.3"/>
    <row r="151" spans="2:17" ht="27" thickBot="1" x14ac:dyDescent="0.3">
      <c r="B151" s="286" t="s">
        <v>52</v>
      </c>
      <c r="C151" s="287"/>
      <c r="D151" s="287"/>
      <c r="E151" s="287"/>
      <c r="F151" s="287"/>
      <c r="G151" s="287"/>
      <c r="H151" s="287"/>
      <c r="I151" s="287"/>
      <c r="J151" s="287"/>
      <c r="K151" s="287"/>
      <c r="L151" s="287"/>
      <c r="M151" s="287"/>
      <c r="N151" s="288"/>
    </row>
    <row r="153" spans="2:17" ht="76.5" customHeight="1" x14ac:dyDescent="0.25">
      <c r="B153" s="122" t="s">
        <v>0</v>
      </c>
      <c r="C153" s="122" t="s">
        <v>39</v>
      </c>
      <c r="D153" s="122" t="s">
        <v>40</v>
      </c>
      <c r="E153" s="122" t="s">
        <v>115</v>
      </c>
      <c r="F153" s="122" t="s">
        <v>117</v>
      </c>
      <c r="G153" s="122" t="s">
        <v>118</v>
      </c>
      <c r="H153" s="122" t="s">
        <v>119</v>
      </c>
      <c r="I153" s="122" t="s">
        <v>116</v>
      </c>
      <c r="J153" s="259" t="s">
        <v>120</v>
      </c>
      <c r="K153" s="260"/>
      <c r="L153" s="261"/>
      <c r="M153" s="122" t="s">
        <v>121</v>
      </c>
      <c r="N153" s="122" t="s">
        <v>41</v>
      </c>
      <c r="O153" s="122" t="s">
        <v>42</v>
      </c>
      <c r="P153" s="259" t="s">
        <v>3</v>
      </c>
      <c r="Q153" s="261"/>
    </row>
    <row r="154" spans="2:17" ht="60.75" customHeight="1" x14ac:dyDescent="0.25">
      <c r="B154" s="160" t="s">
        <v>129</v>
      </c>
      <c r="C154" s="160">
        <f>1147/1000</f>
        <v>1.147</v>
      </c>
      <c r="D154" s="1" t="s">
        <v>641</v>
      </c>
      <c r="E154" s="1">
        <v>1085250401</v>
      </c>
      <c r="F154" s="1" t="s">
        <v>642</v>
      </c>
      <c r="G154" s="3" t="s">
        <v>409</v>
      </c>
      <c r="H154" s="189">
        <v>40530</v>
      </c>
      <c r="I154" s="5" t="s">
        <v>137</v>
      </c>
      <c r="J154" s="1" t="s">
        <v>294</v>
      </c>
      <c r="K154" s="100" t="s">
        <v>697</v>
      </c>
      <c r="L154" s="99" t="s">
        <v>368</v>
      </c>
      <c r="M154" s="123" t="s">
        <v>136</v>
      </c>
      <c r="N154" s="123" t="s">
        <v>136</v>
      </c>
      <c r="O154" s="123" t="s">
        <v>136</v>
      </c>
      <c r="P154" s="195"/>
      <c r="Q154" s="195"/>
    </row>
    <row r="155" spans="2:17" ht="60.75" customHeight="1" x14ac:dyDescent="0.25">
      <c r="B155" s="194" t="s">
        <v>129</v>
      </c>
      <c r="C155" s="196">
        <f>1147/1000</f>
        <v>1.147</v>
      </c>
      <c r="D155" s="1" t="s">
        <v>641</v>
      </c>
      <c r="E155" s="1">
        <v>1085250401</v>
      </c>
      <c r="F155" s="1" t="s">
        <v>642</v>
      </c>
      <c r="G155" s="3" t="s">
        <v>409</v>
      </c>
      <c r="H155" s="189">
        <v>40530</v>
      </c>
      <c r="I155" s="5" t="s">
        <v>137</v>
      </c>
      <c r="J155" s="1" t="s">
        <v>294</v>
      </c>
      <c r="K155" s="100" t="s">
        <v>635</v>
      </c>
      <c r="L155" s="99" t="s">
        <v>643</v>
      </c>
      <c r="M155" s="123" t="s">
        <v>136</v>
      </c>
      <c r="N155" s="123" t="s">
        <v>136</v>
      </c>
      <c r="O155" s="123" t="s">
        <v>136</v>
      </c>
      <c r="P155" s="195"/>
      <c r="Q155" s="195"/>
    </row>
    <row r="156" spans="2:17" ht="60.75" customHeight="1" x14ac:dyDescent="0.25">
      <c r="B156" s="196" t="s">
        <v>129</v>
      </c>
      <c r="C156" s="196">
        <f>1147/1000</f>
        <v>1.147</v>
      </c>
      <c r="D156" s="1" t="s">
        <v>675</v>
      </c>
      <c r="E156" s="1">
        <v>36754721</v>
      </c>
      <c r="F156" s="1" t="s">
        <v>676</v>
      </c>
      <c r="G156" s="3" t="s">
        <v>351</v>
      </c>
      <c r="H156" s="189">
        <v>41501</v>
      </c>
      <c r="I156" s="5"/>
      <c r="J156" s="10" t="s">
        <v>294</v>
      </c>
      <c r="K156" s="100" t="s">
        <v>635</v>
      </c>
      <c r="L156" s="99" t="s">
        <v>43</v>
      </c>
      <c r="M156" s="123" t="s">
        <v>136</v>
      </c>
      <c r="N156" s="123" t="s">
        <v>136</v>
      </c>
      <c r="O156" s="123" t="s">
        <v>136</v>
      </c>
      <c r="P156" s="197"/>
      <c r="Q156" s="197"/>
    </row>
    <row r="157" spans="2:17" ht="33.6" customHeight="1" x14ac:dyDescent="0.25">
      <c r="B157" s="160" t="s">
        <v>131</v>
      </c>
      <c r="C157" s="160">
        <f>1147/5000</f>
        <v>0.22939999999999999</v>
      </c>
      <c r="D157" s="3" t="s">
        <v>659</v>
      </c>
      <c r="E157" s="3">
        <v>1085254161</v>
      </c>
      <c r="F157" s="3" t="s">
        <v>660</v>
      </c>
      <c r="G157" s="3" t="s">
        <v>354</v>
      </c>
      <c r="H157" s="206">
        <v>39669</v>
      </c>
      <c r="I157" s="5" t="s">
        <v>136</v>
      </c>
      <c r="J157" s="1" t="s">
        <v>294</v>
      </c>
      <c r="K157" s="99" t="s">
        <v>663</v>
      </c>
      <c r="L157" s="99" t="s">
        <v>664</v>
      </c>
      <c r="M157" s="123" t="s">
        <v>136</v>
      </c>
      <c r="N157" s="123" t="s">
        <v>136</v>
      </c>
      <c r="O157" s="123" t="s">
        <v>136</v>
      </c>
      <c r="P157" s="262"/>
      <c r="Q157" s="262"/>
    </row>
    <row r="158" spans="2:17" ht="30" x14ac:dyDescent="0.25">
      <c r="B158" s="209" t="s">
        <v>130</v>
      </c>
      <c r="C158" s="209">
        <f>1147/1000</f>
        <v>1.147</v>
      </c>
      <c r="D158" s="3" t="s">
        <v>677</v>
      </c>
      <c r="E158" s="3">
        <v>59837146</v>
      </c>
      <c r="F158" s="3" t="s">
        <v>658</v>
      </c>
      <c r="G158" s="9" t="s">
        <v>329</v>
      </c>
      <c r="H158" s="212">
        <v>37190</v>
      </c>
      <c r="J158" s="9" t="s">
        <v>678</v>
      </c>
      <c r="K158" s="9" t="s">
        <v>680</v>
      </c>
      <c r="L158" s="9" t="s">
        <v>679</v>
      </c>
    </row>
    <row r="159" spans="2:17" ht="30" x14ac:dyDescent="0.25">
      <c r="B159" s="209" t="s">
        <v>130</v>
      </c>
      <c r="C159" s="209">
        <f>1147/1000</f>
        <v>1.147</v>
      </c>
      <c r="D159" s="3" t="s">
        <v>690</v>
      </c>
      <c r="E159" s="3">
        <v>27303220</v>
      </c>
      <c r="F159" s="3" t="s">
        <v>691</v>
      </c>
      <c r="G159" s="210" t="s">
        <v>409</v>
      </c>
      <c r="H159" s="218">
        <v>41621</v>
      </c>
      <c r="I159" s="219"/>
      <c r="J159" s="3" t="s">
        <v>294</v>
      </c>
      <c r="K159" s="216" t="s">
        <v>635</v>
      </c>
      <c r="L159" s="217" t="s">
        <v>368</v>
      </c>
      <c r="M159" s="9" t="s">
        <v>136</v>
      </c>
      <c r="N159" s="9" t="s">
        <v>136</v>
      </c>
      <c r="O159" s="9" t="s">
        <v>136</v>
      </c>
      <c r="P159" s="109"/>
      <c r="Q159" s="109"/>
    </row>
    <row r="161" spans="2:7" ht="15.75" thickBot="1" x14ac:dyDescent="0.3"/>
    <row r="162" spans="2:7" ht="54" customHeight="1" x14ac:dyDescent="0.25">
      <c r="B162" s="126" t="s">
        <v>33</v>
      </c>
      <c r="C162" s="126" t="s">
        <v>49</v>
      </c>
      <c r="D162" s="122" t="s">
        <v>50</v>
      </c>
      <c r="E162" s="126" t="s">
        <v>51</v>
      </c>
      <c r="F162" s="78" t="s">
        <v>56</v>
      </c>
      <c r="G162" s="96"/>
    </row>
    <row r="163" spans="2:7" ht="120.75" customHeight="1" x14ac:dyDescent="0.2">
      <c r="B163" s="280" t="s">
        <v>53</v>
      </c>
      <c r="C163" s="6" t="s">
        <v>126</v>
      </c>
      <c r="D163" s="163">
        <v>25</v>
      </c>
      <c r="E163" s="163">
        <v>25</v>
      </c>
      <c r="F163" s="281">
        <f>+E163+E164+E165</f>
        <v>60</v>
      </c>
      <c r="G163" s="97"/>
    </row>
    <row r="164" spans="2:7" ht="76.150000000000006" customHeight="1" x14ac:dyDescent="0.2">
      <c r="B164" s="280"/>
      <c r="C164" s="6" t="s">
        <v>127</v>
      </c>
      <c r="D164" s="75">
        <v>25</v>
      </c>
      <c r="E164" s="163">
        <v>25</v>
      </c>
      <c r="F164" s="282"/>
      <c r="G164" s="97"/>
    </row>
    <row r="165" spans="2:7" ht="69" customHeight="1" x14ac:dyDescent="0.2">
      <c r="B165" s="280"/>
      <c r="C165" s="6" t="s">
        <v>128</v>
      </c>
      <c r="D165" s="163">
        <v>10</v>
      </c>
      <c r="E165" s="163">
        <v>10</v>
      </c>
      <c r="F165" s="283"/>
      <c r="G165" s="97"/>
    </row>
    <row r="166" spans="2:7" x14ac:dyDescent="0.25">
      <c r="C166" s="106"/>
    </row>
    <row r="169" spans="2:7" x14ac:dyDescent="0.25">
      <c r="B169" s="124" t="s">
        <v>57</v>
      </c>
    </row>
    <row r="172" spans="2:7" x14ac:dyDescent="0.25">
      <c r="B172" s="127" t="s">
        <v>33</v>
      </c>
      <c r="C172" s="127" t="s">
        <v>58</v>
      </c>
      <c r="D172" s="126" t="s">
        <v>51</v>
      </c>
      <c r="E172" s="126" t="s">
        <v>16</v>
      </c>
    </row>
    <row r="173" spans="2:7" ht="42.75" x14ac:dyDescent="0.25">
      <c r="B173" s="107" t="s">
        <v>59</v>
      </c>
      <c r="C173" s="108">
        <v>40</v>
      </c>
      <c r="D173" s="163">
        <f>+E146</f>
        <v>0</v>
      </c>
      <c r="E173" s="284">
        <f>+D173+D174</f>
        <v>60</v>
      </c>
    </row>
    <row r="174" spans="2:7" ht="71.25" x14ac:dyDescent="0.25">
      <c r="B174" s="107" t="s">
        <v>60</v>
      </c>
      <c r="C174" s="108">
        <v>60</v>
      </c>
      <c r="D174" s="163">
        <f>+F163</f>
        <v>60</v>
      </c>
      <c r="E174" s="285"/>
    </row>
  </sheetData>
  <customSheetViews>
    <customSheetView guid="{D81F5395-2534-43CB-BC0D-21B85380D5F2}" scale="70" hiddenColumns="1" topLeftCell="A112">
      <selection activeCell="F116" sqref="F116"/>
      <pageMargins left="0.7" right="0.7" top="0.75" bottom="0.75" header="0.3" footer="0.3"/>
      <pageSetup orientation="portrait" horizontalDpi="4294967295" verticalDpi="4294967295" r:id="rId1"/>
    </customSheetView>
    <customSheetView guid="{0231D664-53D3-4378-92FC-86BB75012D50}" scale="70" hiddenColumns="1" topLeftCell="A16">
      <selection activeCell="F40" sqref="F40"/>
      <pageMargins left="0.7" right="0.7" top="0.75" bottom="0.75" header="0.3" footer="0.3"/>
      <pageSetup orientation="portrait" horizontalDpi="4294967295" verticalDpi="4294967295" r:id="rId2"/>
    </customSheetView>
    <customSheetView guid="{CE061EA5-A85E-4ABA-BF79-3FA19E67983B}" scale="70" hiddenColumns="1" topLeftCell="B142">
      <selection activeCell="G158" sqref="G158"/>
      <pageMargins left="0.7" right="0.7" top="0.75" bottom="0.75" header="0.3" footer="0.3"/>
      <pageSetup orientation="portrait" horizontalDpi="4294967295" verticalDpi="4294967295" r:id="rId3"/>
    </customSheetView>
    <customSheetView guid="{A2E15FCF-BF07-4F75-BC8B-D1F713E64E37}" scale="70" hiddenColumns="1" topLeftCell="A21">
      <selection activeCell="D32" sqref="D32"/>
      <pageMargins left="0.7" right="0.7" top="0.75" bottom="0.75" header="0.3" footer="0.3"/>
      <pageSetup orientation="portrait" horizontalDpi="4294967295" verticalDpi="4294967295" r:id="rId4"/>
    </customSheetView>
    <customSheetView guid="{2CECA098-183A-404B-AD72-5EEAC4BDA970}" scale="70" hiddenColumns="1" topLeftCell="H133">
      <selection activeCell="P149" sqref="P149"/>
      <pageMargins left="0.7" right="0.7" top="0.75" bottom="0.75" header="0.3" footer="0.3"/>
      <pageSetup orientation="portrait" horizontalDpi="4294967295" verticalDpi="4294967295" r:id="rId5"/>
    </customSheetView>
    <customSheetView guid="{AFE0F707-F779-4457-8614-A9761FF0129B}" scale="70" hiddenColumns="1" topLeftCell="A125">
      <selection activeCell="B126" sqref="B126:Q133"/>
      <pageMargins left="0.7" right="0.7" top="0.75" bottom="0.75" header="0.3" footer="0.3"/>
      <pageSetup orientation="portrait" horizontalDpi="4294967295" verticalDpi="4294967295" r:id="rId6"/>
    </customSheetView>
    <customSheetView guid="{2573ACF7-0240-449A-9F72-FFD028267C4F}" scale="70" hiddenColumns="1" topLeftCell="A16">
      <selection activeCell="F40" sqref="F40"/>
      <pageMargins left="0.7" right="0.7" top="0.75" bottom="0.75" header="0.3" footer="0.3"/>
      <pageSetup orientation="portrait" horizontalDpi="4294967295" verticalDpi="4294967295" r:id="rId7"/>
    </customSheetView>
  </customSheetViews>
  <mergeCells count="41">
    <mergeCell ref="P157:Q157"/>
    <mergeCell ref="B163:B165"/>
    <mergeCell ref="F163:F165"/>
    <mergeCell ref="E173:E174"/>
    <mergeCell ref="B128:N128"/>
    <mergeCell ref="E146:E148"/>
    <mergeCell ref="B151:N151"/>
    <mergeCell ref="J153:L153"/>
    <mergeCell ref="P153:Q153"/>
    <mergeCell ref="B125:P125"/>
    <mergeCell ref="O72:P72"/>
    <mergeCell ref="O76:P76"/>
    <mergeCell ref="O77:P77"/>
    <mergeCell ref="O78:P78"/>
    <mergeCell ref="B84:N84"/>
    <mergeCell ref="J115:L115"/>
    <mergeCell ref="P115:Q115"/>
    <mergeCell ref="B118:N118"/>
    <mergeCell ref="D121:E121"/>
    <mergeCell ref="D122:E122"/>
    <mergeCell ref="J85:L85"/>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conditionalFormatting sqref="C69:C71">
    <cfRule type="duplicateValues" dxfId="2" priority="3"/>
  </conditionalFormatting>
  <conditionalFormatting sqref="C72">
    <cfRule type="duplicateValues" dxfId="1" priority="2"/>
  </conditionalFormatting>
  <conditionalFormatting sqref="C73:C75">
    <cfRule type="duplicateValues" dxfId="0" priority="1"/>
  </conditionalFormatting>
  <dataValidations count="2">
    <dataValidation type="decimal" allowBlank="1" showInputMessage="1" showErrorMessage="1" sqref="WVH983090 WLL983090 C65586 IV65586 SR65586 ACN65586 AMJ65586 AWF65586 BGB65586 BPX65586 BZT65586 CJP65586 CTL65586 DDH65586 DND65586 DWZ65586 EGV65586 EQR65586 FAN65586 FKJ65586 FUF65586 GEB65586 GNX65586 GXT65586 HHP65586 HRL65586 IBH65586 ILD65586 IUZ65586 JEV65586 JOR65586 JYN65586 KIJ65586 KSF65586 LCB65586 LLX65586 LVT65586 MFP65586 MPL65586 MZH65586 NJD65586 NSZ65586 OCV65586 OMR65586 OWN65586 PGJ65586 PQF65586 QAB65586 QJX65586 QTT65586 RDP65586 RNL65586 RXH65586 SHD65586 SQZ65586 TAV65586 TKR65586 TUN65586 UEJ65586 UOF65586 UYB65586 VHX65586 VRT65586 WBP65586 WLL65586 WVH65586 C131122 IV131122 SR131122 ACN131122 AMJ131122 AWF131122 BGB131122 BPX131122 BZT131122 CJP131122 CTL131122 DDH131122 DND131122 DWZ131122 EGV131122 EQR131122 FAN131122 FKJ131122 FUF131122 GEB131122 GNX131122 GXT131122 HHP131122 HRL131122 IBH131122 ILD131122 IUZ131122 JEV131122 JOR131122 JYN131122 KIJ131122 KSF131122 LCB131122 LLX131122 LVT131122 MFP131122 MPL131122 MZH131122 NJD131122 NSZ131122 OCV131122 OMR131122 OWN131122 PGJ131122 PQF131122 QAB131122 QJX131122 QTT131122 RDP131122 RNL131122 RXH131122 SHD131122 SQZ131122 TAV131122 TKR131122 TUN131122 UEJ131122 UOF131122 UYB131122 VHX131122 VRT131122 WBP131122 WLL131122 WVH131122 C196658 IV196658 SR196658 ACN196658 AMJ196658 AWF196658 BGB196658 BPX196658 BZT196658 CJP196658 CTL196658 DDH196658 DND196658 DWZ196658 EGV196658 EQR196658 FAN196658 FKJ196658 FUF196658 GEB196658 GNX196658 GXT196658 HHP196658 HRL196658 IBH196658 ILD196658 IUZ196658 JEV196658 JOR196658 JYN196658 KIJ196658 KSF196658 LCB196658 LLX196658 LVT196658 MFP196658 MPL196658 MZH196658 NJD196658 NSZ196658 OCV196658 OMR196658 OWN196658 PGJ196658 PQF196658 QAB196658 QJX196658 QTT196658 RDP196658 RNL196658 RXH196658 SHD196658 SQZ196658 TAV196658 TKR196658 TUN196658 UEJ196658 UOF196658 UYB196658 VHX196658 VRT196658 WBP196658 WLL196658 WVH196658 C262194 IV262194 SR262194 ACN262194 AMJ262194 AWF262194 BGB262194 BPX262194 BZT262194 CJP262194 CTL262194 DDH262194 DND262194 DWZ262194 EGV262194 EQR262194 FAN262194 FKJ262194 FUF262194 GEB262194 GNX262194 GXT262194 HHP262194 HRL262194 IBH262194 ILD262194 IUZ262194 JEV262194 JOR262194 JYN262194 KIJ262194 KSF262194 LCB262194 LLX262194 LVT262194 MFP262194 MPL262194 MZH262194 NJD262194 NSZ262194 OCV262194 OMR262194 OWN262194 PGJ262194 PQF262194 QAB262194 QJX262194 QTT262194 RDP262194 RNL262194 RXH262194 SHD262194 SQZ262194 TAV262194 TKR262194 TUN262194 UEJ262194 UOF262194 UYB262194 VHX262194 VRT262194 WBP262194 WLL262194 WVH262194 C327730 IV327730 SR327730 ACN327730 AMJ327730 AWF327730 BGB327730 BPX327730 BZT327730 CJP327730 CTL327730 DDH327730 DND327730 DWZ327730 EGV327730 EQR327730 FAN327730 FKJ327730 FUF327730 GEB327730 GNX327730 GXT327730 HHP327730 HRL327730 IBH327730 ILD327730 IUZ327730 JEV327730 JOR327730 JYN327730 KIJ327730 KSF327730 LCB327730 LLX327730 LVT327730 MFP327730 MPL327730 MZH327730 NJD327730 NSZ327730 OCV327730 OMR327730 OWN327730 PGJ327730 PQF327730 QAB327730 QJX327730 QTT327730 RDP327730 RNL327730 RXH327730 SHD327730 SQZ327730 TAV327730 TKR327730 TUN327730 UEJ327730 UOF327730 UYB327730 VHX327730 VRT327730 WBP327730 WLL327730 WVH327730 C393266 IV393266 SR393266 ACN393266 AMJ393266 AWF393266 BGB393266 BPX393266 BZT393266 CJP393266 CTL393266 DDH393266 DND393266 DWZ393266 EGV393266 EQR393266 FAN393266 FKJ393266 FUF393266 GEB393266 GNX393266 GXT393266 HHP393266 HRL393266 IBH393266 ILD393266 IUZ393266 JEV393266 JOR393266 JYN393266 KIJ393266 KSF393266 LCB393266 LLX393266 LVT393266 MFP393266 MPL393266 MZH393266 NJD393266 NSZ393266 OCV393266 OMR393266 OWN393266 PGJ393266 PQF393266 QAB393266 QJX393266 QTT393266 RDP393266 RNL393266 RXH393266 SHD393266 SQZ393266 TAV393266 TKR393266 TUN393266 UEJ393266 UOF393266 UYB393266 VHX393266 VRT393266 WBP393266 WLL393266 WVH393266 C458802 IV458802 SR458802 ACN458802 AMJ458802 AWF458802 BGB458802 BPX458802 BZT458802 CJP458802 CTL458802 DDH458802 DND458802 DWZ458802 EGV458802 EQR458802 FAN458802 FKJ458802 FUF458802 GEB458802 GNX458802 GXT458802 HHP458802 HRL458802 IBH458802 ILD458802 IUZ458802 JEV458802 JOR458802 JYN458802 KIJ458802 KSF458802 LCB458802 LLX458802 LVT458802 MFP458802 MPL458802 MZH458802 NJD458802 NSZ458802 OCV458802 OMR458802 OWN458802 PGJ458802 PQF458802 QAB458802 QJX458802 QTT458802 RDP458802 RNL458802 RXH458802 SHD458802 SQZ458802 TAV458802 TKR458802 TUN458802 UEJ458802 UOF458802 UYB458802 VHX458802 VRT458802 WBP458802 WLL458802 WVH458802 C524338 IV524338 SR524338 ACN524338 AMJ524338 AWF524338 BGB524338 BPX524338 BZT524338 CJP524338 CTL524338 DDH524338 DND524338 DWZ524338 EGV524338 EQR524338 FAN524338 FKJ524338 FUF524338 GEB524338 GNX524338 GXT524338 HHP524338 HRL524338 IBH524338 ILD524338 IUZ524338 JEV524338 JOR524338 JYN524338 KIJ524338 KSF524338 LCB524338 LLX524338 LVT524338 MFP524338 MPL524338 MZH524338 NJD524338 NSZ524338 OCV524338 OMR524338 OWN524338 PGJ524338 PQF524338 QAB524338 QJX524338 QTT524338 RDP524338 RNL524338 RXH524338 SHD524338 SQZ524338 TAV524338 TKR524338 TUN524338 UEJ524338 UOF524338 UYB524338 VHX524338 VRT524338 WBP524338 WLL524338 WVH524338 C589874 IV589874 SR589874 ACN589874 AMJ589874 AWF589874 BGB589874 BPX589874 BZT589874 CJP589874 CTL589874 DDH589874 DND589874 DWZ589874 EGV589874 EQR589874 FAN589874 FKJ589874 FUF589874 GEB589874 GNX589874 GXT589874 HHP589874 HRL589874 IBH589874 ILD589874 IUZ589874 JEV589874 JOR589874 JYN589874 KIJ589874 KSF589874 LCB589874 LLX589874 LVT589874 MFP589874 MPL589874 MZH589874 NJD589874 NSZ589874 OCV589874 OMR589874 OWN589874 PGJ589874 PQF589874 QAB589874 QJX589874 QTT589874 RDP589874 RNL589874 RXH589874 SHD589874 SQZ589874 TAV589874 TKR589874 TUN589874 UEJ589874 UOF589874 UYB589874 VHX589874 VRT589874 WBP589874 WLL589874 WVH589874 C655410 IV655410 SR655410 ACN655410 AMJ655410 AWF655410 BGB655410 BPX655410 BZT655410 CJP655410 CTL655410 DDH655410 DND655410 DWZ655410 EGV655410 EQR655410 FAN655410 FKJ655410 FUF655410 GEB655410 GNX655410 GXT655410 HHP655410 HRL655410 IBH655410 ILD655410 IUZ655410 JEV655410 JOR655410 JYN655410 KIJ655410 KSF655410 LCB655410 LLX655410 LVT655410 MFP655410 MPL655410 MZH655410 NJD655410 NSZ655410 OCV655410 OMR655410 OWN655410 PGJ655410 PQF655410 QAB655410 QJX655410 QTT655410 RDP655410 RNL655410 RXH655410 SHD655410 SQZ655410 TAV655410 TKR655410 TUN655410 UEJ655410 UOF655410 UYB655410 VHX655410 VRT655410 WBP655410 WLL655410 WVH655410 C720946 IV720946 SR720946 ACN720946 AMJ720946 AWF720946 BGB720946 BPX720946 BZT720946 CJP720946 CTL720946 DDH720946 DND720946 DWZ720946 EGV720946 EQR720946 FAN720946 FKJ720946 FUF720946 GEB720946 GNX720946 GXT720946 HHP720946 HRL720946 IBH720946 ILD720946 IUZ720946 JEV720946 JOR720946 JYN720946 KIJ720946 KSF720946 LCB720946 LLX720946 LVT720946 MFP720946 MPL720946 MZH720946 NJD720946 NSZ720946 OCV720946 OMR720946 OWN720946 PGJ720946 PQF720946 QAB720946 QJX720946 QTT720946 RDP720946 RNL720946 RXH720946 SHD720946 SQZ720946 TAV720946 TKR720946 TUN720946 UEJ720946 UOF720946 UYB720946 VHX720946 VRT720946 WBP720946 WLL720946 WVH720946 C786482 IV786482 SR786482 ACN786482 AMJ786482 AWF786482 BGB786482 BPX786482 BZT786482 CJP786482 CTL786482 DDH786482 DND786482 DWZ786482 EGV786482 EQR786482 FAN786482 FKJ786482 FUF786482 GEB786482 GNX786482 GXT786482 HHP786482 HRL786482 IBH786482 ILD786482 IUZ786482 JEV786482 JOR786482 JYN786482 KIJ786482 KSF786482 LCB786482 LLX786482 LVT786482 MFP786482 MPL786482 MZH786482 NJD786482 NSZ786482 OCV786482 OMR786482 OWN786482 PGJ786482 PQF786482 QAB786482 QJX786482 QTT786482 RDP786482 RNL786482 RXH786482 SHD786482 SQZ786482 TAV786482 TKR786482 TUN786482 UEJ786482 UOF786482 UYB786482 VHX786482 VRT786482 WBP786482 WLL786482 WVH786482 C852018 IV852018 SR852018 ACN852018 AMJ852018 AWF852018 BGB852018 BPX852018 BZT852018 CJP852018 CTL852018 DDH852018 DND852018 DWZ852018 EGV852018 EQR852018 FAN852018 FKJ852018 FUF852018 GEB852018 GNX852018 GXT852018 HHP852018 HRL852018 IBH852018 ILD852018 IUZ852018 JEV852018 JOR852018 JYN852018 KIJ852018 KSF852018 LCB852018 LLX852018 LVT852018 MFP852018 MPL852018 MZH852018 NJD852018 NSZ852018 OCV852018 OMR852018 OWN852018 PGJ852018 PQF852018 QAB852018 QJX852018 QTT852018 RDP852018 RNL852018 RXH852018 SHD852018 SQZ852018 TAV852018 TKR852018 TUN852018 UEJ852018 UOF852018 UYB852018 VHX852018 VRT852018 WBP852018 WLL852018 WVH852018 C917554 IV917554 SR917554 ACN917554 AMJ917554 AWF917554 BGB917554 BPX917554 BZT917554 CJP917554 CTL917554 DDH917554 DND917554 DWZ917554 EGV917554 EQR917554 FAN917554 FKJ917554 FUF917554 GEB917554 GNX917554 GXT917554 HHP917554 HRL917554 IBH917554 ILD917554 IUZ917554 JEV917554 JOR917554 JYN917554 KIJ917554 KSF917554 LCB917554 LLX917554 LVT917554 MFP917554 MPL917554 MZH917554 NJD917554 NSZ917554 OCV917554 OMR917554 OWN917554 PGJ917554 PQF917554 QAB917554 QJX917554 QTT917554 RDP917554 RNL917554 RXH917554 SHD917554 SQZ917554 TAV917554 TKR917554 TUN917554 UEJ917554 UOF917554 UYB917554 VHX917554 VRT917554 WBP917554 WLL917554 WVH917554 C983090 IV983090 SR983090 ACN983090 AMJ983090 AWF983090 BGB983090 BPX983090 BZT983090 CJP983090 CTL983090 DDH983090 DND983090 DWZ983090 EGV983090 EQR983090 FAN983090 FKJ983090 FUF983090 GEB983090 GNX983090 GXT983090 HHP983090 HRL983090 IBH983090 ILD983090 IUZ983090 JEV983090 JOR983090 JYN983090 KIJ983090 KSF983090 LCB983090 LLX983090 LVT983090 MFP983090 MPL983090 MZH983090 NJD983090 NSZ983090 OCV983090 OMR983090 OWN983090 PGJ983090 PQF983090 QAB983090 QJX983090 QTT983090 RDP983090 RNL983090 RXH983090 SHD983090 SQZ983090 TAV983090 TKR983090 TUN983090 UEJ983090 UOF983090 UYB983090 VHX983090 VRT983090 WBP98309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90 A65586 IS65586 SO65586 ACK65586 AMG65586 AWC65586 BFY65586 BPU65586 BZQ65586 CJM65586 CTI65586 DDE65586 DNA65586 DWW65586 EGS65586 EQO65586 FAK65586 FKG65586 FUC65586 GDY65586 GNU65586 GXQ65586 HHM65586 HRI65586 IBE65586 ILA65586 IUW65586 JES65586 JOO65586 JYK65586 KIG65586 KSC65586 LBY65586 LLU65586 LVQ65586 MFM65586 MPI65586 MZE65586 NJA65586 NSW65586 OCS65586 OMO65586 OWK65586 PGG65586 PQC65586 PZY65586 QJU65586 QTQ65586 RDM65586 RNI65586 RXE65586 SHA65586 SQW65586 TAS65586 TKO65586 TUK65586 UEG65586 UOC65586 UXY65586 VHU65586 VRQ65586 WBM65586 WLI65586 WVE65586 A131122 IS131122 SO131122 ACK131122 AMG131122 AWC131122 BFY131122 BPU131122 BZQ131122 CJM131122 CTI131122 DDE131122 DNA131122 DWW131122 EGS131122 EQO131122 FAK131122 FKG131122 FUC131122 GDY131122 GNU131122 GXQ131122 HHM131122 HRI131122 IBE131122 ILA131122 IUW131122 JES131122 JOO131122 JYK131122 KIG131122 KSC131122 LBY131122 LLU131122 LVQ131122 MFM131122 MPI131122 MZE131122 NJA131122 NSW131122 OCS131122 OMO131122 OWK131122 PGG131122 PQC131122 PZY131122 QJU131122 QTQ131122 RDM131122 RNI131122 RXE131122 SHA131122 SQW131122 TAS131122 TKO131122 TUK131122 UEG131122 UOC131122 UXY131122 VHU131122 VRQ131122 WBM131122 WLI131122 WVE131122 A196658 IS196658 SO196658 ACK196658 AMG196658 AWC196658 BFY196658 BPU196658 BZQ196658 CJM196658 CTI196658 DDE196658 DNA196658 DWW196658 EGS196658 EQO196658 FAK196658 FKG196658 FUC196658 GDY196658 GNU196658 GXQ196658 HHM196658 HRI196658 IBE196658 ILA196658 IUW196658 JES196658 JOO196658 JYK196658 KIG196658 KSC196658 LBY196658 LLU196658 LVQ196658 MFM196658 MPI196658 MZE196658 NJA196658 NSW196658 OCS196658 OMO196658 OWK196658 PGG196658 PQC196658 PZY196658 QJU196658 QTQ196658 RDM196658 RNI196658 RXE196658 SHA196658 SQW196658 TAS196658 TKO196658 TUK196658 UEG196658 UOC196658 UXY196658 VHU196658 VRQ196658 WBM196658 WLI196658 WVE196658 A262194 IS262194 SO262194 ACK262194 AMG262194 AWC262194 BFY262194 BPU262194 BZQ262194 CJM262194 CTI262194 DDE262194 DNA262194 DWW262194 EGS262194 EQO262194 FAK262194 FKG262194 FUC262194 GDY262194 GNU262194 GXQ262194 HHM262194 HRI262194 IBE262194 ILA262194 IUW262194 JES262194 JOO262194 JYK262194 KIG262194 KSC262194 LBY262194 LLU262194 LVQ262194 MFM262194 MPI262194 MZE262194 NJA262194 NSW262194 OCS262194 OMO262194 OWK262194 PGG262194 PQC262194 PZY262194 QJU262194 QTQ262194 RDM262194 RNI262194 RXE262194 SHA262194 SQW262194 TAS262194 TKO262194 TUK262194 UEG262194 UOC262194 UXY262194 VHU262194 VRQ262194 WBM262194 WLI262194 WVE262194 A327730 IS327730 SO327730 ACK327730 AMG327730 AWC327730 BFY327730 BPU327730 BZQ327730 CJM327730 CTI327730 DDE327730 DNA327730 DWW327730 EGS327730 EQO327730 FAK327730 FKG327730 FUC327730 GDY327730 GNU327730 GXQ327730 HHM327730 HRI327730 IBE327730 ILA327730 IUW327730 JES327730 JOO327730 JYK327730 KIG327730 KSC327730 LBY327730 LLU327730 LVQ327730 MFM327730 MPI327730 MZE327730 NJA327730 NSW327730 OCS327730 OMO327730 OWK327730 PGG327730 PQC327730 PZY327730 QJU327730 QTQ327730 RDM327730 RNI327730 RXE327730 SHA327730 SQW327730 TAS327730 TKO327730 TUK327730 UEG327730 UOC327730 UXY327730 VHU327730 VRQ327730 WBM327730 WLI327730 WVE327730 A393266 IS393266 SO393266 ACK393266 AMG393266 AWC393266 BFY393266 BPU393266 BZQ393266 CJM393266 CTI393266 DDE393266 DNA393266 DWW393266 EGS393266 EQO393266 FAK393266 FKG393266 FUC393266 GDY393266 GNU393266 GXQ393266 HHM393266 HRI393266 IBE393266 ILA393266 IUW393266 JES393266 JOO393266 JYK393266 KIG393266 KSC393266 LBY393266 LLU393266 LVQ393266 MFM393266 MPI393266 MZE393266 NJA393266 NSW393266 OCS393266 OMO393266 OWK393266 PGG393266 PQC393266 PZY393266 QJU393266 QTQ393266 RDM393266 RNI393266 RXE393266 SHA393266 SQW393266 TAS393266 TKO393266 TUK393266 UEG393266 UOC393266 UXY393266 VHU393266 VRQ393266 WBM393266 WLI393266 WVE393266 A458802 IS458802 SO458802 ACK458802 AMG458802 AWC458802 BFY458802 BPU458802 BZQ458802 CJM458802 CTI458802 DDE458802 DNA458802 DWW458802 EGS458802 EQO458802 FAK458802 FKG458802 FUC458802 GDY458802 GNU458802 GXQ458802 HHM458802 HRI458802 IBE458802 ILA458802 IUW458802 JES458802 JOO458802 JYK458802 KIG458802 KSC458802 LBY458802 LLU458802 LVQ458802 MFM458802 MPI458802 MZE458802 NJA458802 NSW458802 OCS458802 OMO458802 OWK458802 PGG458802 PQC458802 PZY458802 QJU458802 QTQ458802 RDM458802 RNI458802 RXE458802 SHA458802 SQW458802 TAS458802 TKO458802 TUK458802 UEG458802 UOC458802 UXY458802 VHU458802 VRQ458802 WBM458802 WLI458802 WVE458802 A524338 IS524338 SO524338 ACK524338 AMG524338 AWC524338 BFY524338 BPU524338 BZQ524338 CJM524338 CTI524338 DDE524338 DNA524338 DWW524338 EGS524338 EQO524338 FAK524338 FKG524338 FUC524338 GDY524338 GNU524338 GXQ524338 HHM524338 HRI524338 IBE524338 ILA524338 IUW524338 JES524338 JOO524338 JYK524338 KIG524338 KSC524338 LBY524338 LLU524338 LVQ524338 MFM524338 MPI524338 MZE524338 NJA524338 NSW524338 OCS524338 OMO524338 OWK524338 PGG524338 PQC524338 PZY524338 QJU524338 QTQ524338 RDM524338 RNI524338 RXE524338 SHA524338 SQW524338 TAS524338 TKO524338 TUK524338 UEG524338 UOC524338 UXY524338 VHU524338 VRQ524338 WBM524338 WLI524338 WVE524338 A589874 IS589874 SO589874 ACK589874 AMG589874 AWC589874 BFY589874 BPU589874 BZQ589874 CJM589874 CTI589874 DDE589874 DNA589874 DWW589874 EGS589874 EQO589874 FAK589874 FKG589874 FUC589874 GDY589874 GNU589874 GXQ589874 HHM589874 HRI589874 IBE589874 ILA589874 IUW589874 JES589874 JOO589874 JYK589874 KIG589874 KSC589874 LBY589874 LLU589874 LVQ589874 MFM589874 MPI589874 MZE589874 NJA589874 NSW589874 OCS589874 OMO589874 OWK589874 PGG589874 PQC589874 PZY589874 QJU589874 QTQ589874 RDM589874 RNI589874 RXE589874 SHA589874 SQW589874 TAS589874 TKO589874 TUK589874 UEG589874 UOC589874 UXY589874 VHU589874 VRQ589874 WBM589874 WLI589874 WVE589874 A655410 IS655410 SO655410 ACK655410 AMG655410 AWC655410 BFY655410 BPU655410 BZQ655410 CJM655410 CTI655410 DDE655410 DNA655410 DWW655410 EGS655410 EQO655410 FAK655410 FKG655410 FUC655410 GDY655410 GNU655410 GXQ655410 HHM655410 HRI655410 IBE655410 ILA655410 IUW655410 JES655410 JOO655410 JYK655410 KIG655410 KSC655410 LBY655410 LLU655410 LVQ655410 MFM655410 MPI655410 MZE655410 NJA655410 NSW655410 OCS655410 OMO655410 OWK655410 PGG655410 PQC655410 PZY655410 QJU655410 QTQ655410 RDM655410 RNI655410 RXE655410 SHA655410 SQW655410 TAS655410 TKO655410 TUK655410 UEG655410 UOC655410 UXY655410 VHU655410 VRQ655410 WBM655410 WLI655410 WVE655410 A720946 IS720946 SO720946 ACK720946 AMG720946 AWC720946 BFY720946 BPU720946 BZQ720946 CJM720946 CTI720946 DDE720946 DNA720946 DWW720946 EGS720946 EQO720946 FAK720946 FKG720946 FUC720946 GDY720946 GNU720946 GXQ720946 HHM720946 HRI720946 IBE720946 ILA720946 IUW720946 JES720946 JOO720946 JYK720946 KIG720946 KSC720946 LBY720946 LLU720946 LVQ720946 MFM720946 MPI720946 MZE720946 NJA720946 NSW720946 OCS720946 OMO720946 OWK720946 PGG720946 PQC720946 PZY720946 QJU720946 QTQ720946 RDM720946 RNI720946 RXE720946 SHA720946 SQW720946 TAS720946 TKO720946 TUK720946 UEG720946 UOC720946 UXY720946 VHU720946 VRQ720946 WBM720946 WLI720946 WVE720946 A786482 IS786482 SO786482 ACK786482 AMG786482 AWC786482 BFY786482 BPU786482 BZQ786482 CJM786482 CTI786482 DDE786482 DNA786482 DWW786482 EGS786482 EQO786482 FAK786482 FKG786482 FUC786482 GDY786482 GNU786482 GXQ786482 HHM786482 HRI786482 IBE786482 ILA786482 IUW786482 JES786482 JOO786482 JYK786482 KIG786482 KSC786482 LBY786482 LLU786482 LVQ786482 MFM786482 MPI786482 MZE786482 NJA786482 NSW786482 OCS786482 OMO786482 OWK786482 PGG786482 PQC786482 PZY786482 QJU786482 QTQ786482 RDM786482 RNI786482 RXE786482 SHA786482 SQW786482 TAS786482 TKO786482 TUK786482 UEG786482 UOC786482 UXY786482 VHU786482 VRQ786482 WBM786482 WLI786482 WVE786482 A852018 IS852018 SO852018 ACK852018 AMG852018 AWC852018 BFY852018 BPU852018 BZQ852018 CJM852018 CTI852018 DDE852018 DNA852018 DWW852018 EGS852018 EQO852018 FAK852018 FKG852018 FUC852018 GDY852018 GNU852018 GXQ852018 HHM852018 HRI852018 IBE852018 ILA852018 IUW852018 JES852018 JOO852018 JYK852018 KIG852018 KSC852018 LBY852018 LLU852018 LVQ852018 MFM852018 MPI852018 MZE852018 NJA852018 NSW852018 OCS852018 OMO852018 OWK852018 PGG852018 PQC852018 PZY852018 QJU852018 QTQ852018 RDM852018 RNI852018 RXE852018 SHA852018 SQW852018 TAS852018 TKO852018 TUK852018 UEG852018 UOC852018 UXY852018 VHU852018 VRQ852018 WBM852018 WLI852018 WVE852018 A917554 IS917554 SO917554 ACK917554 AMG917554 AWC917554 BFY917554 BPU917554 BZQ917554 CJM917554 CTI917554 DDE917554 DNA917554 DWW917554 EGS917554 EQO917554 FAK917554 FKG917554 FUC917554 GDY917554 GNU917554 GXQ917554 HHM917554 HRI917554 IBE917554 ILA917554 IUW917554 JES917554 JOO917554 JYK917554 KIG917554 KSC917554 LBY917554 LLU917554 LVQ917554 MFM917554 MPI917554 MZE917554 NJA917554 NSW917554 OCS917554 OMO917554 OWK917554 PGG917554 PQC917554 PZY917554 QJU917554 QTQ917554 RDM917554 RNI917554 RXE917554 SHA917554 SQW917554 TAS917554 TKO917554 TUK917554 UEG917554 UOC917554 UXY917554 VHU917554 VRQ917554 WBM917554 WLI917554 WVE917554 A983090 IS983090 SO983090 ACK983090 AMG983090 AWC983090 BFY983090 BPU983090 BZQ983090 CJM983090 CTI983090 DDE983090 DNA983090 DWW983090 EGS983090 EQO983090 FAK983090 FKG983090 FUC983090 GDY983090 GNU983090 GXQ983090 HHM983090 HRI983090 IBE983090 ILA983090 IUW983090 JES983090 JOO983090 JYK983090 KIG983090 KSC983090 LBY983090 LLU983090 LVQ983090 MFM983090 MPI983090 MZE983090 NJA983090 NSW983090 OCS983090 OMO983090 OWK983090 PGG983090 PQC983090 PZY983090 QJU983090 QTQ983090 RDM983090 RNI983090 RXE983090 SHA983090 SQW983090 TAS983090 TKO983090 TUK983090 UEG983090 UOC983090 UXY983090 VHU983090 VRQ983090 WBM983090 WLI98309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8"/>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52"/>
  <sheetViews>
    <sheetView topLeftCell="A84" zoomScale="70" zoomScaleNormal="70" workbookViewId="0">
      <selection activeCell="B89" sqref="B89"/>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65" t="s">
        <v>63</v>
      </c>
      <c r="C2" s="266"/>
      <c r="D2" s="266"/>
      <c r="E2" s="266"/>
      <c r="F2" s="266"/>
      <c r="G2" s="266"/>
      <c r="H2" s="266"/>
      <c r="I2" s="266"/>
      <c r="J2" s="266"/>
      <c r="K2" s="266"/>
      <c r="L2" s="266"/>
      <c r="M2" s="266"/>
      <c r="N2" s="266"/>
      <c r="O2" s="266"/>
      <c r="P2" s="266"/>
    </row>
    <row r="4" spans="2:16" ht="26.25" x14ac:dyDescent="0.25">
      <c r="B4" s="265" t="s">
        <v>48</v>
      </c>
      <c r="C4" s="266"/>
      <c r="D4" s="266"/>
      <c r="E4" s="266"/>
      <c r="F4" s="266"/>
      <c r="G4" s="266"/>
      <c r="H4" s="266"/>
      <c r="I4" s="266"/>
      <c r="J4" s="266"/>
      <c r="K4" s="266"/>
      <c r="L4" s="266"/>
      <c r="M4" s="266"/>
      <c r="N4" s="266"/>
      <c r="O4" s="266"/>
      <c r="P4" s="266"/>
    </row>
    <row r="5" spans="2:16" ht="15.75" thickBot="1" x14ac:dyDescent="0.3"/>
    <row r="6" spans="2:16" ht="21.75" thickBot="1" x14ac:dyDescent="0.3">
      <c r="B6" s="11" t="s">
        <v>4</v>
      </c>
      <c r="C6" s="269" t="s">
        <v>294</v>
      </c>
      <c r="D6" s="269"/>
      <c r="E6" s="269"/>
      <c r="F6" s="269"/>
      <c r="G6" s="269"/>
      <c r="H6" s="269"/>
      <c r="I6" s="269"/>
      <c r="J6" s="269"/>
      <c r="K6" s="269"/>
      <c r="L6" s="269"/>
      <c r="M6" s="269"/>
      <c r="N6" s="270"/>
    </row>
    <row r="7" spans="2:16" ht="16.5" thickBot="1" x14ac:dyDescent="0.3">
      <c r="B7" s="12" t="s">
        <v>5</v>
      </c>
      <c r="C7" s="269"/>
      <c r="D7" s="269"/>
      <c r="E7" s="269"/>
      <c r="F7" s="269"/>
      <c r="G7" s="269"/>
      <c r="H7" s="269"/>
      <c r="I7" s="269"/>
      <c r="J7" s="269"/>
      <c r="K7" s="269"/>
      <c r="L7" s="269"/>
      <c r="M7" s="269"/>
      <c r="N7" s="270"/>
    </row>
    <row r="8" spans="2:16" ht="16.5" thickBot="1" x14ac:dyDescent="0.3">
      <c r="B8" s="12" t="s">
        <v>6</v>
      </c>
      <c r="C8" s="269"/>
      <c r="D8" s="269"/>
      <c r="E8" s="269"/>
      <c r="F8" s="269"/>
      <c r="G8" s="269"/>
      <c r="H8" s="269"/>
      <c r="I8" s="269"/>
      <c r="J8" s="269"/>
      <c r="K8" s="269"/>
      <c r="L8" s="269"/>
      <c r="M8" s="269"/>
      <c r="N8" s="270"/>
    </row>
    <row r="9" spans="2:16" ht="16.5" thickBot="1" x14ac:dyDescent="0.3">
      <c r="B9" s="12" t="s">
        <v>7</v>
      </c>
      <c r="C9" s="269"/>
      <c r="D9" s="269"/>
      <c r="E9" s="269"/>
      <c r="F9" s="269"/>
      <c r="G9" s="269"/>
      <c r="H9" s="269"/>
      <c r="I9" s="269"/>
      <c r="J9" s="269"/>
      <c r="K9" s="269"/>
      <c r="L9" s="269"/>
      <c r="M9" s="269"/>
      <c r="N9" s="270"/>
    </row>
    <row r="10" spans="2:16" ht="16.5" thickBot="1" x14ac:dyDescent="0.3">
      <c r="B10" s="12" t="s">
        <v>8</v>
      </c>
      <c r="C10" s="271"/>
      <c r="D10" s="271"/>
      <c r="E10" s="272"/>
      <c r="F10" s="34"/>
      <c r="G10" s="34"/>
      <c r="H10" s="34"/>
      <c r="I10" s="34"/>
      <c r="J10" s="34"/>
      <c r="K10" s="34"/>
      <c r="L10" s="34"/>
      <c r="M10" s="34"/>
      <c r="N10" s="35"/>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ht="45.75" customHeight="1" x14ac:dyDescent="0.25">
      <c r="B14" s="275" t="s">
        <v>100</v>
      </c>
      <c r="C14" s="275"/>
      <c r="D14" s="164" t="s">
        <v>12</v>
      </c>
      <c r="E14" s="164" t="s">
        <v>13</v>
      </c>
      <c r="F14" s="164" t="s">
        <v>29</v>
      </c>
      <c r="G14" s="94"/>
      <c r="I14" s="38"/>
      <c r="J14" s="38"/>
      <c r="K14" s="38"/>
      <c r="L14" s="38"/>
      <c r="M14" s="38"/>
      <c r="N14" s="110"/>
    </row>
    <row r="15" spans="2:16" x14ac:dyDescent="0.25">
      <c r="B15" s="275"/>
      <c r="C15" s="275"/>
      <c r="D15" s="164">
        <v>38</v>
      </c>
      <c r="E15" s="36">
        <v>598562360</v>
      </c>
      <c r="F15" s="205">
        <v>220</v>
      </c>
      <c r="G15" s="95"/>
      <c r="I15" s="39"/>
      <c r="J15" s="39"/>
      <c r="K15" s="39"/>
      <c r="L15" s="39"/>
      <c r="M15" s="39"/>
      <c r="N15" s="110"/>
    </row>
    <row r="16" spans="2:16" x14ac:dyDescent="0.25">
      <c r="B16" s="275"/>
      <c r="C16" s="275"/>
      <c r="D16" s="164"/>
      <c r="E16" s="36"/>
      <c r="F16" s="36"/>
      <c r="G16" s="95"/>
      <c r="I16" s="39"/>
      <c r="J16" s="39"/>
      <c r="K16" s="39"/>
      <c r="L16" s="39"/>
      <c r="M16" s="39"/>
      <c r="N16" s="110"/>
    </row>
    <row r="17" spans="1:14" x14ac:dyDescent="0.25">
      <c r="B17" s="275"/>
      <c r="C17" s="275"/>
      <c r="D17" s="164"/>
      <c r="E17" s="36"/>
      <c r="F17" s="36"/>
      <c r="G17" s="95"/>
      <c r="I17" s="39"/>
      <c r="J17" s="39"/>
      <c r="K17" s="39"/>
      <c r="L17" s="39"/>
      <c r="M17" s="39"/>
      <c r="N17" s="110"/>
    </row>
    <row r="18" spans="1:14" x14ac:dyDescent="0.25">
      <c r="B18" s="275"/>
      <c r="C18" s="275"/>
      <c r="D18" s="164"/>
      <c r="E18" s="37"/>
      <c r="F18" s="36"/>
      <c r="G18" s="95"/>
      <c r="H18" s="22"/>
      <c r="I18" s="39"/>
      <c r="J18" s="39"/>
      <c r="K18" s="39"/>
      <c r="L18" s="39"/>
      <c r="M18" s="39"/>
      <c r="N18" s="20"/>
    </row>
    <row r="19" spans="1:14" x14ac:dyDescent="0.25">
      <c r="B19" s="275"/>
      <c r="C19" s="275"/>
      <c r="D19" s="164"/>
      <c r="E19" s="37"/>
      <c r="F19" s="36"/>
      <c r="G19" s="95"/>
      <c r="H19" s="22"/>
      <c r="I19" s="41"/>
      <c r="J19" s="41"/>
      <c r="K19" s="41"/>
      <c r="L19" s="41"/>
      <c r="M19" s="41"/>
      <c r="N19" s="20"/>
    </row>
    <row r="20" spans="1:14" x14ac:dyDescent="0.25">
      <c r="B20" s="275"/>
      <c r="C20" s="275"/>
      <c r="D20" s="164"/>
      <c r="E20" s="37"/>
      <c r="F20" s="36"/>
      <c r="G20" s="95"/>
      <c r="H20" s="22"/>
      <c r="I20" s="109"/>
      <c r="J20" s="109"/>
      <c r="K20" s="109"/>
      <c r="L20" s="109"/>
      <c r="M20" s="109"/>
      <c r="N20" s="20"/>
    </row>
    <row r="21" spans="1:14" x14ac:dyDescent="0.25">
      <c r="B21" s="275"/>
      <c r="C21" s="275"/>
      <c r="D21" s="164"/>
      <c r="E21" s="37"/>
      <c r="F21" s="36"/>
      <c r="G21" s="95"/>
      <c r="H21" s="22"/>
      <c r="I21" s="109"/>
      <c r="J21" s="109"/>
      <c r="K21" s="109"/>
      <c r="L21" s="109"/>
      <c r="M21" s="109"/>
      <c r="N21" s="20"/>
    </row>
    <row r="22" spans="1:14" ht="15.75" thickBot="1" x14ac:dyDescent="0.3">
      <c r="B22" s="267" t="s">
        <v>14</v>
      </c>
      <c r="C22" s="268"/>
      <c r="D22" s="164"/>
      <c r="E22" s="65"/>
      <c r="F22" s="36"/>
      <c r="G22" s="95"/>
      <c r="H22" s="22"/>
      <c r="I22" s="109"/>
      <c r="J22" s="109"/>
      <c r="K22" s="109"/>
      <c r="L22" s="109"/>
      <c r="M22" s="109"/>
      <c r="N22" s="20"/>
    </row>
    <row r="23" spans="1:14" ht="45.75" thickBot="1" x14ac:dyDescent="0.3">
      <c r="A23" s="43"/>
      <c r="B23" s="54" t="s">
        <v>15</v>
      </c>
      <c r="C23" s="54" t="s">
        <v>101</v>
      </c>
      <c r="E23" s="38"/>
      <c r="F23" s="38"/>
      <c r="G23" s="38"/>
      <c r="H23" s="38"/>
      <c r="I23" s="10"/>
      <c r="J23" s="10"/>
      <c r="K23" s="10"/>
      <c r="L23" s="10"/>
      <c r="M23" s="10"/>
    </row>
    <row r="24" spans="1:14" ht="15.75" thickBot="1" x14ac:dyDescent="0.3">
      <c r="A24" s="44">
        <v>1</v>
      </c>
      <c r="C24" s="46">
        <f>F15*80%</f>
        <v>176</v>
      </c>
      <c r="D24" s="42"/>
      <c r="E24" s="45">
        <f>E15</f>
        <v>598562360</v>
      </c>
      <c r="F24" s="40"/>
      <c r="G24" s="40"/>
      <c r="H24" s="40"/>
      <c r="I24" s="23"/>
      <c r="J24" s="23"/>
      <c r="K24" s="23"/>
      <c r="L24" s="23"/>
      <c r="M24" s="23"/>
    </row>
    <row r="25" spans="1:14" x14ac:dyDescent="0.25">
      <c r="A25" s="101"/>
      <c r="C25" s="102"/>
      <c r="D25" s="39"/>
      <c r="E25" s="103"/>
      <c r="F25" s="40"/>
      <c r="G25" s="40"/>
      <c r="H25" s="40"/>
      <c r="I25" s="23"/>
      <c r="J25" s="23"/>
      <c r="K25" s="23"/>
      <c r="L25" s="23"/>
      <c r="M25" s="23"/>
    </row>
    <row r="26" spans="1:14" x14ac:dyDescent="0.25">
      <c r="A26" s="101"/>
      <c r="C26" s="102"/>
      <c r="D26" s="39"/>
      <c r="E26" s="103"/>
      <c r="F26" s="40"/>
      <c r="G26" s="40"/>
      <c r="H26" s="40"/>
      <c r="I26" s="23"/>
      <c r="J26" s="23"/>
      <c r="K26" s="23"/>
      <c r="L26" s="23"/>
      <c r="M26" s="23"/>
    </row>
    <row r="27" spans="1:14" x14ac:dyDescent="0.25">
      <c r="A27" s="101"/>
      <c r="B27" s="124" t="s">
        <v>135</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136</v>
      </c>
      <c r="D29" s="127" t="s">
        <v>137</v>
      </c>
      <c r="E29" s="106"/>
      <c r="F29" s="106"/>
      <c r="G29" s="106"/>
      <c r="H29" s="106"/>
      <c r="I29" s="109"/>
      <c r="J29" s="109"/>
      <c r="K29" s="109"/>
      <c r="L29" s="109"/>
      <c r="M29" s="109"/>
      <c r="N29" s="110"/>
    </row>
    <row r="30" spans="1:14" x14ac:dyDescent="0.25">
      <c r="A30" s="101"/>
      <c r="B30" s="123" t="s">
        <v>138</v>
      </c>
      <c r="C30" s="231" t="s">
        <v>179</v>
      </c>
      <c r="D30" s="231"/>
      <c r="E30" s="106"/>
      <c r="F30" s="106"/>
      <c r="G30" s="106"/>
      <c r="H30" s="106"/>
      <c r="I30" s="109"/>
      <c r="J30" s="109"/>
      <c r="K30" s="109"/>
      <c r="L30" s="109"/>
      <c r="M30" s="109"/>
      <c r="N30" s="110"/>
    </row>
    <row r="31" spans="1:14" x14ac:dyDescent="0.25">
      <c r="A31" s="101"/>
      <c r="B31" s="123" t="s">
        <v>139</v>
      </c>
      <c r="C31" s="231"/>
      <c r="D31" s="231" t="s">
        <v>179</v>
      </c>
      <c r="E31" s="106"/>
      <c r="F31" s="106"/>
      <c r="G31" s="106"/>
      <c r="H31" s="106"/>
      <c r="I31" s="109"/>
      <c r="J31" s="109"/>
      <c r="K31" s="109"/>
      <c r="L31" s="109"/>
      <c r="M31" s="109"/>
      <c r="N31" s="110"/>
    </row>
    <row r="32" spans="1:14" x14ac:dyDescent="0.25">
      <c r="A32" s="101"/>
      <c r="B32" s="123" t="s">
        <v>140</v>
      </c>
      <c r="C32" s="231" t="s">
        <v>179</v>
      </c>
      <c r="D32" s="231"/>
      <c r="E32" s="106"/>
      <c r="F32" s="106"/>
      <c r="G32" s="106"/>
      <c r="H32" s="106"/>
      <c r="I32" s="109"/>
      <c r="J32" s="109"/>
      <c r="K32" s="109"/>
      <c r="L32" s="109"/>
      <c r="M32" s="109"/>
      <c r="N32" s="110"/>
    </row>
    <row r="33" spans="1:17" x14ac:dyDescent="0.25">
      <c r="A33" s="101"/>
      <c r="B33" s="123" t="s">
        <v>141</v>
      </c>
      <c r="C33" s="231" t="s">
        <v>179</v>
      </c>
      <c r="D33" s="231"/>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142</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143</v>
      </c>
      <c r="C40" s="108">
        <v>40</v>
      </c>
      <c r="D40" s="163">
        <v>0</v>
      </c>
      <c r="E40" s="284">
        <f>+D40+D41</f>
        <v>0</v>
      </c>
      <c r="F40" s="106"/>
      <c r="G40" s="106"/>
      <c r="H40" s="106"/>
      <c r="I40" s="109"/>
      <c r="J40" s="109"/>
      <c r="K40" s="109"/>
      <c r="L40" s="109"/>
      <c r="M40" s="109"/>
      <c r="N40" s="110"/>
    </row>
    <row r="41" spans="1:17" ht="42.75" x14ac:dyDescent="0.25">
      <c r="A41" s="101"/>
      <c r="B41" s="107" t="s">
        <v>144</v>
      </c>
      <c r="C41" s="108">
        <v>60</v>
      </c>
      <c r="D41" s="163">
        <f>+F151</f>
        <v>0</v>
      </c>
      <c r="E41" s="285"/>
      <c r="F41" s="106"/>
      <c r="G41" s="106"/>
      <c r="H41" s="106"/>
      <c r="I41" s="109"/>
      <c r="J41" s="109"/>
      <c r="K41" s="109"/>
      <c r="L41" s="109"/>
      <c r="M41" s="109"/>
      <c r="N41" s="110"/>
    </row>
    <row r="42" spans="1:17" x14ac:dyDescent="0.25">
      <c r="A42" s="101"/>
      <c r="C42" s="102"/>
      <c r="D42" s="39"/>
      <c r="E42" s="103"/>
      <c r="F42" s="40"/>
      <c r="G42" s="40"/>
      <c r="H42" s="40"/>
      <c r="I42" s="23"/>
      <c r="J42" s="23"/>
      <c r="K42" s="23"/>
      <c r="L42" s="23"/>
      <c r="M42" s="23"/>
    </row>
    <row r="43" spans="1:17" x14ac:dyDescent="0.25">
      <c r="A43" s="101"/>
      <c r="C43" s="102"/>
      <c r="D43" s="39"/>
      <c r="E43" s="103"/>
      <c r="F43" s="40"/>
      <c r="G43" s="40"/>
      <c r="H43" s="40"/>
      <c r="I43" s="23"/>
      <c r="J43" s="23"/>
      <c r="K43" s="23"/>
      <c r="L43" s="23"/>
      <c r="M43" s="23"/>
    </row>
    <row r="44" spans="1:17" x14ac:dyDescent="0.25">
      <c r="A44" s="101"/>
      <c r="C44" s="102"/>
      <c r="D44" s="39"/>
      <c r="E44" s="103"/>
      <c r="F44" s="40"/>
      <c r="G44" s="40"/>
      <c r="H44" s="40"/>
      <c r="I44" s="23"/>
      <c r="J44" s="23"/>
      <c r="K44" s="23"/>
      <c r="L44" s="23"/>
      <c r="M44" s="23"/>
    </row>
    <row r="45" spans="1:17" ht="15.75" thickBot="1" x14ac:dyDescent="0.3">
      <c r="M45" s="277" t="s">
        <v>35</v>
      </c>
      <c r="N45" s="277"/>
    </row>
    <row r="46" spans="1:17" x14ac:dyDescent="0.25">
      <c r="B46" s="124" t="s">
        <v>30</v>
      </c>
      <c r="M46" s="66"/>
      <c r="N46" s="66"/>
    </row>
    <row r="47" spans="1:17" ht="15.75" thickBot="1" x14ac:dyDescent="0.3">
      <c r="M47" s="66"/>
      <c r="N47" s="66"/>
    </row>
    <row r="48" spans="1:17" s="109" customFormat="1" ht="109.5" customHeight="1" x14ac:dyDescent="0.25">
      <c r="B48" s="120" t="s">
        <v>145</v>
      </c>
      <c r="C48" s="120" t="s">
        <v>146</v>
      </c>
      <c r="D48" s="120" t="s">
        <v>147</v>
      </c>
      <c r="E48" s="120" t="s">
        <v>45</v>
      </c>
      <c r="F48" s="120" t="s">
        <v>22</v>
      </c>
      <c r="G48" s="120" t="s">
        <v>102</v>
      </c>
      <c r="H48" s="120" t="s">
        <v>17</v>
      </c>
      <c r="I48" s="120" t="s">
        <v>10</v>
      </c>
      <c r="J48" s="120" t="s">
        <v>31</v>
      </c>
      <c r="K48" s="120" t="s">
        <v>61</v>
      </c>
      <c r="L48" s="120" t="s">
        <v>20</v>
      </c>
      <c r="M48" s="105" t="s">
        <v>26</v>
      </c>
      <c r="N48" s="120" t="s">
        <v>148</v>
      </c>
      <c r="O48" s="120" t="s">
        <v>36</v>
      </c>
      <c r="P48" s="121" t="s">
        <v>11</v>
      </c>
      <c r="Q48" s="121" t="s">
        <v>19</v>
      </c>
    </row>
    <row r="49" spans="1:26" s="115" customFormat="1" ht="29.25" customHeight="1" x14ac:dyDescent="0.25">
      <c r="A49" s="47">
        <v>1</v>
      </c>
      <c r="B49" s="116" t="s">
        <v>294</v>
      </c>
      <c r="C49" s="117" t="s">
        <v>294</v>
      </c>
      <c r="D49" s="116" t="s">
        <v>296</v>
      </c>
      <c r="E49" s="111" t="s">
        <v>297</v>
      </c>
      <c r="F49" s="112" t="s">
        <v>136</v>
      </c>
      <c r="G49" s="154"/>
      <c r="H49" s="119">
        <v>40210</v>
      </c>
      <c r="I49" s="113">
        <v>40527</v>
      </c>
      <c r="J49" s="113"/>
      <c r="K49" s="113" t="s">
        <v>298</v>
      </c>
      <c r="L49" s="113"/>
      <c r="M49" s="104">
        <v>4843</v>
      </c>
      <c r="N49" s="104"/>
      <c r="O49" s="27">
        <v>3505781081</v>
      </c>
      <c r="P49" s="27">
        <v>216</v>
      </c>
      <c r="Q49" s="155" t="s">
        <v>719</v>
      </c>
      <c r="R49" s="114"/>
      <c r="S49" s="114"/>
      <c r="T49" s="114"/>
      <c r="U49" s="114"/>
      <c r="V49" s="114"/>
      <c r="W49" s="114"/>
      <c r="X49" s="114"/>
      <c r="Y49" s="114"/>
      <c r="Z49" s="114"/>
    </row>
    <row r="50" spans="1:26" s="115" customFormat="1" ht="29.25" customHeight="1" x14ac:dyDescent="0.25">
      <c r="A50" s="47">
        <f>+A49+1</f>
        <v>2</v>
      </c>
      <c r="B50" s="116" t="s">
        <v>294</v>
      </c>
      <c r="C50" s="117" t="s">
        <v>294</v>
      </c>
      <c r="D50" s="116" t="s">
        <v>296</v>
      </c>
      <c r="E50" s="111" t="s">
        <v>299</v>
      </c>
      <c r="F50" s="112" t="s">
        <v>136</v>
      </c>
      <c r="G50" s="112"/>
      <c r="H50" s="119">
        <v>40557</v>
      </c>
      <c r="I50" s="113">
        <v>40844</v>
      </c>
      <c r="J50" s="113"/>
      <c r="K50" s="113" t="s">
        <v>655</v>
      </c>
      <c r="L50" s="113" t="s">
        <v>656</v>
      </c>
      <c r="M50" s="104">
        <v>135</v>
      </c>
      <c r="N50" s="104"/>
      <c r="O50" s="27">
        <v>139488716</v>
      </c>
      <c r="P50" s="27">
        <v>207</v>
      </c>
      <c r="Q50" s="155" t="s">
        <v>719</v>
      </c>
      <c r="R50" s="114"/>
      <c r="S50" s="114"/>
      <c r="T50" s="114"/>
      <c r="U50" s="114"/>
      <c r="V50" s="114"/>
      <c r="W50" s="114"/>
      <c r="X50" s="114"/>
      <c r="Y50" s="114"/>
      <c r="Z50" s="114"/>
    </row>
    <row r="51" spans="1:26" s="115" customFormat="1" ht="29.25" customHeight="1" x14ac:dyDescent="0.25">
      <c r="A51" s="47">
        <f t="shared" ref="A51:A56" si="0">+A50+1</f>
        <v>3</v>
      </c>
      <c r="B51" s="116" t="s">
        <v>294</v>
      </c>
      <c r="C51" s="117" t="s">
        <v>294</v>
      </c>
      <c r="D51" s="116" t="s">
        <v>296</v>
      </c>
      <c r="E51" s="111" t="s">
        <v>300</v>
      </c>
      <c r="F51" s="112" t="s">
        <v>136</v>
      </c>
      <c r="G51" s="112"/>
      <c r="H51" s="119">
        <v>40816</v>
      </c>
      <c r="I51" s="113">
        <v>40969</v>
      </c>
      <c r="J51" s="113"/>
      <c r="K51" s="113" t="s">
        <v>316</v>
      </c>
      <c r="L51" s="113"/>
      <c r="M51" s="104">
        <v>631</v>
      </c>
      <c r="N51" s="104"/>
      <c r="O51" s="27">
        <v>520385195</v>
      </c>
      <c r="P51" s="27" t="s">
        <v>301</v>
      </c>
      <c r="Q51" s="155" t="s">
        <v>719</v>
      </c>
      <c r="R51" s="114"/>
      <c r="S51" s="114"/>
      <c r="T51" s="114"/>
      <c r="U51" s="114"/>
      <c r="V51" s="114"/>
      <c r="W51" s="114"/>
      <c r="X51" s="114"/>
      <c r="Y51" s="114"/>
      <c r="Z51" s="114"/>
    </row>
    <row r="52" spans="1:26" s="115" customFormat="1" ht="29.25" customHeight="1" x14ac:dyDescent="0.25">
      <c r="A52" s="47">
        <f t="shared" si="0"/>
        <v>4</v>
      </c>
      <c r="B52" s="116" t="s">
        <v>294</v>
      </c>
      <c r="C52" s="117" t="s">
        <v>294</v>
      </c>
      <c r="D52" s="116" t="s">
        <v>296</v>
      </c>
      <c r="E52" s="111" t="s">
        <v>302</v>
      </c>
      <c r="F52" s="112" t="s">
        <v>136</v>
      </c>
      <c r="G52" s="112"/>
      <c r="H52" s="119">
        <v>41008</v>
      </c>
      <c r="I52" s="113">
        <v>41182</v>
      </c>
      <c r="J52" s="113"/>
      <c r="K52" s="113" t="s">
        <v>303</v>
      </c>
      <c r="L52" s="113"/>
      <c r="M52" s="104">
        <v>631</v>
      </c>
      <c r="N52" s="104"/>
      <c r="O52" s="27">
        <v>175114368</v>
      </c>
      <c r="P52" s="27">
        <v>142</v>
      </c>
      <c r="Q52" s="155" t="s">
        <v>719</v>
      </c>
      <c r="R52" s="114"/>
      <c r="S52" s="114"/>
      <c r="T52" s="114"/>
      <c r="U52" s="114"/>
      <c r="V52" s="114"/>
      <c r="W52" s="114"/>
      <c r="X52" s="114"/>
      <c r="Y52" s="114"/>
      <c r="Z52" s="114"/>
    </row>
    <row r="53" spans="1:26" s="115" customFormat="1" ht="29.25" customHeight="1" x14ac:dyDescent="0.25">
      <c r="A53" s="47">
        <f t="shared" si="0"/>
        <v>5</v>
      </c>
      <c r="B53" s="116" t="s">
        <v>294</v>
      </c>
      <c r="C53" s="117" t="s">
        <v>294</v>
      </c>
      <c r="D53" s="116" t="s">
        <v>296</v>
      </c>
      <c r="E53" s="111" t="s">
        <v>312</v>
      </c>
      <c r="F53" s="112" t="s">
        <v>136</v>
      </c>
      <c r="G53" s="112"/>
      <c r="H53" s="119">
        <v>41204</v>
      </c>
      <c r="I53" s="113">
        <v>41453</v>
      </c>
      <c r="J53" s="113"/>
      <c r="K53" s="113" t="s">
        <v>314</v>
      </c>
      <c r="L53" s="113"/>
      <c r="M53" s="104">
        <v>495</v>
      </c>
      <c r="N53" s="104"/>
      <c r="O53" s="27">
        <v>480053046</v>
      </c>
      <c r="P53" s="27" t="s">
        <v>313</v>
      </c>
      <c r="Q53" s="155" t="s">
        <v>719</v>
      </c>
      <c r="R53" s="114"/>
      <c r="S53" s="114"/>
      <c r="T53" s="114"/>
      <c r="U53" s="114"/>
      <c r="V53" s="114"/>
      <c r="W53" s="114"/>
      <c r="X53" s="114"/>
      <c r="Y53" s="114"/>
      <c r="Z53" s="114"/>
    </row>
    <row r="54" spans="1:26" s="115" customFormat="1" ht="29.25" customHeight="1" x14ac:dyDescent="0.25">
      <c r="A54" s="47">
        <f t="shared" si="0"/>
        <v>6</v>
      </c>
      <c r="B54" s="116" t="s">
        <v>294</v>
      </c>
      <c r="C54" s="117" t="s">
        <v>294</v>
      </c>
      <c r="D54" s="116" t="s">
        <v>315</v>
      </c>
      <c r="E54" s="111" t="s">
        <v>318</v>
      </c>
      <c r="F54" s="112" t="s">
        <v>136</v>
      </c>
      <c r="G54" s="112"/>
      <c r="H54" s="119">
        <v>41512</v>
      </c>
      <c r="I54" s="113">
        <v>41912</v>
      </c>
      <c r="J54" s="113"/>
      <c r="K54" s="113" t="s">
        <v>317</v>
      </c>
      <c r="L54" s="113"/>
      <c r="M54" s="104">
        <v>404</v>
      </c>
      <c r="N54" s="104"/>
      <c r="O54" s="27">
        <v>1395923342</v>
      </c>
      <c r="P54" s="27">
        <v>139</v>
      </c>
      <c r="Q54" s="155" t="s">
        <v>719</v>
      </c>
      <c r="R54" s="114"/>
      <c r="S54" s="114"/>
      <c r="T54" s="114"/>
      <c r="U54" s="114"/>
      <c r="V54" s="114"/>
      <c r="W54" s="114"/>
      <c r="X54" s="114"/>
      <c r="Y54" s="114"/>
      <c r="Z54" s="114"/>
    </row>
    <row r="55" spans="1:26" s="115" customFormat="1" x14ac:dyDescent="0.25">
      <c r="A55" s="47">
        <f t="shared" si="0"/>
        <v>7</v>
      </c>
      <c r="B55" s="116"/>
      <c r="C55" s="117"/>
      <c r="D55" s="116"/>
      <c r="E55" s="111"/>
      <c r="F55" s="112"/>
      <c r="G55" s="112"/>
      <c r="H55" s="112"/>
      <c r="I55" s="113"/>
      <c r="J55" s="113"/>
      <c r="K55" s="113"/>
      <c r="L55" s="113"/>
      <c r="M55" s="104"/>
      <c r="N55" s="104"/>
      <c r="O55" s="27"/>
      <c r="P55" s="27"/>
      <c r="Q55" s="155"/>
      <c r="R55" s="114"/>
      <c r="S55" s="114"/>
      <c r="T55" s="114"/>
      <c r="U55" s="114"/>
      <c r="V55" s="114"/>
      <c r="W55" s="114"/>
      <c r="X55" s="114"/>
      <c r="Y55" s="114"/>
      <c r="Z55" s="114"/>
    </row>
    <row r="56" spans="1:26" s="115" customFormat="1" x14ac:dyDescent="0.25">
      <c r="A56" s="47">
        <f t="shared" si="0"/>
        <v>8</v>
      </c>
      <c r="B56" s="116"/>
      <c r="C56" s="117"/>
      <c r="D56" s="116"/>
      <c r="E56" s="111"/>
      <c r="F56" s="112"/>
      <c r="G56" s="112"/>
      <c r="H56" s="112"/>
      <c r="I56" s="113"/>
      <c r="J56" s="113"/>
      <c r="K56" s="185"/>
      <c r="L56" s="113"/>
      <c r="M56" s="104"/>
      <c r="N56" s="104"/>
      <c r="O56" s="27"/>
      <c r="P56" s="27"/>
      <c r="Q56" s="155"/>
      <c r="R56" s="114"/>
      <c r="S56" s="114"/>
      <c r="T56" s="114"/>
      <c r="U56" s="114"/>
      <c r="V56" s="114"/>
      <c r="W56" s="114"/>
      <c r="X56" s="114"/>
      <c r="Y56" s="114"/>
      <c r="Z56" s="114"/>
    </row>
    <row r="57" spans="1:26" s="115" customFormat="1" x14ac:dyDescent="0.25">
      <c r="A57" s="47"/>
      <c r="B57" s="50" t="s">
        <v>16</v>
      </c>
      <c r="C57" s="117"/>
      <c r="D57" s="116"/>
      <c r="E57" s="111"/>
      <c r="F57" s="112"/>
      <c r="G57" s="112"/>
      <c r="H57" s="112"/>
      <c r="I57" s="113"/>
      <c r="J57" s="113"/>
      <c r="K57" s="118" t="s">
        <v>665</v>
      </c>
      <c r="L57" s="118" t="s">
        <v>656</v>
      </c>
      <c r="M57" s="153">
        <v>4843</v>
      </c>
      <c r="N57" s="153"/>
      <c r="O57" s="27"/>
      <c r="P57" s="27"/>
      <c r="Q57" s="156"/>
    </row>
    <row r="58" spans="1:26" s="30" customFormat="1" x14ac:dyDescent="0.25">
      <c r="E58" s="31"/>
    </row>
    <row r="59" spans="1:26" s="30" customFormat="1" x14ac:dyDescent="0.25">
      <c r="B59" s="278" t="s">
        <v>28</v>
      </c>
      <c r="C59" s="278" t="s">
        <v>27</v>
      </c>
      <c r="D59" s="276" t="s">
        <v>34</v>
      </c>
      <c r="E59" s="276"/>
    </row>
    <row r="60" spans="1:26" s="30" customFormat="1" x14ac:dyDescent="0.25">
      <c r="B60" s="279"/>
      <c r="C60" s="279"/>
      <c r="D60" s="165" t="s">
        <v>23</v>
      </c>
      <c r="E60" s="63" t="s">
        <v>24</v>
      </c>
    </row>
    <row r="61" spans="1:26" s="30" customFormat="1" ht="30.6" customHeight="1" x14ac:dyDescent="0.25">
      <c r="B61" s="60" t="s">
        <v>21</v>
      </c>
      <c r="C61" s="61" t="str">
        <f>+K57</f>
        <v>52 meses y 15 dias</v>
      </c>
      <c r="D61" s="58" t="s">
        <v>179</v>
      </c>
      <c r="E61" s="59"/>
      <c r="F61" s="32"/>
      <c r="G61" s="32"/>
      <c r="H61" s="32"/>
      <c r="I61" s="32"/>
      <c r="J61" s="32"/>
      <c r="K61" s="32"/>
      <c r="L61" s="32"/>
      <c r="M61" s="32"/>
    </row>
    <row r="62" spans="1:26" s="30" customFormat="1" ht="30" customHeight="1" x14ac:dyDescent="0.25">
      <c r="B62" s="60" t="s">
        <v>25</v>
      </c>
      <c r="C62" s="61">
        <f>+M57</f>
        <v>4843</v>
      </c>
      <c r="D62" s="59"/>
      <c r="E62" s="58" t="s">
        <v>179</v>
      </c>
    </row>
    <row r="63" spans="1:26" s="30" customFormat="1" x14ac:dyDescent="0.25">
      <c r="B63" s="33"/>
      <c r="C63" s="274"/>
      <c r="D63" s="274"/>
      <c r="E63" s="274"/>
      <c r="F63" s="274"/>
      <c r="G63" s="274"/>
      <c r="H63" s="274"/>
      <c r="I63" s="274"/>
      <c r="J63" s="274"/>
      <c r="K63" s="274"/>
      <c r="L63" s="274"/>
      <c r="M63" s="274"/>
      <c r="N63" s="274"/>
    </row>
    <row r="64" spans="1:26" ht="28.15" customHeight="1" thickBot="1" x14ac:dyDescent="0.3"/>
    <row r="65" spans="2:17" ht="27" thickBot="1" x14ac:dyDescent="0.3">
      <c r="B65" s="273" t="s">
        <v>103</v>
      </c>
      <c r="C65" s="273"/>
      <c r="D65" s="273"/>
      <c r="E65" s="273"/>
      <c r="F65" s="273"/>
      <c r="G65" s="273"/>
      <c r="H65" s="273"/>
      <c r="I65" s="273"/>
      <c r="J65" s="273"/>
      <c r="K65" s="273"/>
      <c r="L65" s="273"/>
      <c r="M65" s="273"/>
      <c r="N65" s="273"/>
    </row>
    <row r="68" spans="2:17" ht="109.5" customHeight="1" x14ac:dyDescent="0.25">
      <c r="B68" s="122" t="s">
        <v>149</v>
      </c>
      <c r="C68" s="69" t="s">
        <v>2</v>
      </c>
      <c r="D68" s="69" t="s">
        <v>105</v>
      </c>
      <c r="E68" s="69" t="s">
        <v>104</v>
      </c>
      <c r="F68" s="69" t="s">
        <v>106</v>
      </c>
      <c r="G68" s="69" t="s">
        <v>107</v>
      </c>
      <c r="H68" s="69" t="s">
        <v>108</v>
      </c>
      <c r="I68" s="69" t="s">
        <v>109</v>
      </c>
      <c r="J68" s="69" t="s">
        <v>110</v>
      </c>
      <c r="K68" s="69" t="s">
        <v>111</v>
      </c>
      <c r="L68" s="69" t="s">
        <v>112</v>
      </c>
      <c r="M68" s="98" t="s">
        <v>113</v>
      </c>
      <c r="N68" s="98" t="s">
        <v>114</v>
      </c>
      <c r="O68" s="259" t="s">
        <v>3</v>
      </c>
      <c r="P68" s="261"/>
      <c r="Q68" s="69" t="s">
        <v>18</v>
      </c>
    </row>
    <row r="69" spans="2:17" ht="30" x14ac:dyDescent="0.25">
      <c r="B69" s="166" t="s">
        <v>171</v>
      </c>
      <c r="C69" s="166" t="s">
        <v>290</v>
      </c>
      <c r="D69" s="166" t="s">
        <v>292</v>
      </c>
      <c r="E69" s="167">
        <v>100</v>
      </c>
      <c r="F69" s="4"/>
      <c r="G69" s="4"/>
      <c r="H69" s="4" t="s">
        <v>137</v>
      </c>
      <c r="I69" s="99"/>
      <c r="J69" s="99" t="s">
        <v>136</v>
      </c>
      <c r="K69" s="99" t="s">
        <v>136</v>
      </c>
      <c r="L69" s="99" t="s">
        <v>136</v>
      </c>
      <c r="M69" s="99" t="s">
        <v>136</v>
      </c>
      <c r="N69" s="99" t="s">
        <v>136</v>
      </c>
      <c r="O69" s="263" t="s">
        <v>710</v>
      </c>
      <c r="P69" s="264"/>
      <c r="Q69" s="123" t="s">
        <v>136</v>
      </c>
    </row>
    <row r="70" spans="2:17" x14ac:dyDescent="0.25">
      <c r="B70" s="166" t="s">
        <v>171</v>
      </c>
      <c r="C70" s="166" t="s">
        <v>291</v>
      </c>
      <c r="D70" s="166" t="s">
        <v>293</v>
      </c>
      <c r="E70" s="167">
        <v>120</v>
      </c>
      <c r="F70" s="4"/>
      <c r="G70" s="4"/>
      <c r="H70" s="4" t="s">
        <v>137</v>
      </c>
      <c r="I70" s="99"/>
      <c r="J70" s="99" t="s">
        <v>136</v>
      </c>
      <c r="K70" s="99" t="s">
        <v>136</v>
      </c>
      <c r="L70" s="99" t="s">
        <v>136</v>
      </c>
      <c r="M70" s="99" t="s">
        <v>136</v>
      </c>
      <c r="N70" s="99" t="s">
        <v>136</v>
      </c>
      <c r="O70" s="263" t="s">
        <v>711</v>
      </c>
      <c r="P70" s="264"/>
      <c r="Q70" s="123" t="s">
        <v>136</v>
      </c>
    </row>
    <row r="71" spans="2:17" x14ac:dyDescent="0.25">
      <c r="B71" s="3"/>
      <c r="C71" s="3"/>
      <c r="D71" s="5"/>
      <c r="E71" s="5"/>
      <c r="F71" s="4"/>
      <c r="G71" s="4"/>
      <c r="H71" s="4"/>
      <c r="I71" s="99"/>
      <c r="J71" s="99"/>
      <c r="K71" s="123"/>
      <c r="L71" s="123"/>
      <c r="M71" s="123"/>
      <c r="N71" s="123"/>
      <c r="O71" s="263"/>
      <c r="P71" s="264"/>
      <c r="Q71" s="123"/>
    </row>
    <row r="72" spans="2:17" x14ac:dyDescent="0.25">
      <c r="B72" s="3"/>
      <c r="C72" s="3"/>
      <c r="D72" s="5"/>
      <c r="E72" s="5"/>
      <c r="F72" s="4"/>
      <c r="G72" s="4"/>
      <c r="H72" s="4"/>
      <c r="I72" s="99"/>
      <c r="J72" s="99"/>
      <c r="K72" s="123"/>
      <c r="L72" s="123"/>
      <c r="M72" s="123"/>
      <c r="N72" s="123"/>
      <c r="O72" s="263"/>
      <c r="P72" s="264"/>
      <c r="Q72" s="123"/>
    </row>
    <row r="73" spans="2:17" x14ac:dyDescent="0.25">
      <c r="B73" s="3"/>
      <c r="C73" s="3"/>
      <c r="D73" s="5"/>
      <c r="E73" s="5"/>
      <c r="F73" s="4"/>
      <c r="G73" s="4"/>
      <c r="H73" s="4"/>
      <c r="I73" s="99"/>
      <c r="J73" s="99"/>
      <c r="K73" s="123"/>
      <c r="L73" s="123"/>
      <c r="M73" s="123"/>
      <c r="N73" s="123"/>
      <c r="O73" s="263"/>
      <c r="P73" s="264"/>
      <c r="Q73" s="123"/>
    </row>
    <row r="74" spans="2:17" x14ac:dyDescent="0.25">
      <c r="B74" s="3"/>
      <c r="C74" s="3"/>
      <c r="D74" s="5"/>
      <c r="E74" s="5"/>
      <c r="F74" s="4"/>
      <c r="G74" s="4"/>
      <c r="H74" s="4"/>
      <c r="I74" s="99"/>
      <c r="J74" s="99"/>
      <c r="K74" s="123"/>
      <c r="L74" s="123"/>
      <c r="M74" s="123"/>
      <c r="N74" s="123"/>
      <c r="O74" s="263"/>
      <c r="P74" s="264"/>
      <c r="Q74" s="123"/>
    </row>
    <row r="75" spans="2:17" x14ac:dyDescent="0.25">
      <c r="B75" s="123"/>
      <c r="C75" s="123"/>
      <c r="D75" s="123"/>
      <c r="E75" s="123"/>
      <c r="F75" s="123"/>
      <c r="G75" s="123"/>
      <c r="H75" s="123"/>
      <c r="I75" s="123"/>
      <c r="J75" s="123"/>
      <c r="K75" s="123"/>
      <c r="L75" s="123"/>
      <c r="M75" s="123"/>
      <c r="N75" s="123"/>
      <c r="O75" s="263"/>
      <c r="P75" s="264"/>
      <c r="Q75" s="123"/>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86" t="s">
        <v>38</v>
      </c>
      <c r="C81" s="287"/>
      <c r="D81" s="287"/>
      <c r="E81" s="287"/>
      <c r="F81" s="287"/>
      <c r="G81" s="287"/>
      <c r="H81" s="287"/>
      <c r="I81" s="287"/>
      <c r="J81" s="287"/>
      <c r="K81" s="287"/>
      <c r="L81" s="287"/>
      <c r="M81" s="287"/>
      <c r="N81" s="288"/>
    </row>
    <row r="86" spans="2:17" ht="76.5" customHeight="1" x14ac:dyDescent="0.25">
      <c r="B86" s="122" t="s">
        <v>0</v>
      </c>
      <c r="C86" s="122" t="s">
        <v>39</v>
      </c>
      <c r="D86" s="122" t="s">
        <v>40</v>
      </c>
      <c r="E86" s="122" t="s">
        <v>115</v>
      </c>
      <c r="F86" s="122" t="s">
        <v>117</v>
      </c>
      <c r="G86" s="122" t="s">
        <v>118</v>
      </c>
      <c r="H86" s="122" t="s">
        <v>119</v>
      </c>
      <c r="I86" s="122" t="s">
        <v>116</v>
      </c>
      <c r="J86" s="259" t="s">
        <v>120</v>
      </c>
      <c r="K86" s="260"/>
      <c r="L86" s="261"/>
      <c r="M86" s="122" t="s">
        <v>121</v>
      </c>
      <c r="N86" s="122" t="s">
        <v>41</v>
      </c>
      <c r="O86" s="122" t="s">
        <v>42</v>
      </c>
      <c r="P86" s="259" t="s">
        <v>3</v>
      </c>
      <c r="Q86" s="261"/>
    </row>
    <row r="87" spans="2:17" ht="30" x14ac:dyDescent="0.25">
      <c r="B87" s="228" t="s">
        <v>43</v>
      </c>
      <c r="C87" s="228">
        <f>220/200</f>
        <v>1.1000000000000001</v>
      </c>
      <c r="D87" s="1" t="s">
        <v>626</v>
      </c>
      <c r="E87" s="1">
        <v>36951430</v>
      </c>
      <c r="F87" s="1" t="s">
        <v>350</v>
      </c>
      <c r="G87" s="3" t="s">
        <v>351</v>
      </c>
      <c r="H87" s="206">
        <v>38688</v>
      </c>
      <c r="I87" s="5" t="s">
        <v>136</v>
      </c>
      <c r="J87" s="1" t="s">
        <v>630</v>
      </c>
      <c r="K87" s="100" t="s">
        <v>631</v>
      </c>
      <c r="L87" s="99" t="s">
        <v>625</v>
      </c>
      <c r="M87" s="123" t="s">
        <v>136</v>
      </c>
      <c r="N87" s="123" t="s">
        <v>136</v>
      </c>
      <c r="O87" s="123" t="s">
        <v>136</v>
      </c>
      <c r="P87" s="58"/>
      <c r="Q87" s="231"/>
    </row>
    <row r="88" spans="2:17" ht="30" x14ac:dyDescent="0.25">
      <c r="B88" s="228" t="s">
        <v>44</v>
      </c>
      <c r="C88" s="228">
        <f t="shared" ref="C88:C94" si="1">220/200</f>
        <v>1.1000000000000001</v>
      </c>
      <c r="D88" s="1" t="s">
        <v>626</v>
      </c>
      <c r="E88" s="1">
        <v>36951430</v>
      </c>
      <c r="F88" s="1" t="s">
        <v>350</v>
      </c>
      <c r="G88" s="3" t="s">
        <v>351</v>
      </c>
      <c r="H88" s="206">
        <v>38688</v>
      </c>
      <c r="I88" s="5" t="s">
        <v>136</v>
      </c>
      <c r="J88" s="1" t="s">
        <v>630</v>
      </c>
      <c r="K88" s="100" t="s">
        <v>632</v>
      </c>
      <c r="L88" s="99" t="s">
        <v>625</v>
      </c>
      <c r="M88" s="123" t="s">
        <v>136</v>
      </c>
      <c r="N88" s="123" t="s">
        <v>136</v>
      </c>
      <c r="O88" s="123" t="s">
        <v>136</v>
      </c>
      <c r="P88" s="58"/>
      <c r="Q88" s="231"/>
    </row>
    <row r="89" spans="2:17" ht="30" x14ac:dyDescent="0.25">
      <c r="B89" s="228" t="s">
        <v>44</v>
      </c>
      <c r="C89" s="228">
        <f t="shared" si="1"/>
        <v>1.1000000000000001</v>
      </c>
      <c r="D89" s="1" t="s">
        <v>626</v>
      </c>
      <c r="E89" s="1">
        <v>36951430</v>
      </c>
      <c r="F89" s="1" t="s">
        <v>350</v>
      </c>
      <c r="G89" s="3" t="s">
        <v>351</v>
      </c>
      <c r="H89" s="206">
        <v>38688</v>
      </c>
      <c r="I89" s="5" t="s">
        <v>136</v>
      </c>
      <c r="J89" s="1" t="s">
        <v>630</v>
      </c>
      <c r="K89" s="100" t="s">
        <v>633</v>
      </c>
      <c r="L89" s="99" t="s">
        <v>625</v>
      </c>
      <c r="M89" s="123" t="s">
        <v>136</v>
      </c>
      <c r="N89" s="123" t="s">
        <v>136</v>
      </c>
      <c r="O89" s="123" t="s">
        <v>136</v>
      </c>
      <c r="P89" s="58"/>
      <c r="Q89" s="231"/>
    </row>
    <row r="90" spans="2:17" ht="30" x14ac:dyDescent="0.25">
      <c r="B90" s="228" t="s">
        <v>44</v>
      </c>
      <c r="C90" s="228">
        <f t="shared" si="1"/>
        <v>1.1000000000000001</v>
      </c>
      <c r="D90" s="1" t="s">
        <v>626</v>
      </c>
      <c r="E90" s="1">
        <v>36951430</v>
      </c>
      <c r="F90" s="1" t="s">
        <v>350</v>
      </c>
      <c r="G90" s="3" t="s">
        <v>351</v>
      </c>
      <c r="H90" s="206">
        <v>38688</v>
      </c>
      <c r="I90" s="5" t="s">
        <v>136</v>
      </c>
      <c r="J90" s="1" t="s">
        <v>630</v>
      </c>
      <c r="K90" s="100" t="s">
        <v>634</v>
      </c>
      <c r="L90" s="99" t="s">
        <v>625</v>
      </c>
      <c r="M90" s="123" t="s">
        <v>136</v>
      </c>
      <c r="N90" s="123" t="s">
        <v>136</v>
      </c>
      <c r="O90" s="123" t="s">
        <v>136</v>
      </c>
      <c r="P90" s="58"/>
      <c r="Q90" s="231"/>
    </row>
    <row r="91" spans="2:17" ht="30" x14ac:dyDescent="0.25">
      <c r="B91" s="228" t="s">
        <v>43</v>
      </c>
      <c r="C91" s="228">
        <f t="shared" si="1"/>
        <v>1.1000000000000001</v>
      </c>
      <c r="D91" s="1" t="s">
        <v>637</v>
      </c>
      <c r="E91" s="1">
        <v>1088272714</v>
      </c>
      <c r="F91" s="1" t="s">
        <v>638</v>
      </c>
      <c r="G91" s="3" t="s">
        <v>639</v>
      </c>
      <c r="H91" s="206">
        <v>40634</v>
      </c>
      <c r="I91" s="5" t="s">
        <v>137</v>
      </c>
      <c r="J91" s="1" t="s">
        <v>294</v>
      </c>
      <c r="K91" s="100" t="s">
        <v>345</v>
      </c>
      <c r="L91" s="99" t="s">
        <v>636</v>
      </c>
      <c r="M91" s="123" t="s">
        <v>136</v>
      </c>
      <c r="N91" s="123" t="s">
        <v>136</v>
      </c>
      <c r="O91" s="123" t="s">
        <v>136</v>
      </c>
      <c r="P91" s="58"/>
      <c r="Q91" s="231"/>
    </row>
    <row r="92" spans="2:17" ht="30" x14ac:dyDescent="0.25">
      <c r="B92" s="228" t="s">
        <v>43</v>
      </c>
      <c r="C92" s="228">
        <f t="shared" si="1"/>
        <v>1.1000000000000001</v>
      </c>
      <c r="D92" s="1" t="s">
        <v>637</v>
      </c>
      <c r="E92" s="1">
        <v>1088272714</v>
      </c>
      <c r="F92" s="1" t="s">
        <v>638</v>
      </c>
      <c r="G92" s="3" t="s">
        <v>639</v>
      </c>
      <c r="H92" s="206">
        <v>40634</v>
      </c>
      <c r="I92" s="5" t="s">
        <v>137</v>
      </c>
      <c r="J92" s="1" t="s">
        <v>294</v>
      </c>
      <c r="K92" s="100" t="s">
        <v>343</v>
      </c>
      <c r="L92" s="99" t="s">
        <v>636</v>
      </c>
      <c r="M92" s="123" t="s">
        <v>136</v>
      </c>
      <c r="N92" s="123" t="s">
        <v>136</v>
      </c>
      <c r="O92" s="123" t="s">
        <v>136</v>
      </c>
      <c r="P92" s="58"/>
      <c r="Q92" s="231"/>
    </row>
    <row r="93" spans="2:17" ht="30" x14ac:dyDescent="0.25">
      <c r="B93" s="228" t="s">
        <v>43</v>
      </c>
      <c r="C93" s="228">
        <f t="shared" si="1"/>
        <v>1.1000000000000001</v>
      </c>
      <c r="D93" s="1" t="s">
        <v>637</v>
      </c>
      <c r="E93" s="1">
        <v>1088272714</v>
      </c>
      <c r="F93" s="1" t="s">
        <v>638</v>
      </c>
      <c r="G93" s="3" t="s">
        <v>639</v>
      </c>
      <c r="H93" s="206">
        <v>40634</v>
      </c>
      <c r="I93" s="5" t="s">
        <v>137</v>
      </c>
      <c r="J93" s="1" t="s">
        <v>294</v>
      </c>
      <c r="K93" s="100" t="s">
        <v>372</v>
      </c>
      <c r="L93" s="99" t="s">
        <v>636</v>
      </c>
      <c r="M93" s="123" t="s">
        <v>136</v>
      </c>
      <c r="N93" s="123" t="s">
        <v>136</v>
      </c>
      <c r="O93" s="123" t="s">
        <v>136</v>
      </c>
      <c r="P93" s="58"/>
      <c r="Q93" s="231"/>
    </row>
    <row r="94" spans="2:17" ht="30" x14ac:dyDescent="0.25">
      <c r="B94" s="228" t="s">
        <v>43</v>
      </c>
      <c r="C94" s="228">
        <f t="shared" si="1"/>
        <v>1.1000000000000001</v>
      </c>
      <c r="D94" s="1" t="s">
        <v>637</v>
      </c>
      <c r="E94" s="1">
        <v>1088272714</v>
      </c>
      <c r="F94" s="1" t="s">
        <v>638</v>
      </c>
      <c r="G94" s="3" t="s">
        <v>639</v>
      </c>
      <c r="H94" s="206">
        <v>40634</v>
      </c>
      <c r="I94" s="5" t="s">
        <v>137</v>
      </c>
      <c r="J94" s="1" t="s">
        <v>294</v>
      </c>
      <c r="K94" s="100" t="s">
        <v>640</v>
      </c>
      <c r="L94" s="99" t="s">
        <v>636</v>
      </c>
      <c r="M94" s="123" t="s">
        <v>136</v>
      </c>
      <c r="N94" s="123" t="s">
        <v>136</v>
      </c>
      <c r="O94" s="123" t="s">
        <v>136</v>
      </c>
      <c r="P94" s="58"/>
      <c r="Q94" s="231"/>
    </row>
    <row r="96" spans="2:17" ht="15.75" thickBot="1" x14ac:dyDescent="0.3"/>
    <row r="97" spans="1:26" ht="27" thickBot="1" x14ac:dyDescent="0.3">
      <c r="B97" s="286" t="s">
        <v>46</v>
      </c>
      <c r="C97" s="287"/>
      <c r="D97" s="287"/>
      <c r="E97" s="287"/>
      <c r="F97" s="287"/>
      <c r="G97" s="287"/>
      <c r="H97" s="287"/>
      <c r="I97" s="287"/>
      <c r="J97" s="287"/>
      <c r="K97" s="287"/>
      <c r="L97" s="287"/>
      <c r="M97" s="287"/>
      <c r="N97" s="288"/>
    </row>
    <row r="100" spans="1:26" ht="46.15" customHeight="1" x14ac:dyDescent="0.25">
      <c r="B100" s="69" t="s">
        <v>33</v>
      </c>
      <c r="C100" s="69" t="s">
        <v>47</v>
      </c>
      <c r="D100" s="259" t="s">
        <v>3</v>
      </c>
      <c r="E100" s="261"/>
    </row>
    <row r="101" spans="1:26" ht="46.9" customHeight="1" x14ac:dyDescent="0.25">
      <c r="B101" s="70" t="s">
        <v>122</v>
      </c>
      <c r="C101" s="163" t="s">
        <v>136</v>
      </c>
      <c r="D101" s="292" t="s">
        <v>712</v>
      </c>
      <c r="E101" s="293"/>
    </row>
    <row r="104" spans="1:26" ht="26.25" x14ac:dyDescent="0.25">
      <c r="B104" s="265" t="s">
        <v>64</v>
      </c>
      <c r="C104" s="266"/>
      <c r="D104" s="266"/>
      <c r="E104" s="266"/>
      <c r="F104" s="266"/>
      <c r="G104" s="266"/>
      <c r="H104" s="266"/>
      <c r="I104" s="266"/>
      <c r="J104" s="266"/>
      <c r="K104" s="266"/>
      <c r="L104" s="266"/>
      <c r="M104" s="266"/>
      <c r="N104" s="266"/>
      <c r="O104" s="266"/>
      <c r="P104" s="266"/>
    </row>
    <row r="106" spans="1:26" ht="15.75" thickBot="1" x14ac:dyDescent="0.3"/>
    <row r="107" spans="1:26" ht="27" thickBot="1" x14ac:dyDescent="0.3">
      <c r="B107" s="286" t="s">
        <v>54</v>
      </c>
      <c r="C107" s="287"/>
      <c r="D107" s="287"/>
      <c r="E107" s="287"/>
      <c r="F107" s="287"/>
      <c r="G107" s="287"/>
      <c r="H107" s="287"/>
      <c r="I107" s="287"/>
      <c r="J107" s="287"/>
      <c r="K107" s="287"/>
      <c r="L107" s="287"/>
      <c r="M107" s="287"/>
      <c r="N107" s="288"/>
    </row>
    <row r="109" spans="1:26" ht="15.75" thickBot="1" x14ac:dyDescent="0.3">
      <c r="M109" s="66"/>
      <c r="N109" s="66"/>
    </row>
    <row r="110" spans="1:26" s="109" customFormat="1" ht="109.5" customHeight="1" x14ac:dyDescent="0.25">
      <c r="B110" s="120" t="s">
        <v>145</v>
      </c>
      <c r="C110" s="120" t="s">
        <v>146</v>
      </c>
      <c r="D110" s="120" t="s">
        <v>147</v>
      </c>
      <c r="E110" s="120" t="s">
        <v>45</v>
      </c>
      <c r="F110" s="120" t="s">
        <v>22</v>
      </c>
      <c r="G110" s="120" t="s">
        <v>102</v>
      </c>
      <c r="H110" s="120" t="s">
        <v>17</v>
      </c>
      <c r="I110" s="120" t="s">
        <v>10</v>
      </c>
      <c r="J110" s="120" t="s">
        <v>31</v>
      </c>
      <c r="K110" s="120" t="s">
        <v>61</v>
      </c>
      <c r="L110" s="120" t="s">
        <v>20</v>
      </c>
      <c r="M110" s="105" t="s">
        <v>26</v>
      </c>
      <c r="N110" s="120" t="s">
        <v>148</v>
      </c>
      <c r="O110" s="120" t="s">
        <v>36</v>
      </c>
      <c r="P110" s="121" t="s">
        <v>11</v>
      </c>
      <c r="Q110" s="121" t="s">
        <v>19</v>
      </c>
    </row>
    <row r="111" spans="1:26" s="115" customFormat="1" x14ac:dyDescent="0.25">
      <c r="A111" s="47">
        <v>1</v>
      </c>
      <c r="B111" s="116"/>
      <c r="C111" s="116"/>
      <c r="D111" s="116"/>
      <c r="E111" s="185"/>
      <c r="F111" s="112"/>
      <c r="G111" s="154"/>
      <c r="H111" s="119"/>
      <c r="I111" s="113"/>
      <c r="J111" s="113"/>
      <c r="K111" s="113"/>
      <c r="L111" s="113"/>
      <c r="M111" s="104"/>
      <c r="N111" s="104"/>
      <c r="O111" s="27"/>
      <c r="P111" s="27"/>
      <c r="Q111" s="155"/>
      <c r="R111" s="114"/>
      <c r="S111" s="114"/>
      <c r="T111" s="114"/>
      <c r="U111" s="114"/>
      <c r="V111" s="114"/>
      <c r="W111" s="114"/>
      <c r="X111" s="114"/>
      <c r="Y111" s="114"/>
      <c r="Z111" s="114"/>
    </row>
    <row r="112" spans="1:26" s="115" customFormat="1" x14ac:dyDescent="0.25">
      <c r="A112" s="47">
        <f>+A111+1</f>
        <v>2</v>
      </c>
      <c r="B112" s="116"/>
      <c r="C112" s="116"/>
      <c r="D112" s="116"/>
      <c r="E112" s="185"/>
      <c r="F112" s="112"/>
      <c r="G112" s="112"/>
      <c r="H112" s="119"/>
      <c r="I112" s="113"/>
      <c r="J112" s="113"/>
      <c r="K112" s="113"/>
      <c r="L112" s="113"/>
      <c r="M112" s="104"/>
      <c r="N112" s="104"/>
      <c r="O112" s="27"/>
      <c r="P112" s="27"/>
      <c r="Q112" s="155"/>
      <c r="R112" s="114"/>
      <c r="S112" s="114"/>
      <c r="T112" s="114"/>
      <c r="U112" s="114"/>
      <c r="V112" s="114"/>
      <c r="W112" s="114"/>
      <c r="X112" s="114"/>
      <c r="Y112" s="114"/>
      <c r="Z112" s="114"/>
    </row>
    <row r="113" spans="1:26" s="115" customFormat="1" x14ac:dyDescent="0.25">
      <c r="A113" s="47">
        <f t="shared" ref="A113:A118" si="2">+A112+1</f>
        <v>3</v>
      </c>
      <c r="B113" s="116"/>
      <c r="C113" s="116"/>
      <c r="D113" s="116"/>
      <c r="E113" s="185"/>
      <c r="F113" s="112"/>
      <c r="G113" s="112"/>
      <c r="H113" s="119"/>
      <c r="I113" s="113"/>
      <c r="J113" s="113"/>
      <c r="K113" s="113"/>
      <c r="L113" s="113"/>
      <c r="M113" s="104"/>
      <c r="N113" s="104"/>
      <c r="O113" s="27"/>
      <c r="P113" s="27"/>
      <c r="Q113" s="155"/>
      <c r="R113" s="114"/>
      <c r="S113" s="114"/>
      <c r="T113" s="114"/>
      <c r="U113" s="114"/>
      <c r="V113" s="114"/>
      <c r="W113" s="114"/>
      <c r="X113" s="114"/>
      <c r="Y113" s="114"/>
      <c r="Z113" s="114"/>
    </row>
    <row r="114" spans="1:26" s="115" customFormat="1" x14ac:dyDescent="0.25">
      <c r="A114" s="47">
        <f t="shared" si="2"/>
        <v>4</v>
      </c>
      <c r="B114" s="116"/>
      <c r="C114" s="116"/>
      <c r="D114" s="116"/>
      <c r="E114" s="185"/>
      <c r="F114" s="112"/>
      <c r="G114" s="112"/>
      <c r="H114" s="119"/>
      <c r="I114" s="113"/>
      <c r="J114" s="113"/>
      <c r="K114" s="113"/>
      <c r="L114" s="113"/>
      <c r="M114" s="104"/>
      <c r="N114" s="104"/>
      <c r="O114" s="27"/>
      <c r="P114" s="27"/>
      <c r="Q114" s="155"/>
      <c r="R114" s="114"/>
      <c r="S114" s="114"/>
      <c r="T114" s="114"/>
      <c r="U114" s="114"/>
      <c r="V114" s="114"/>
      <c r="W114" s="114"/>
      <c r="X114" s="114"/>
      <c r="Y114" s="114"/>
      <c r="Z114" s="114"/>
    </row>
    <row r="115" spans="1:26" s="115" customFormat="1" x14ac:dyDescent="0.25">
      <c r="A115" s="47">
        <f t="shared" si="2"/>
        <v>5</v>
      </c>
      <c r="B115" s="116"/>
      <c r="C115" s="116"/>
      <c r="D115" s="116"/>
      <c r="E115" s="185"/>
      <c r="F115" s="112"/>
      <c r="G115" s="112"/>
      <c r="H115" s="119"/>
      <c r="I115" s="113"/>
      <c r="J115" s="113"/>
      <c r="K115" s="113"/>
      <c r="L115" s="113"/>
      <c r="M115" s="104"/>
      <c r="N115" s="104"/>
      <c r="O115" s="27"/>
      <c r="P115" s="27"/>
      <c r="Q115" s="155"/>
      <c r="R115" s="114"/>
      <c r="S115" s="114"/>
      <c r="T115" s="114"/>
      <c r="U115" s="114"/>
      <c r="V115" s="114"/>
      <c r="W115" s="114"/>
      <c r="X115" s="114"/>
      <c r="Y115" s="114"/>
      <c r="Z115" s="114"/>
    </row>
    <row r="116" spans="1:26" s="115" customFormat="1" x14ac:dyDescent="0.25">
      <c r="A116" s="47">
        <f t="shared" si="2"/>
        <v>6</v>
      </c>
      <c r="B116" s="116"/>
      <c r="C116" s="116"/>
      <c r="D116" s="116"/>
      <c r="E116" s="185"/>
      <c r="F116" s="112"/>
      <c r="G116" s="112"/>
      <c r="H116" s="119"/>
      <c r="I116" s="113"/>
      <c r="J116" s="113"/>
      <c r="K116" s="113"/>
      <c r="L116" s="113"/>
      <c r="M116" s="104"/>
      <c r="N116" s="104"/>
      <c r="O116" s="27"/>
      <c r="P116" s="27"/>
      <c r="Q116" s="155"/>
      <c r="R116" s="114"/>
      <c r="S116" s="114"/>
      <c r="T116" s="114"/>
      <c r="U116" s="114"/>
      <c r="V116" s="114"/>
      <c r="W116" s="114"/>
      <c r="X116" s="114"/>
      <c r="Y116" s="114"/>
      <c r="Z116" s="114"/>
    </row>
    <row r="117" spans="1:26" s="115" customFormat="1" x14ac:dyDescent="0.25">
      <c r="A117" s="47">
        <f t="shared" si="2"/>
        <v>7</v>
      </c>
      <c r="B117" s="116"/>
      <c r="C117" s="116"/>
      <c r="D117" s="116"/>
      <c r="E117" s="185"/>
      <c r="F117" s="112"/>
      <c r="G117" s="112"/>
      <c r="H117" s="119"/>
      <c r="I117" s="113"/>
      <c r="J117" s="113"/>
      <c r="K117" s="113"/>
      <c r="L117" s="113"/>
      <c r="M117" s="104"/>
      <c r="N117" s="104"/>
      <c r="O117" s="27"/>
      <c r="P117" s="27"/>
      <c r="Q117" s="155"/>
      <c r="R117" s="114"/>
      <c r="S117" s="114"/>
      <c r="T117" s="114"/>
      <c r="U117" s="114"/>
      <c r="V117" s="114"/>
      <c r="W117" s="114"/>
      <c r="X117" s="114"/>
      <c r="Y117" s="114"/>
      <c r="Z117" s="114"/>
    </row>
    <row r="118" spans="1:26" s="115" customFormat="1" x14ac:dyDescent="0.25">
      <c r="A118" s="47">
        <f t="shared" si="2"/>
        <v>8</v>
      </c>
      <c r="B118" s="116"/>
      <c r="C118" s="116"/>
      <c r="D118" s="116"/>
      <c r="E118" s="185"/>
      <c r="F118" s="112"/>
      <c r="G118" s="112"/>
      <c r="H118" s="119"/>
      <c r="I118" s="113"/>
      <c r="J118" s="113"/>
      <c r="K118" s="113"/>
      <c r="L118" s="113"/>
      <c r="M118" s="104"/>
      <c r="N118" s="104"/>
      <c r="O118" s="27"/>
      <c r="P118" s="27"/>
      <c r="Q118" s="155"/>
      <c r="R118" s="114"/>
      <c r="S118" s="114"/>
      <c r="T118" s="114"/>
      <c r="U118" s="114"/>
      <c r="V118" s="114"/>
      <c r="W118" s="114"/>
      <c r="X118" s="114"/>
      <c r="Y118" s="114"/>
      <c r="Z118" s="114"/>
    </row>
    <row r="119" spans="1:26" s="115" customFormat="1" x14ac:dyDescent="0.25">
      <c r="A119" s="47"/>
      <c r="B119" s="50" t="s">
        <v>16</v>
      </c>
      <c r="C119" s="117"/>
      <c r="D119" s="116"/>
      <c r="E119" s="111"/>
      <c r="F119" s="112"/>
      <c r="G119" s="112"/>
      <c r="H119" s="112"/>
      <c r="I119" s="113"/>
      <c r="J119" s="113"/>
      <c r="K119" s="118">
        <f t="shared" ref="K119:N119" si="3">SUM(K111:K118)</f>
        <v>0</v>
      </c>
      <c r="L119" s="118">
        <f t="shared" si="3"/>
        <v>0</v>
      </c>
      <c r="M119" s="153">
        <f t="shared" si="3"/>
        <v>0</v>
      </c>
      <c r="N119" s="118">
        <f t="shared" si="3"/>
        <v>0</v>
      </c>
      <c r="O119" s="27"/>
      <c r="P119" s="27"/>
      <c r="Q119" s="156"/>
    </row>
    <row r="120" spans="1:26" x14ac:dyDescent="0.25">
      <c r="B120" s="30"/>
      <c r="C120" s="30"/>
      <c r="D120" s="30"/>
      <c r="E120" s="31"/>
      <c r="F120" s="30"/>
      <c r="G120" s="30"/>
      <c r="H120" s="30"/>
      <c r="I120" s="30"/>
      <c r="J120" s="30"/>
      <c r="K120" s="30"/>
      <c r="L120" s="30"/>
      <c r="M120" s="30"/>
      <c r="N120" s="30"/>
      <c r="O120" s="30"/>
      <c r="P120" s="30"/>
    </row>
    <row r="121" spans="1:26" ht="18.75" x14ac:dyDescent="0.25">
      <c r="B121" s="60" t="s">
        <v>32</v>
      </c>
      <c r="C121" s="74">
        <f>+K119</f>
        <v>0</v>
      </c>
      <c r="H121" s="32"/>
      <c r="I121" s="32"/>
      <c r="J121" s="32"/>
      <c r="K121" s="32"/>
      <c r="L121" s="32"/>
      <c r="M121" s="32"/>
      <c r="N121" s="30"/>
      <c r="O121" s="30"/>
      <c r="P121" s="30"/>
    </row>
    <row r="123" spans="1:26" ht="15.75" thickBot="1" x14ac:dyDescent="0.3"/>
    <row r="124" spans="1:26" ht="37.15" customHeight="1" thickBot="1" x14ac:dyDescent="0.3">
      <c r="B124" s="77" t="s">
        <v>49</v>
      </c>
      <c r="C124" s="78" t="s">
        <v>50</v>
      </c>
      <c r="D124" s="77" t="s">
        <v>51</v>
      </c>
      <c r="E124" s="78" t="s">
        <v>55</v>
      </c>
    </row>
    <row r="125" spans="1:26" ht="41.45" customHeight="1" x14ac:dyDescent="0.25">
      <c r="B125" s="68" t="s">
        <v>123</v>
      </c>
      <c r="C125" s="71">
        <v>20</v>
      </c>
      <c r="D125" s="71"/>
      <c r="E125" s="289">
        <f>+D125+D126+D127</f>
        <v>0</v>
      </c>
    </row>
    <row r="126" spans="1:26" x14ac:dyDescent="0.25">
      <c r="B126" s="68" t="s">
        <v>124</v>
      </c>
      <c r="C126" s="58">
        <v>30</v>
      </c>
      <c r="D126" s="163">
        <v>0</v>
      </c>
      <c r="E126" s="290"/>
    </row>
    <row r="127" spans="1:26" ht="15.75" thickBot="1" x14ac:dyDescent="0.3">
      <c r="B127" s="68" t="s">
        <v>125</v>
      </c>
      <c r="C127" s="73">
        <v>40</v>
      </c>
      <c r="D127" s="73">
        <v>0</v>
      </c>
      <c r="E127" s="291"/>
    </row>
    <row r="129" spans="2:17" ht="15.75" thickBot="1" x14ac:dyDescent="0.3"/>
    <row r="130" spans="2:17" ht="27" thickBot="1" x14ac:dyDescent="0.3">
      <c r="B130" s="286" t="s">
        <v>52</v>
      </c>
      <c r="C130" s="287"/>
      <c r="D130" s="287"/>
      <c r="E130" s="287"/>
      <c r="F130" s="287"/>
      <c r="G130" s="287"/>
      <c r="H130" s="287"/>
      <c r="I130" s="287"/>
      <c r="J130" s="287"/>
      <c r="K130" s="287"/>
      <c r="L130" s="287"/>
      <c r="M130" s="287"/>
      <c r="N130" s="288"/>
    </row>
    <row r="132" spans="2:17" ht="76.5" customHeight="1" x14ac:dyDescent="0.25">
      <c r="B132" s="122" t="s">
        <v>0</v>
      </c>
      <c r="C132" s="122" t="s">
        <v>39</v>
      </c>
      <c r="D132" s="122" t="s">
        <v>40</v>
      </c>
      <c r="E132" s="122" t="s">
        <v>115</v>
      </c>
      <c r="F132" s="122" t="s">
        <v>117</v>
      </c>
      <c r="G132" s="122" t="s">
        <v>118</v>
      </c>
      <c r="H132" s="122" t="s">
        <v>119</v>
      </c>
      <c r="I132" s="122" t="s">
        <v>116</v>
      </c>
      <c r="J132" s="259" t="s">
        <v>120</v>
      </c>
      <c r="K132" s="260"/>
      <c r="L132" s="261"/>
      <c r="M132" s="122" t="s">
        <v>121</v>
      </c>
      <c r="N132" s="122" t="s">
        <v>41</v>
      </c>
      <c r="O132" s="122" t="s">
        <v>42</v>
      </c>
      <c r="P132" s="259" t="s">
        <v>3</v>
      </c>
      <c r="Q132" s="261"/>
    </row>
    <row r="133" spans="2:17" ht="60.75" customHeight="1" x14ac:dyDescent="0.25">
      <c r="B133" s="160" t="s">
        <v>129</v>
      </c>
      <c r="C133" s="160">
        <f>220/1000</f>
        <v>0.22</v>
      </c>
      <c r="D133" s="3" t="s">
        <v>681</v>
      </c>
      <c r="E133" s="3">
        <v>27436250</v>
      </c>
      <c r="F133" s="3" t="s">
        <v>682</v>
      </c>
      <c r="G133" s="3" t="s">
        <v>409</v>
      </c>
      <c r="H133" s="206">
        <v>38869</v>
      </c>
      <c r="I133" s="5"/>
      <c r="J133" s="1" t="s">
        <v>294</v>
      </c>
      <c r="K133" s="100" t="s">
        <v>683</v>
      </c>
      <c r="L133" s="99" t="s">
        <v>568</v>
      </c>
      <c r="M133" s="123" t="s">
        <v>136</v>
      </c>
      <c r="N133" s="123" t="s">
        <v>137</v>
      </c>
      <c r="O133" s="123" t="s">
        <v>136</v>
      </c>
      <c r="P133" s="262" t="s">
        <v>698</v>
      </c>
      <c r="Q133" s="262"/>
    </row>
    <row r="134" spans="2:17" ht="60.75" customHeight="1" x14ac:dyDescent="0.25">
      <c r="B134" s="196" t="s">
        <v>129</v>
      </c>
      <c r="C134" s="196">
        <f>220/1000</f>
        <v>0.22</v>
      </c>
      <c r="D134" s="3" t="s">
        <v>681</v>
      </c>
      <c r="E134" s="3">
        <v>27436250</v>
      </c>
      <c r="F134" s="3" t="s">
        <v>682</v>
      </c>
      <c r="G134" s="3" t="s">
        <v>409</v>
      </c>
      <c r="H134" s="206">
        <v>38869</v>
      </c>
      <c r="I134" s="5"/>
      <c r="J134" s="1" t="s">
        <v>294</v>
      </c>
      <c r="K134" s="100" t="s">
        <v>684</v>
      </c>
      <c r="L134" s="99" t="s">
        <v>568</v>
      </c>
      <c r="M134" s="123" t="s">
        <v>136</v>
      </c>
      <c r="N134" s="123" t="s">
        <v>137</v>
      </c>
      <c r="O134" s="123" t="s">
        <v>136</v>
      </c>
      <c r="P134" s="221" t="s">
        <v>698</v>
      </c>
      <c r="Q134" s="221"/>
    </row>
    <row r="135" spans="2:17" ht="60.75" customHeight="1" x14ac:dyDescent="0.25">
      <c r="B135" s="196" t="s">
        <v>130</v>
      </c>
      <c r="C135" s="196">
        <f>220/1000</f>
        <v>0.22</v>
      </c>
      <c r="D135" s="3" t="s">
        <v>692</v>
      </c>
      <c r="E135" s="3">
        <v>1085266486</v>
      </c>
      <c r="F135" s="3" t="s">
        <v>658</v>
      </c>
      <c r="G135" s="3" t="s">
        <v>587</v>
      </c>
      <c r="H135" s="206">
        <v>40522</v>
      </c>
      <c r="I135" s="5"/>
      <c r="J135" s="1" t="s">
        <v>294</v>
      </c>
      <c r="K135" s="100" t="s">
        <v>674</v>
      </c>
      <c r="L135" s="99" t="s">
        <v>368</v>
      </c>
      <c r="M135" s="123" t="s">
        <v>136</v>
      </c>
      <c r="N135" s="123" t="s">
        <v>136</v>
      </c>
      <c r="O135" s="123" t="s">
        <v>136</v>
      </c>
      <c r="P135" s="221" t="s">
        <v>698</v>
      </c>
      <c r="Q135" s="197"/>
    </row>
    <row r="136" spans="2:17" ht="60.75" customHeight="1" x14ac:dyDescent="0.25">
      <c r="B136" s="196" t="s">
        <v>131</v>
      </c>
      <c r="C136" s="196">
        <f>220/5000</f>
        <v>4.3999999999999997E-2</v>
      </c>
      <c r="D136" s="3" t="s">
        <v>685</v>
      </c>
      <c r="E136" s="3">
        <v>12996895</v>
      </c>
      <c r="F136" s="3" t="s">
        <v>660</v>
      </c>
      <c r="G136" s="3" t="s">
        <v>686</v>
      </c>
      <c r="H136" s="206">
        <v>37967</v>
      </c>
      <c r="I136" s="5" t="s">
        <v>136</v>
      </c>
      <c r="J136" s="1" t="s">
        <v>294</v>
      </c>
      <c r="K136" s="99" t="s">
        <v>689</v>
      </c>
      <c r="L136" s="99" t="s">
        <v>664</v>
      </c>
      <c r="M136" s="123" t="s">
        <v>136</v>
      </c>
      <c r="N136" s="123" t="s">
        <v>136</v>
      </c>
      <c r="O136" s="123" t="s">
        <v>136</v>
      </c>
      <c r="P136" s="197"/>
      <c r="Q136" s="190"/>
    </row>
    <row r="139" spans="2:17" ht="15.75" thickBot="1" x14ac:dyDescent="0.3"/>
    <row r="140" spans="2:17" ht="54" customHeight="1" x14ac:dyDescent="0.25">
      <c r="B140" s="126" t="s">
        <v>33</v>
      </c>
      <c r="C140" s="126" t="s">
        <v>49</v>
      </c>
      <c r="D140" s="122" t="s">
        <v>50</v>
      </c>
      <c r="E140" s="126" t="s">
        <v>51</v>
      </c>
      <c r="F140" s="78" t="s">
        <v>56</v>
      </c>
      <c r="G140" s="96"/>
    </row>
    <row r="141" spans="2:17" ht="120.75" customHeight="1" x14ac:dyDescent="0.2">
      <c r="B141" s="280" t="s">
        <v>53</v>
      </c>
      <c r="C141" s="6" t="s">
        <v>126</v>
      </c>
      <c r="D141" s="163">
        <v>25</v>
      </c>
      <c r="E141" s="163">
        <v>0</v>
      </c>
      <c r="F141" s="281">
        <f>+E141+E142+E143</f>
        <v>10</v>
      </c>
      <c r="G141" s="97"/>
    </row>
    <row r="142" spans="2:17" ht="76.150000000000006" customHeight="1" x14ac:dyDescent="0.2">
      <c r="B142" s="280"/>
      <c r="C142" s="6" t="s">
        <v>127</v>
      </c>
      <c r="D142" s="75">
        <v>25</v>
      </c>
      <c r="E142" s="163">
        <v>0</v>
      </c>
      <c r="F142" s="282"/>
      <c r="G142" s="97"/>
    </row>
    <row r="143" spans="2:17" ht="69" customHeight="1" x14ac:dyDescent="0.2">
      <c r="B143" s="280"/>
      <c r="C143" s="6" t="s">
        <v>128</v>
      </c>
      <c r="D143" s="163">
        <v>10</v>
      </c>
      <c r="E143" s="163">
        <v>10</v>
      </c>
      <c r="F143" s="283"/>
      <c r="G143" s="97"/>
    </row>
    <row r="144" spans="2:17" x14ac:dyDescent="0.25">
      <c r="C144" s="106"/>
    </row>
    <row r="147" spans="2:5" x14ac:dyDescent="0.25">
      <c r="B147" s="124" t="s">
        <v>57</v>
      </c>
    </row>
    <row r="150" spans="2:5" x14ac:dyDescent="0.25">
      <c r="B150" s="127" t="s">
        <v>33</v>
      </c>
      <c r="C150" s="127" t="s">
        <v>58</v>
      </c>
      <c r="D150" s="126" t="s">
        <v>51</v>
      </c>
      <c r="E150" s="126" t="s">
        <v>16</v>
      </c>
    </row>
    <row r="151" spans="2:5" ht="28.5" x14ac:dyDescent="0.25">
      <c r="B151" s="107" t="s">
        <v>59</v>
      </c>
      <c r="C151" s="108">
        <v>40</v>
      </c>
      <c r="D151" s="163">
        <f>+E125</f>
        <v>0</v>
      </c>
      <c r="E151" s="284">
        <f>+D151+D152</f>
        <v>10</v>
      </c>
    </row>
    <row r="152" spans="2:5" ht="42.75" x14ac:dyDescent="0.25">
      <c r="B152" s="107" t="s">
        <v>60</v>
      </c>
      <c r="C152" s="108">
        <v>60</v>
      </c>
      <c r="D152" s="163">
        <f>+F141</f>
        <v>10</v>
      </c>
      <c r="E152" s="285"/>
    </row>
  </sheetData>
  <customSheetViews>
    <customSheetView guid="{D81F5395-2534-43CB-BC0D-21B85380D5F2}" scale="70" hiddenColumns="1">
      <selection activeCell="F103" sqref="F103"/>
      <pageMargins left="0.7" right="0.7" top="0.75" bottom="0.75" header="0.3" footer="0.3"/>
      <pageSetup orientation="portrait" horizontalDpi="4294967295" verticalDpi="4294967295" r:id="rId1"/>
    </customSheetView>
    <customSheetView guid="{0231D664-53D3-4378-92FC-86BB75012D50}" scale="70" hiddenColumns="1">
      <selection activeCell="C5" sqref="C5"/>
      <pageMargins left="0.7" right="0.7" top="0.75" bottom="0.75" header="0.3" footer="0.3"/>
      <pageSetup orientation="portrait" horizontalDpi="4294967295" verticalDpi="4294967295" r:id="rId2"/>
    </customSheetView>
    <customSheetView guid="{CE061EA5-A85E-4ABA-BF79-3FA19E67983B}" scale="70" hiddenColumns="1">
      <selection activeCell="G143" sqref="G143"/>
      <pageMargins left="0.7" right="0.7" top="0.75" bottom="0.75" header="0.3" footer="0.3"/>
      <pageSetup orientation="portrait" horizontalDpi="4294967295" verticalDpi="4294967295" r:id="rId3"/>
    </customSheetView>
    <customSheetView guid="{A2E15FCF-BF07-4F75-BC8B-D1F713E64E37}" scale="70" hiddenColumns="1" topLeftCell="A13">
      <selection activeCell="F31" sqref="F31"/>
      <pageMargins left="0.7" right="0.7" top="0.75" bottom="0.75" header="0.3" footer="0.3"/>
      <pageSetup orientation="portrait" horizontalDpi="4294967295" verticalDpi="4294967295" r:id="rId4"/>
    </customSheetView>
    <customSheetView guid="{2CECA098-183A-404B-AD72-5EEAC4BDA970}" scale="70" hiddenColumns="1" topLeftCell="C82">
      <selection activeCell="C88" sqref="C88"/>
      <pageMargins left="0.7" right="0.7" top="0.75" bottom="0.75" header="0.3" footer="0.3"/>
      <pageSetup orientation="portrait" horizontalDpi="4294967295" verticalDpi="4294967295" r:id="rId5"/>
    </customSheetView>
    <customSheetView guid="{AFE0F707-F779-4457-8614-A9761FF0129B}" scale="70" hiddenColumns="1" topLeftCell="A107">
      <selection activeCell="B114" sqref="B114:P121"/>
      <pageMargins left="0.7" right="0.7" top="0.75" bottom="0.75" header="0.3" footer="0.3"/>
      <pageSetup orientation="portrait" horizontalDpi="4294967295" verticalDpi="4294967295" r:id="rId6"/>
    </customSheetView>
    <customSheetView guid="{2573ACF7-0240-449A-9F72-FFD028267C4F}" scale="70" hiddenColumns="1">
      <selection activeCell="C5" sqref="C5"/>
      <pageMargins left="0.7" right="0.7" top="0.75" bottom="0.75" header="0.3" footer="0.3"/>
      <pageSetup orientation="portrait" horizontalDpi="4294967295" verticalDpi="4294967295" r:id="rId7"/>
    </customSheetView>
  </customSheetViews>
  <mergeCells count="40">
    <mergeCell ref="B141:B143"/>
    <mergeCell ref="F141:F143"/>
    <mergeCell ref="E151:E152"/>
    <mergeCell ref="B107:N107"/>
    <mergeCell ref="E125:E127"/>
    <mergeCell ref="B130:N130"/>
    <mergeCell ref="J132:L132"/>
    <mergeCell ref="P132:Q132"/>
    <mergeCell ref="P133:Q133"/>
    <mergeCell ref="B104:P104"/>
    <mergeCell ref="O72:P72"/>
    <mergeCell ref="O73:P73"/>
    <mergeCell ref="O74:P74"/>
    <mergeCell ref="O75:P75"/>
    <mergeCell ref="B81:N81"/>
    <mergeCell ref="J86:L86"/>
    <mergeCell ref="P86:Q86"/>
    <mergeCell ref="B97:N97"/>
    <mergeCell ref="D100:E100"/>
    <mergeCell ref="D101:E101"/>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decimal" allowBlank="1" showInputMessage="1" showErrorMessage="1" sqref="WVH983068 WLL983068 C65564 IV65564 SR65564 ACN65564 AMJ65564 AWF65564 BGB65564 BPX65564 BZT65564 CJP65564 CTL65564 DDH65564 DND65564 DWZ65564 EGV65564 EQR65564 FAN65564 FKJ65564 FUF65564 GEB65564 GNX65564 GXT65564 HHP65564 HRL65564 IBH65564 ILD65564 IUZ65564 JEV65564 JOR65564 JYN65564 KIJ65564 KSF65564 LCB65564 LLX65564 LVT65564 MFP65564 MPL65564 MZH65564 NJD65564 NSZ65564 OCV65564 OMR65564 OWN65564 PGJ65564 PQF65564 QAB65564 QJX65564 QTT65564 RDP65564 RNL65564 RXH65564 SHD65564 SQZ65564 TAV65564 TKR65564 TUN65564 UEJ65564 UOF65564 UYB65564 VHX65564 VRT65564 WBP65564 WLL65564 WVH65564 C131100 IV131100 SR131100 ACN131100 AMJ131100 AWF131100 BGB131100 BPX131100 BZT131100 CJP131100 CTL131100 DDH131100 DND131100 DWZ131100 EGV131100 EQR131100 FAN131100 FKJ131100 FUF131100 GEB131100 GNX131100 GXT131100 HHP131100 HRL131100 IBH131100 ILD131100 IUZ131100 JEV131100 JOR131100 JYN131100 KIJ131100 KSF131100 LCB131100 LLX131100 LVT131100 MFP131100 MPL131100 MZH131100 NJD131100 NSZ131100 OCV131100 OMR131100 OWN131100 PGJ131100 PQF131100 QAB131100 QJX131100 QTT131100 RDP131100 RNL131100 RXH131100 SHD131100 SQZ131100 TAV131100 TKR131100 TUN131100 UEJ131100 UOF131100 UYB131100 VHX131100 VRT131100 WBP131100 WLL131100 WVH131100 C196636 IV196636 SR196636 ACN196636 AMJ196636 AWF196636 BGB196636 BPX196636 BZT196636 CJP196636 CTL196636 DDH196636 DND196636 DWZ196636 EGV196636 EQR196636 FAN196636 FKJ196636 FUF196636 GEB196636 GNX196636 GXT196636 HHP196636 HRL196636 IBH196636 ILD196636 IUZ196636 JEV196636 JOR196636 JYN196636 KIJ196636 KSF196636 LCB196636 LLX196636 LVT196636 MFP196636 MPL196636 MZH196636 NJD196636 NSZ196636 OCV196636 OMR196636 OWN196636 PGJ196636 PQF196636 QAB196636 QJX196636 QTT196636 RDP196636 RNL196636 RXH196636 SHD196636 SQZ196636 TAV196636 TKR196636 TUN196636 UEJ196636 UOF196636 UYB196636 VHX196636 VRT196636 WBP196636 WLL196636 WVH196636 C262172 IV262172 SR262172 ACN262172 AMJ262172 AWF262172 BGB262172 BPX262172 BZT262172 CJP262172 CTL262172 DDH262172 DND262172 DWZ262172 EGV262172 EQR262172 FAN262172 FKJ262172 FUF262172 GEB262172 GNX262172 GXT262172 HHP262172 HRL262172 IBH262172 ILD262172 IUZ262172 JEV262172 JOR262172 JYN262172 KIJ262172 KSF262172 LCB262172 LLX262172 LVT262172 MFP262172 MPL262172 MZH262172 NJD262172 NSZ262172 OCV262172 OMR262172 OWN262172 PGJ262172 PQF262172 QAB262172 QJX262172 QTT262172 RDP262172 RNL262172 RXH262172 SHD262172 SQZ262172 TAV262172 TKR262172 TUN262172 UEJ262172 UOF262172 UYB262172 VHX262172 VRT262172 WBP262172 WLL262172 WVH262172 C327708 IV327708 SR327708 ACN327708 AMJ327708 AWF327708 BGB327708 BPX327708 BZT327708 CJP327708 CTL327708 DDH327708 DND327708 DWZ327708 EGV327708 EQR327708 FAN327708 FKJ327708 FUF327708 GEB327708 GNX327708 GXT327708 HHP327708 HRL327708 IBH327708 ILD327708 IUZ327708 JEV327708 JOR327708 JYN327708 KIJ327708 KSF327708 LCB327708 LLX327708 LVT327708 MFP327708 MPL327708 MZH327708 NJD327708 NSZ327708 OCV327708 OMR327708 OWN327708 PGJ327708 PQF327708 QAB327708 QJX327708 QTT327708 RDP327708 RNL327708 RXH327708 SHD327708 SQZ327708 TAV327708 TKR327708 TUN327708 UEJ327708 UOF327708 UYB327708 VHX327708 VRT327708 WBP327708 WLL327708 WVH327708 C393244 IV393244 SR393244 ACN393244 AMJ393244 AWF393244 BGB393244 BPX393244 BZT393244 CJP393244 CTL393244 DDH393244 DND393244 DWZ393244 EGV393244 EQR393244 FAN393244 FKJ393244 FUF393244 GEB393244 GNX393244 GXT393244 HHP393244 HRL393244 IBH393244 ILD393244 IUZ393244 JEV393244 JOR393244 JYN393244 KIJ393244 KSF393244 LCB393244 LLX393244 LVT393244 MFP393244 MPL393244 MZH393244 NJD393244 NSZ393244 OCV393244 OMR393244 OWN393244 PGJ393244 PQF393244 QAB393244 QJX393244 QTT393244 RDP393244 RNL393244 RXH393244 SHD393244 SQZ393244 TAV393244 TKR393244 TUN393244 UEJ393244 UOF393244 UYB393244 VHX393244 VRT393244 WBP393244 WLL393244 WVH393244 C458780 IV458780 SR458780 ACN458780 AMJ458780 AWF458780 BGB458780 BPX458780 BZT458780 CJP458780 CTL458780 DDH458780 DND458780 DWZ458780 EGV458780 EQR458780 FAN458780 FKJ458780 FUF458780 GEB458780 GNX458780 GXT458780 HHP458780 HRL458780 IBH458780 ILD458780 IUZ458780 JEV458780 JOR458780 JYN458780 KIJ458780 KSF458780 LCB458780 LLX458780 LVT458780 MFP458780 MPL458780 MZH458780 NJD458780 NSZ458780 OCV458780 OMR458780 OWN458780 PGJ458780 PQF458780 QAB458780 QJX458780 QTT458780 RDP458780 RNL458780 RXH458780 SHD458780 SQZ458780 TAV458780 TKR458780 TUN458780 UEJ458780 UOF458780 UYB458780 VHX458780 VRT458780 WBP458780 WLL458780 WVH458780 C524316 IV524316 SR524316 ACN524316 AMJ524316 AWF524316 BGB524316 BPX524316 BZT524316 CJP524316 CTL524316 DDH524316 DND524316 DWZ524316 EGV524316 EQR524316 FAN524316 FKJ524316 FUF524316 GEB524316 GNX524316 GXT524316 HHP524316 HRL524316 IBH524316 ILD524316 IUZ524316 JEV524316 JOR524316 JYN524316 KIJ524316 KSF524316 LCB524316 LLX524316 LVT524316 MFP524316 MPL524316 MZH524316 NJD524316 NSZ524316 OCV524316 OMR524316 OWN524316 PGJ524316 PQF524316 QAB524316 QJX524316 QTT524316 RDP524316 RNL524316 RXH524316 SHD524316 SQZ524316 TAV524316 TKR524316 TUN524316 UEJ524316 UOF524316 UYB524316 VHX524316 VRT524316 WBP524316 WLL524316 WVH524316 C589852 IV589852 SR589852 ACN589852 AMJ589852 AWF589852 BGB589852 BPX589852 BZT589852 CJP589852 CTL589852 DDH589852 DND589852 DWZ589852 EGV589852 EQR589852 FAN589852 FKJ589852 FUF589852 GEB589852 GNX589852 GXT589852 HHP589852 HRL589852 IBH589852 ILD589852 IUZ589852 JEV589852 JOR589852 JYN589852 KIJ589852 KSF589852 LCB589852 LLX589852 LVT589852 MFP589852 MPL589852 MZH589852 NJD589852 NSZ589852 OCV589852 OMR589852 OWN589852 PGJ589852 PQF589852 QAB589852 QJX589852 QTT589852 RDP589852 RNL589852 RXH589852 SHD589852 SQZ589852 TAV589852 TKR589852 TUN589852 UEJ589852 UOF589852 UYB589852 VHX589852 VRT589852 WBP589852 WLL589852 WVH589852 C655388 IV655388 SR655388 ACN655388 AMJ655388 AWF655388 BGB655388 BPX655388 BZT655388 CJP655388 CTL655388 DDH655388 DND655388 DWZ655388 EGV655388 EQR655388 FAN655388 FKJ655388 FUF655388 GEB655388 GNX655388 GXT655388 HHP655388 HRL655388 IBH655388 ILD655388 IUZ655388 JEV655388 JOR655388 JYN655388 KIJ655388 KSF655388 LCB655388 LLX655388 LVT655388 MFP655388 MPL655388 MZH655388 NJD655388 NSZ655388 OCV655388 OMR655388 OWN655388 PGJ655388 PQF655388 QAB655388 QJX655388 QTT655388 RDP655388 RNL655388 RXH655388 SHD655388 SQZ655388 TAV655388 TKR655388 TUN655388 UEJ655388 UOF655388 UYB655388 VHX655388 VRT655388 WBP655388 WLL655388 WVH655388 C720924 IV720924 SR720924 ACN720924 AMJ720924 AWF720924 BGB720924 BPX720924 BZT720924 CJP720924 CTL720924 DDH720924 DND720924 DWZ720924 EGV720924 EQR720924 FAN720924 FKJ720924 FUF720924 GEB720924 GNX720924 GXT720924 HHP720924 HRL720924 IBH720924 ILD720924 IUZ720924 JEV720924 JOR720924 JYN720924 KIJ720924 KSF720924 LCB720924 LLX720924 LVT720924 MFP720924 MPL720924 MZH720924 NJD720924 NSZ720924 OCV720924 OMR720924 OWN720924 PGJ720924 PQF720924 QAB720924 QJX720924 QTT720924 RDP720924 RNL720924 RXH720924 SHD720924 SQZ720924 TAV720924 TKR720924 TUN720924 UEJ720924 UOF720924 UYB720924 VHX720924 VRT720924 WBP720924 WLL720924 WVH720924 C786460 IV786460 SR786460 ACN786460 AMJ786460 AWF786460 BGB786460 BPX786460 BZT786460 CJP786460 CTL786460 DDH786460 DND786460 DWZ786460 EGV786460 EQR786460 FAN786460 FKJ786460 FUF786460 GEB786460 GNX786460 GXT786460 HHP786460 HRL786460 IBH786460 ILD786460 IUZ786460 JEV786460 JOR786460 JYN786460 KIJ786460 KSF786460 LCB786460 LLX786460 LVT786460 MFP786460 MPL786460 MZH786460 NJD786460 NSZ786460 OCV786460 OMR786460 OWN786460 PGJ786460 PQF786460 QAB786460 QJX786460 QTT786460 RDP786460 RNL786460 RXH786460 SHD786460 SQZ786460 TAV786460 TKR786460 TUN786460 UEJ786460 UOF786460 UYB786460 VHX786460 VRT786460 WBP786460 WLL786460 WVH786460 C851996 IV851996 SR851996 ACN851996 AMJ851996 AWF851996 BGB851996 BPX851996 BZT851996 CJP851996 CTL851996 DDH851996 DND851996 DWZ851996 EGV851996 EQR851996 FAN851996 FKJ851996 FUF851996 GEB851996 GNX851996 GXT851996 HHP851996 HRL851996 IBH851996 ILD851996 IUZ851996 JEV851996 JOR851996 JYN851996 KIJ851996 KSF851996 LCB851996 LLX851996 LVT851996 MFP851996 MPL851996 MZH851996 NJD851996 NSZ851996 OCV851996 OMR851996 OWN851996 PGJ851996 PQF851996 QAB851996 QJX851996 QTT851996 RDP851996 RNL851996 RXH851996 SHD851996 SQZ851996 TAV851996 TKR851996 TUN851996 UEJ851996 UOF851996 UYB851996 VHX851996 VRT851996 WBP851996 WLL851996 WVH851996 C917532 IV917532 SR917532 ACN917532 AMJ917532 AWF917532 BGB917532 BPX917532 BZT917532 CJP917532 CTL917532 DDH917532 DND917532 DWZ917532 EGV917532 EQR917532 FAN917532 FKJ917532 FUF917532 GEB917532 GNX917532 GXT917532 HHP917532 HRL917532 IBH917532 ILD917532 IUZ917532 JEV917532 JOR917532 JYN917532 KIJ917532 KSF917532 LCB917532 LLX917532 LVT917532 MFP917532 MPL917532 MZH917532 NJD917532 NSZ917532 OCV917532 OMR917532 OWN917532 PGJ917532 PQF917532 QAB917532 QJX917532 QTT917532 RDP917532 RNL917532 RXH917532 SHD917532 SQZ917532 TAV917532 TKR917532 TUN917532 UEJ917532 UOF917532 UYB917532 VHX917532 VRT917532 WBP917532 WLL917532 WVH917532 C983068 IV983068 SR983068 ACN983068 AMJ983068 AWF983068 BGB983068 BPX983068 BZT983068 CJP983068 CTL983068 DDH983068 DND983068 DWZ983068 EGV983068 EQR983068 FAN983068 FKJ983068 FUF983068 GEB983068 GNX983068 GXT983068 HHP983068 HRL983068 IBH983068 ILD983068 IUZ983068 JEV983068 JOR983068 JYN983068 KIJ983068 KSF983068 LCB983068 LLX983068 LVT983068 MFP983068 MPL983068 MZH983068 NJD983068 NSZ983068 OCV983068 OMR983068 OWN983068 PGJ983068 PQF983068 QAB983068 QJX983068 QTT983068 RDP983068 RNL983068 RXH983068 SHD983068 SQZ983068 TAV983068 TKR983068 TUN983068 UEJ983068 UOF983068 UYB983068 VHX983068 VRT983068 WBP98306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8 A65564 IS65564 SO65564 ACK65564 AMG65564 AWC65564 BFY65564 BPU65564 BZQ65564 CJM65564 CTI65564 DDE65564 DNA65564 DWW65564 EGS65564 EQO65564 FAK65564 FKG65564 FUC65564 GDY65564 GNU65564 GXQ65564 HHM65564 HRI65564 IBE65564 ILA65564 IUW65564 JES65564 JOO65564 JYK65564 KIG65564 KSC65564 LBY65564 LLU65564 LVQ65564 MFM65564 MPI65564 MZE65564 NJA65564 NSW65564 OCS65564 OMO65564 OWK65564 PGG65564 PQC65564 PZY65564 QJU65564 QTQ65564 RDM65564 RNI65564 RXE65564 SHA65564 SQW65564 TAS65564 TKO65564 TUK65564 UEG65564 UOC65564 UXY65564 VHU65564 VRQ65564 WBM65564 WLI65564 WVE65564 A131100 IS131100 SO131100 ACK131100 AMG131100 AWC131100 BFY131100 BPU131100 BZQ131100 CJM131100 CTI131100 DDE131100 DNA131100 DWW131100 EGS131100 EQO131100 FAK131100 FKG131100 FUC131100 GDY131100 GNU131100 GXQ131100 HHM131100 HRI131100 IBE131100 ILA131100 IUW131100 JES131100 JOO131100 JYK131100 KIG131100 KSC131100 LBY131100 LLU131100 LVQ131100 MFM131100 MPI131100 MZE131100 NJA131100 NSW131100 OCS131100 OMO131100 OWK131100 PGG131100 PQC131100 PZY131100 QJU131100 QTQ131100 RDM131100 RNI131100 RXE131100 SHA131100 SQW131100 TAS131100 TKO131100 TUK131100 UEG131100 UOC131100 UXY131100 VHU131100 VRQ131100 WBM131100 WLI131100 WVE131100 A196636 IS196636 SO196636 ACK196636 AMG196636 AWC196636 BFY196636 BPU196636 BZQ196636 CJM196636 CTI196636 DDE196636 DNA196636 DWW196636 EGS196636 EQO196636 FAK196636 FKG196636 FUC196636 GDY196636 GNU196636 GXQ196636 HHM196636 HRI196636 IBE196636 ILA196636 IUW196636 JES196636 JOO196636 JYK196636 KIG196636 KSC196636 LBY196636 LLU196636 LVQ196636 MFM196636 MPI196636 MZE196636 NJA196636 NSW196636 OCS196636 OMO196636 OWK196636 PGG196636 PQC196636 PZY196636 QJU196636 QTQ196636 RDM196636 RNI196636 RXE196636 SHA196636 SQW196636 TAS196636 TKO196636 TUK196636 UEG196636 UOC196636 UXY196636 VHU196636 VRQ196636 WBM196636 WLI196636 WVE196636 A262172 IS262172 SO262172 ACK262172 AMG262172 AWC262172 BFY262172 BPU262172 BZQ262172 CJM262172 CTI262172 DDE262172 DNA262172 DWW262172 EGS262172 EQO262172 FAK262172 FKG262172 FUC262172 GDY262172 GNU262172 GXQ262172 HHM262172 HRI262172 IBE262172 ILA262172 IUW262172 JES262172 JOO262172 JYK262172 KIG262172 KSC262172 LBY262172 LLU262172 LVQ262172 MFM262172 MPI262172 MZE262172 NJA262172 NSW262172 OCS262172 OMO262172 OWK262172 PGG262172 PQC262172 PZY262172 QJU262172 QTQ262172 RDM262172 RNI262172 RXE262172 SHA262172 SQW262172 TAS262172 TKO262172 TUK262172 UEG262172 UOC262172 UXY262172 VHU262172 VRQ262172 WBM262172 WLI262172 WVE262172 A327708 IS327708 SO327708 ACK327708 AMG327708 AWC327708 BFY327708 BPU327708 BZQ327708 CJM327708 CTI327708 DDE327708 DNA327708 DWW327708 EGS327708 EQO327708 FAK327708 FKG327708 FUC327708 GDY327708 GNU327708 GXQ327708 HHM327708 HRI327708 IBE327708 ILA327708 IUW327708 JES327708 JOO327708 JYK327708 KIG327708 KSC327708 LBY327708 LLU327708 LVQ327708 MFM327708 MPI327708 MZE327708 NJA327708 NSW327708 OCS327708 OMO327708 OWK327708 PGG327708 PQC327708 PZY327708 QJU327708 QTQ327708 RDM327708 RNI327708 RXE327708 SHA327708 SQW327708 TAS327708 TKO327708 TUK327708 UEG327708 UOC327708 UXY327708 VHU327708 VRQ327708 WBM327708 WLI327708 WVE327708 A393244 IS393244 SO393244 ACK393244 AMG393244 AWC393244 BFY393244 BPU393244 BZQ393244 CJM393244 CTI393244 DDE393244 DNA393244 DWW393244 EGS393244 EQO393244 FAK393244 FKG393244 FUC393244 GDY393244 GNU393244 GXQ393244 HHM393244 HRI393244 IBE393244 ILA393244 IUW393244 JES393244 JOO393244 JYK393244 KIG393244 KSC393244 LBY393244 LLU393244 LVQ393244 MFM393244 MPI393244 MZE393244 NJA393244 NSW393244 OCS393244 OMO393244 OWK393244 PGG393244 PQC393244 PZY393244 QJU393244 QTQ393244 RDM393244 RNI393244 RXE393244 SHA393244 SQW393244 TAS393244 TKO393244 TUK393244 UEG393244 UOC393244 UXY393244 VHU393244 VRQ393244 WBM393244 WLI393244 WVE393244 A458780 IS458780 SO458780 ACK458780 AMG458780 AWC458780 BFY458780 BPU458780 BZQ458780 CJM458780 CTI458780 DDE458780 DNA458780 DWW458780 EGS458780 EQO458780 FAK458780 FKG458780 FUC458780 GDY458780 GNU458780 GXQ458780 HHM458780 HRI458780 IBE458780 ILA458780 IUW458780 JES458780 JOO458780 JYK458780 KIG458780 KSC458780 LBY458780 LLU458780 LVQ458780 MFM458780 MPI458780 MZE458780 NJA458780 NSW458780 OCS458780 OMO458780 OWK458780 PGG458780 PQC458780 PZY458780 QJU458780 QTQ458780 RDM458780 RNI458780 RXE458780 SHA458780 SQW458780 TAS458780 TKO458780 TUK458780 UEG458780 UOC458780 UXY458780 VHU458780 VRQ458780 WBM458780 WLI458780 WVE458780 A524316 IS524316 SO524316 ACK524316 AMG524316 AWC524316 BFY524316 BPU524316 BZQ524316 CJM524316 CTI524316 DDE524316 DNA524316 DWW524316 EGS524316 EQO524316 FAK524316 FKG524316 FUC524316 GDY524316 GNU524316 GXQ524316 HHM524316 HRI524316 IBE524316 ILA524316 IUW524316 JES524316 JOO524316 JYK524316 KIG524316 KSC524316 LBY524316 LLU524316 LVQ524316 MFM524316 MPI524316 MZE524316 NJA524316 NSW524316 OCS524316 OMO524316 OWK524316 PGG524316 PQC524316 PZY524316 QJU524316 QTQ524316 RDM524316 RNI524316 RXE524316 SHA524316 SQW524316 TAS524316 TKO524316 TUK524316 UEG524316 UOC524316 UXY524316 VHU524316 VRQ524316 WBM524316 WLI524316 WVE524316 A589852 IS589852 SO589852 ACK589852 AMG589852 AWC589852 BFY589852 BPU589852 BZQ589852 CJM589852 CTI589852 DDE589852 DNA589852 DWW589852 EGS589852 EQO589852 FAK589852 FKG589852 FUC589852 GDY589852 GNU589852 GXQ589852 HHM589852 HRI589852 IBE589852 ILA589852 IUW589852 JES589852 JOO589852 JYK589852 KIG589852 KSC589852 LBY589852 LLU589852 LVQ589852 MFM589852 MPI589852 MZE589852 NJA589852 NSW589852 OCS589852 OMO589852 OWK589852 PGG589852 PQC589852 PZY589852 QJU589852 QTQ589852 RDM589852 RNI589852 RXE589852 SHA589852 SQW589852 TAS589852 TKO589852 TUK589852 UEG589852 UOC589852 UXY589852 VHU589852 VRQ589852 WBM589852 WLI589852 WVE589852 A655388 IS655388 SO655388 ACK655388 AMG655388 AWC655388 BFY655388 BPU655388 BZQ655388 CJM655388 CTI655388 DDE655388 DNA655388 DWW655388 EGS655388 EQO655388 FAK655388 FKG655388 FUC655388 GDY655388 GNU655388 GXQ655388 HHM655388 HRI655388 IBE655388 ILA655388 IUW655388 JES655388 JOO655388 JYK655388 KIG655388 KSC655388 LBY655388 LLU655388 LVQ655388 MFM655388 MPI655388 MZE655388 NJA655388 NSW655388 OCS655388 OMO655388 OWK655388 PGG655388 PQC655388 PZY655388 QJU655388 QTQ655388 RDM655388 RNI655388 RXE655388 SHA655388 SQW655388 TAS655388 TKO655388 TUK655388 UEG655388 UOC655388 UXY655388 VHU655388 VRQ655388 WBM655388 WLI655388 WVE655388 A720924 IS720924 SO720924 ACK720924 AMG720924 AWC720924 BFY720924 BPU720924 BZQ720924 CJM720924 CTI720924 DDE720924 DNA720924 DWW720924 EGS720924 EQO720924 FAK720924 FKG720924 FUC720924 GDY720924 GNU720924 GXQ720924 HHM720924 HRI720924 IBE720924 ILA720924 IUW720924 JES720924 JOO720924 JYK720924 KIG720924 KSC720924 LBY720924 LLU720924 LVQ720924 MFM720924 MPI720924 MZE720924 NJA720924 NSW720924 OCS720924 OMO720924 OWK720924 PGG720924 PQC720924 PZY720924 QJU720924 QTQ720924 RDM720924 RNI720924 RXE720924 SHA720924 SQW720924 TAS720924 TKO720924 TUK720924 UEG720924 UOC720924 UXY720924 VHU720924 VRQ720924 WBM720924 WLI720924 WVE720924 A786460 IS786460 SO786460 ACK786460 AMG786460 AWC786460 BFY786460 BPU786460 BZQ786460 CJM786460 CTI786460 DDE786460 DNA786460 DWW786460 EGS786460 EQO786460 FAK786460 FKG786460 FUC786460 GDY786460 GNU786460 GXQ786460 HHM786460 HRI786460 IBE786460 ILA786460 IUW786460 JES786460 JOO786460 JYK786460 KIG786460 KSC786460 LBY786460 LLU786460 LVQ786460 MFM786460 MPI786460 MZE786460 NJA786460 NSW786460 OCS786460 OMO786460 OWK786460 PGG786460 PQC786460 PZY786460 QJU786460 QTQ786460 RDM786460 RNI786460 RXE786460 SHA786460 SQW786460 TAS786460 TKO786460 TUK786460 UEG786460 UOC786460 UXY786460 VHU786460 VRQ786460 WBM786460 WLI786460 WVE786460 A851996 IS851996 SO851996 ACK851996 AMG851996 AWC851996 BFY851996 BPU851996 BZQ851996 CJM851996 CTI851996 DDE851996 DNA851996 DWW851996 EGS851996 EQO851996 FAK851996 FKG851996 FUC851996 GDY851996 GNU851996 GXQ851996 HHM851996 HRI851996 IBE851996 ILA851996 IUW851996 JES851996 JOO851996 JYK851996 KIG851996 KSC851996 LBY851996 LLU851996 LVQ851996 MFM851996 MPI851996 MZE851996 NJA851996 NSW851996 OCS851996 OMO851996 OWK851996 PGG851996 PQC851996 PZY851996 QJU851996 QTQ851996 RDM851996 RNI851996 RXE851996 SHA851996 SQW851996 TAS851996 TKO851996 TUK851996 UEG851996 UOC851996 UXY851996 VHU851996 VRQ851996 WBM851996 WLI851996 WVE851996 A917532 IS917532 SO917532 ACK917532 AMG917532 AWC917532 BFY917532 BPU917532 BZQ917532 CJM917532 CTI917532 DDE917532 DNA917532 DWW917532 EGS917532 EQO917532 FAK917532 FKG917532 FUC917532 GDY917532 GNU917532 GXQ917532 HHM917532 HRI917532 IBE917532 ILA917532 IUW917532 JES917532 JOO917532 JYK917532 KIG917532 KSC917532 LBY917532 LLU917532 LVQ917532 MFM917532 MPI917532 MZE917532 NJA917532 NSW917532 OCS917532 OMO917532 OWK917532 PGG917532 PQC917532 PZY917532 QJU917532 QTQ917532 RDM917532 RNI917532 RXE917532 SHA917532 SQW917532 TAS917532 TKO917532 TUK917532 UEG917532 UOC917532 UXY917532 VHU917532 VRQ917532 WBM917532 WLI917532 WVE917532 A983068 IS983068 SO983068 ACK983068 AMG983068 AWC983068 BFY983068 BPU983068 BZQ983068 CJM983068 CTI983068 DDE983068 DNA983068 DWW983068 EGS983068 EQO983068 FAK983068 FKG983068 FUC983068 GDY983068 GNU983068 GXQ983068 HHM983068 HRI983068 IBE983068 ILA983068 IUW983068 JES983068 JOO983068 JYK983068 KIG983068 KSC983068 LBY983068 LLU983068 LVQ983068 MFM983068 MPI983068 MZE983068 NJA983068 NSW983068 OCS983068 OMO983068 OWK983068 PGG983068 PQC983068 PZY983068 QJU983068 QTQ983068 RDM983068 RNI983068 RXE983068 SHA983068 SQW983068 TAS983068 TKO983068 TUK983068 UEG983068 UOC983068 UXY983068 VHU983068 VRQ983068 WBM983068 WLI98306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8"/>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6"/>
  <sheetViews>
    <sheetView workbookViewId="0">
      <selection activeCell="C26" sqref="C26"/>
    </sheetView>
  </sheetViews>
  <sheetFormatPr baseColWidth="10" defaultRowHeight="15.75" x14ac:dyDescent="0.25"/>
  <cols>
    <col min="1" max="1" width="1.7109375" style="151" customWidth="1"/>
    <col min="2" max="2" width="55.5703125" style="151" customWidth="1"/>
    <col min="3" max="3" width="41.28515625" style="151" customWidth="1"/>
    <col min="4" max="4" width="29.42578125" style="151" customWidth="1"/>
    <col min="5" max="5" width="29.140625" style="151" customWidth="1"/>
    <col min="6" max="16384" width="11.42578125" style="106"/>
  </cols>
  <sheetData>
    <row r="1" spans="1:5" x14ac:dyDescent="0.25">
      <c r="A1" s="301" t="s">
        <v>91</v>
      </c>
      <c r="B1" s="302"/>
      <c r="C1" s="302"/>
      <c r="D1" s="302"/>
      <c r="E1" s="129"/>
    </row>
    <row r="2" spans="1:5" ht="27.75" customHeight="1" x14ac:dyDescent="0.25">
      <c r="A2" s="130"/>
      <c r="B2" s="303" t="s">
        <v>77</v>
      </c>
      <c r="C2" s="303"/>
      <c r="D2" s="303"/>
      <c r="E2" s="131"/>
    </row>
    <row r="3" spans="1:5" ht="21" customHeight="1" x14ac:dyDescent="0.25">
      <c r="A3" s="132"/>
      <c r="B3" s="303" t="s">
        <v>150</v>
      </c>
      <c r="C3" s="303"/>
      <c r="D3" s="303"/>
      <c r="E3" s="133"/>
    </row>
    <row r="4" spans="1:5" thickBot="1" x14ac:dyDescent="0.3">
      <c r="A4" s="134"/>
      <c r="B4" s="135"/>
      <c r="C4" s="135"/>
      <c r="D4" s="135"/>
      <c r="E4" s="136"/>
    </row>
    <row r="5" spans="1:5" ht="26.25" customHeight="1" thickBot="1" x14ac:dyDescent="0.3">
      <c r="A5" s="134"/>
      <c r="B5" s="137" t="s">
        <v>78</v>
      </c>
      <c r="C5" s="304" t="s">
        <v>294</v>
      </c>
      <c r="D5" s="305"/>
      <c r="E5" s="182" t="s">
        <v>19</v>
      </c>
    </row>
    <row r="6" spans="1:5" ht="27.75" customHeight="1" thickBot="1" x14ac:dyDescent="0.3">
      <c r="A6" s="134"/>
      <c r="B6" s="157" t="s">
        <v>79</v>
      </c>
      <c r="C6" s="306" t="s">
        <v>295</v>
      </c>
      <c r="D6" s="307"/>
      <c r="E6" s="183" t="s">
        <v>311</v>
      </c>
    </row>
    <row r="7" spans="1:5" ht="29.25" customHeight="1" thickBot="1" x14ac:dyDescent="0.3">
      <c r="A7" s="134"/>
      <c r="B7" s="157" t="s">
        <v>151</v>
      </c>
      <c r="C7" s="299" t="s">
        <v>152</v>
      </c>
      <c r="D7" s="300"/>
      <c r="E7" s="136"/>
    </row>
    <row r="8" spans="1:5" ht="16.5" thickBot="1" x14ac:dyDescent="0.3">
      <c r="A8" s="134"/>
      <c r="B8" s="158">
        <v>1</v>
      </c>
      <c r="C8" s="294">
        <v>1898582560</v>
      </c>
      <c r="D8" s="295"/>
      <c r="E8" s="136"/>
    </row>
    <row r="9" spans="1:5" ht="23.25" customHeight="1" thickBot="1" x14ac:dyDescent="0.3">
      <c r="A9" s="134"/>
      <c r="B9" s="158">
        <v>2</v>
      </c>
      <c r="C9" s="294">
        <v>1044140500</v>
      </c>
      <c r="D9" s="295"/>
      <c r="E9" s="136"/>
    </row>
    <row r="10" spans="1:5" ht="26.25" customHeight="1" thickBot="1" x14ac:dyDescent="0.3">
      <c r="A10" s="134"/>
      <c r="B10" s="158">
        <v>14</v>
      </c>
      <c r="C10" s="294">
        <v>3611075784</v>
      </c>
      <c r="D10" s="295"/>
      <c r="E10" s="136"/>
    </row>
    <row r="11" spans="1:5" ht="26.25" customHeight="1" thickBot="1" x14ac:dyDescent="0.3">
      <c r="A11" s="134"/>
      <c r="B11" s="158">
        <v>17</v>
      </c>
      <c r="C11" s="294">
        <v>2898465744</v>
      </c>
      <c r="D11" s="295"/>
      <c r="E11" s="136"/>
    </row>
    <row r="12" spans="1:5" ht="26.25" customHeight="1" thickBot="1" x14ac:dyDescent="0.3">
      <c r="A12" s="134"/>
      <c r="B12" s="158">
        <v>22</v>
      </c>
      <c r="C12" s="294">
        <v>2788524969</v>
      </c>
      <c r="D12" s="295"/>
      <c r="E12" s="136"/>
    </row>
    <row r="13" spans="1:5" ht="26.25" customHeight="1" thickBot="1" x14ac:dyDescent="0.3">
      <c r="A13" s="134"/>
      <c r="B13" s="158">
        <v>23</v>
      </c>
      <c r="C13" s="294">
        <v>2522605373</v>
      </c>
      <c r="D13" s="295"/>
      <c r="E13" s="136"/>
    </row>
    <row r="14" spans="1:5" ht="21.75" customHeight="1" thickBot="1" x14ac:dyDescent="0.3">
      <c r="A14" s="134"/>
      <c r="B14" s="158">
        <v>38</v>
      </c>
      <c r="C14" s="294">
        <v>598562360</v>
      </c>
      <c r="D14" s="295"/>
      <c r="E14" s="136"/>
    </row>
    <row r="15" spans="1:5" ht="32.25" thickBot="1" x14ac:dyDescent="0.3">
      <c r="A15" s="134"/>
      <c r="B15" s="159" t="s">
        <v>153</v>
      </c>
      <c r="C15" s="294">
        <f>SUM(C8:D14)</f>
        <v>15361957290</v>
      </c>
      <c r="D15" s="295"/>
      <c r="E15" s="136"/>
    </row>
    <row r="16" spans="1:5" ht="30.75" customHeight="1" thickBot="1" x14ac:dyDescent="0.3">
      <c r="A16" s="134"/>
      <c r="B16" s="159" t="s">
        <v>154</v>
      </c>
      <c r="C16" s="294">
        <f>+C15/616000</f>
        <v>24938.242353896105</v>
      </c>
      <c r="D16" s="295"/>
      <c r="E16" s="136"/>
    </row>
    <row r="17" spans="1:6" x14ac:dyDescent="0.25">
      <c r="A17" s="134"/>
      <c r="B17" s="141"/>
      <c r="C17" s="139"/>
      <c r="D17" s="140"/>
      <c r="E17" s="136"/>
    </row>
    <row r="18" spans="1:6" ht="16.5" thickBot="1" x14ac:dyDescent="0.3">
      <c r="A18" s="134"/>
      <c r="B18" s="143" t="s">
        <v>155</v>
      </c>
      <c r="C18" s="139"/>
      <c r="D18" s="140"/>
      <c r="E18" s="136"/>
    </row>
    <row r="19" spans="1:6" ht="27" customHeight="1" x14ac:dyDescent="0.25">
      <c r="A19" s="134"/>
      <c r="B19" s="141" t="s">
        <v>80</v>
      </c>
      <c r="C19" s="177">
        <v>1862107815</v>
      </c>
      <c r="D19" s="142"/>
      <c r="E19" s="136"/>
    </row>
    <row r="20" spans="1:6" ht="28.5" customHeight="1" x14ac:dyDescent="0.25">
      <c r="A20" s="134"/>
      <c r="B20" s="134" t="s">
        <v>81</v>
      </c>
      <c r="C20" s="178">
        <v>2862441557</v>
      </c>
      <c r="D20" s="136"/>
      <c r="E20" s="136"/>
    </row>
    <row r="21" spans="1:6" ht="15" x14ac:dyDescent="0.25">
      <c r="A21" s="134"/>
      <c r="B21" s="134" t="s">
        <v>82</v>
      </c>
      <c r="C21" s="178">
        <v>441478321</v>
      </c>
      <c r="D21" s="136"/>
      <c r="E21" s="136"/>
    </row>
    <row r="22" spans="1:6" ht="27" customHeight="1" thickBot="1" x14ac:dyDescent="0.3">
      <c r="A22" s="134"/>
      <c r="B22" s="143" t="s">
        <v>83</v>
      </c>
      <c r="C22" s="179">
        <v>441478321</v>
      </c>
      <c r="D22" s="144"/>
      <c r="E22" s="136"/>
    </row>
    <row r="23" spans="1:6" ht="27" customHeight="1" thickBot="1" x14ac:dyDescent="0.3">
      <c r="A23" s="134"/>
      <c r="B23" s="296" t="s">
        <v>84</v>
      </c>
      <c r="C23" s="297"/>
      <c r="D23" s="298"/>
      <c r="E23" s="136"/>
    </row>
    <row r="24" spans="1:6" ht="16.5" thickBot="1" x14ac:dyDescent="0.3">
      <c r="A24" s="134"/>
      <c r="B24" s="296" t="s">
        <v>85</v>
      </c>
      <c r="C24" s="297"/>
      <c r="D24" s="298"/>
      <c r="E24" s="136"/>
    </row>
    <row r="25" spans="1:6" x14ac:dyDescent="0.25">
      <c r="A25" s="134"/>
      <c r="B25" s="145" t="s">
        <v>156</v>
      </c>
      <c r="C25" s="180">
        <f>+C19/C21</f>
        <v>4.2178918565743118</v>
      </c>
      <c r="D25" s="140" t="s">
        <v>69</v>
      </c>
      <c r="E25" s="136"/>
    </row>
    <row r="26" spans="1:6" ht="16.5" thickBot="1" x14ac:dyDescent="0.3">
      <c r="A26" s="134"/>
      <c r="B26" s="138" t="s">
        <v>86</v>
      </c>
      <c r="C26" s="181">
        <f>+C22/C20</f>
        <v>0.15423138331693806</v>
      </c>
      <c r="D26" s="146" t="s">
        <v>69</v>
      </c>
      <c r="E26" s="136"/>
    </row>
    <row r="27" spans="1:6" ht="16.5" thickBot="1" x14ac:dyDescent="0.3">
      <c r="A27" s="134"/>
      <c r="B27" s="147"/>
      <c r="C27" s="148"/>
      <c r="D27" s="135"/>
      <c r="E27" s="149"/>
    </row>
    <row r="28" spans="1:6" x14ac:dyDescent="0.25">
      <c r="A28" s="311"/>
      <c r="B28" s="312" t="s">
        <v>87</v>
      </c>
      <c r="C28" s="314" t="s">
        <v>718</v>
      </c>
      <c r="D28" s="315"/>
      <c r="E28" s="316"/>
      <c r="F28" s="308"/>
    </row>
    <row r="29" spans="1:6" ht="16.5" thickBot="1" x14ac:dyDescent="0.3">
      <c r="A29" s="311"/>
      <c r="B29" s="313"/>
      <c r="C29" s="309" t="s">
        <v>88</v>
      </c>
      <c r="D29" s="310"/>
      <c r="E29" s="316"/>
      <c r="F29" s="308"/>
    </row>
    <row r="30" spans="1:6" thickBot="1" x14ac:dyDescent="0.3">
      <c r="A30" s="143"/>
      <c r="B30" s="150"/>
      <c r="C30" s="150"/>
      <c r="D30" s="150"/>
      <c r="E30" s="144"/>
      <c r="F30" s="128"/>
    </row>
    <row r="31" spans="1:6" x14ac:dyDescent="0.25">
      <c r="B31" s="152" t="s">
        <v>157</v>
      </c>
    </row>
    <row r="33" spans="2:4" x14ac:dyDescent="0.25">
      <c r="B33" s="151" t="s">
        <v>304</v>
      </c>
      <c r="C33" s="151" t="s">
        <v>306</v>
      </c>
      <c r="D33" s="151" t="s">
        <v>307</v>
      </c>
    </row>
    <row r="34" spans="2:4" x14ac:dyDescent="0.25">
      <c r="B34" s="151" t="s">
        <v>305</v>
      </c>
      <c r="C34" s="151" t="s">
        <v>308</v>
      </c>
      <c r="D34" s="151" t="s">
        <v>309</v>
      </c>
    </row>
    <row r="36" spans="2:4" x14ac:dyDescent="0.25">
      <c r="B36" s="151" t="s">
        <v>310</v>
      </c>
    </row>
  </sheetData>
  <customSheetViews>
    <customSheetView guid="{D81F5395-2534-43CB-BC0D-21B85380D5F2}" fitToPage="1" topLeftCell="A16">
      <selection activeCell="D20" sqref="D20"/>
      <pageMargins left="0.7" right="0.7" top="0.75" bottom="0.75" header="0.3" footer="0.3"/>
      <pageSetup scale="48" orientation="portrait" horizontalDpi="300" verticalDpi="300" r:id="rId1"/>
    </customSheetView>
    <customSheetView guid="{0231D664-53D3-4378-92FC-86BB75012D50}" fitToPage="1" topLeftCell="A16">
      <selection activeCell="D20" sqref="D20"/>
      <pageMargins left="0.7" right="0.7" top="0.75" bottom="0.75" header="0.3" footer="0.3"/>
      <pageSetup scale="48" orientation="portrait" horizontalDpi="300" verticalDpi="300" r:id="rId2"/>
    </customSheetView>
    <customSheetView guid="{CE061EA5-A85E-4ABA-BF79-3FA19E67983B}">
      <selection activeCell="A34" sqref="A34:XFD34"/>
      <pageMargins left="0.7" right="0.7" top="0.75" bottom="0.75" header="0.3" footer="0.3"/>
      <pageSetup orientation="portrait" horizontalDpi="4294967295" verticalDpi="4294967295" r:id="rId3"/>
    </customSheetView>
    <customSheetView guid="{A2E15FCF-BF07-4F75-BC8B-D1F713E64E37}" showPageBreaks="1" fitToPage="1" topLeftCell="A4">
      <selection activeCell="D20" sqref="D20"/>
      <pageMargins left="0.7" right="0.7" top="0.75" bottom="0.75" header="0.3" footer="0.3"/>
      <pageSetup scale="48" orientation="portrait" horizontalDpi="300" verticalDpi="300" r:id="rId4"/>
    </customSheetView>
    <customSheetView guid="{2CECA098-183A-404B-AD72-5EEAC4BDA970}" fitToPage="1" topLeftCell="A16">
      <selection activeCell="D20" sqref="D20"/>
      <pageMargins left="0.7" right="0.7" top="0.75" bottom="0.75" header="0.3" footer="0.3"/>
      <pageSetup scale="48" orientation="portrait" horizontalDpi="300" verticalDpi="300" r:id="rId5"/>
    </customSheetView>
    <customSheetView guid="{AFE0F707-F779-4457-8614-A9761FF0129B}">
      <selection activeCell="A34" sqref="A34:XFD34"/>
      <pageMargins left="0.7" right="0.7" top="0.75" bottom="0.75" header="0.3" footer="0.3"/>
      <pageSetup orientation="portrait" horizontalDpi="4294967295" verticalDpi="4294967295" r:id="rId6"/>
    </customSheetView>
    <customSheetView guid="{2573ACF7-0240-449A-9F72-FFD028267C4F}" fitToPage="1" topLeftCell="A16">
      <selection activeCell="D20" sqref="D20"/>
      <pageMargins left="0.7" right="0.7" top="0.75" bottom="0.75" header="0.3" footer="0.3"/>
      <pageSetup scale="48" orientation="portrait" horizontalDpi="300" verticalDpi="300" r:id="rId7"/>
    </customSheetView>
  </customSheetViews>
  <mergeCells count="23">
    <mergeCell ref="F28:F29"/>
    <mergeCell ref="C29:D29"/>
    <mergeCell ref="B24:D24"/>
    <mergeCell ref="A28:A29"/>
    <mergeCell ref="B28:B29"/>
    <mergeCell ref="C28:D28"/>
    <mergeCell ref="E28:E29"/>
    <mergeCell ref="A1:D1"/>
    <mergeCell ref="B2:D2"/>
    <mergeCell ref="B3:D3"/>
    <mergeCell ref="C5:D5"/>
    <mergeCell ref="C6:D6"/>
    <mergeCell ref="C16:D16"/>
    <mergeCell ref="B23:D23"/>
    <mergeCell ref="C8:D8"/>
    <mergeCell ref="C7:D7"/>
    <mergeCell ref="C9:D9"/>
    <mergeCell ref="C13:D13"/>
    <mergeCell ref="C14:D14"/>
    <mergeCell ref="C15:D15"/>
    <mergeCell ref="C12:D12"/>
    <mergeCell ref="C11:D11"/>
    <mergeCell ref="C10:D10"/>
  </mergeCells>
  <pageMargins left="0.7" right="0.7" top="0.75" bottom="0.75" header="0.3" footer="0.3"/>
  <pageSetup scale="54" orientation="portrait" horizontalDpi="300" verticalDpi="300"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JURIDICA</vt:lpstr>
      <vt:lpstr>TECNICA 1</vt:lpstr>
      <vt:lpstr>TECNICA 2</vt:lpstr>
      <vt:lpstr>TECNICA 14</vt:lpstr>
      <vt:lpstr>TECNICA (17)</vt:lpstr>
      <vt:lpstr>TECNICA (22)</vt:lpstr>
      <vt:lpstr>TECNICA (23)</vt:lpstr>
      <vt:lpstr>TECNICA (38)</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John Fredy Martinez Cespedes</cp:lastModifiedBy>
  <cp:lastPrinted>2014-12-14T00:11:12Z</cp:lastPrinted>
  <dcterms:created xsi:type="dcterms:W3CDTF">2014-10-22T15:49:24Z</dcterms:created>
  <dcterms:modified xsi:type="dcterms:W3CDTF">2014-12-14T13:38:32Z</dcterms:modified>
</cp:coreProperties>
</file>