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8800" windowHeight="10035" tabRatio="598" activeTab="2"/>
  </bookViews>
  <sheets>
    <sheet name="JURIDICA" sheetId="1" r:id="rId1"/>
    <sheet name="TECNICA-19" sheetId="2" r:id="rId2"/>
    <sheet name="TECNICA-20" sheetId="7" r:id="rId3"/>
    <sheet name="TECNICA-21" sheetId="4" r:id="rId4"/>
    <sheet name="TECNICA-22" sheetId="5" r:id="rId5"/>
    <sheet name="TECNICA-23" sheetId="6" r:id="rId6"/>
    <sheet name="FINANCIERA" sheetId="3" r:id="rId7"/>
  </sheets>
  <definedNames>
    <definedName name="_xlnm._FilterDatabase" localSheetId="1" hidden="1">'TECNICA-19'!$B$120:$R$120</definedName>
    <definedName name="_xlnm._FilterDatabase" localSheetId="2" hidden="1">'TECNICA-20'!$B$87:$P$94</definedName>
    <definedName name="_xlnm._FilterDatabase" localSheetId="3" hidden="1">'TECNICA-21'!#REF!</definedName>
    <definedName name="_xlnm._FilterDatabase" localSheetId="4" hidden="1">'TECNICA-22'!$B$97:$P$97</definedName>
    <definedName name="_xlnm._FilterDatabase" localSheetId="5" hidden="1">'TECNICA-23'!$A$96:$P$111</definedName>
    <definedName name="Z_0C0DF93C_CC48_4648_B448_DAEBA1B6A469_.wvu.Cols" localSheetId="1" hidden="1">'TECNICA-19'!$IU:$IU,'TECNICA-19'!$SQ:$SQ,'TECNICA-19'!$ACM:$ACM,'TECNICA-19'!$AMI:$AMI,'TECNICA-19'!$AWE:$AWE,'TECNICA-19'!$BGA:$BGA,'TECNICA-19'!$BPW:$BPW,'TECNICA-19'!$BZS:$BZS,'TECNICA-19'!$CJO:$CJO,'TECNICA-19'!$CTK:$CTK,'TECNICA-19'!$DDG:$DDG,'TECNICA-19'!$DNC:$DNC,'TECNICA-19'!$DWY:$DWY,'TECNICA-19'!$EGU:$EGU,'TECNICA-19'!$EQQ:$EQQ,'TECNICA-19'!$FAM:$FAM,'TECNICA-19'!$FKI:$FKI,'TECNICA-19'!$FUE:$FUE,'TECNICA-19'!$GEA:$GEA,'TECNICA-19'!$GNW:$GNW,'TECNICA-19'!$GXS:$GXS,'TECNICA-19'!$HHO:$HHO,'TECNICA-19'!$HRK:$HRK,'TECNICA-19'!$IBG:$IBG,'TECNICA-19'!$ILC:$ILC,'TECNICA-19'!$IUY:$IUY,'TECNICA-19'!$JEU:$JEU,'TECNICA-19'!$JOQ:$JOQ,'TECNICA-19'!$JYM:$JYM,'TECNICA-19'!$KII:$KII,'TECNICA-19'!$KSE:$KSE,'TECNICA-19'!$LCA:$LCA,'TECNICA-19'!$LLW:$LLW,'TECNICA-19'!$LVS:$LVS,'TECNICA-19'!$MFO:$MFO,'TECNICA-19'!$MPK:$MPK,'TECNICA-19'!$MZG:$MZG,'TECNICA-19'!$NJC:$NJC,'TECNICA-19'!$NSY:$NSY,'TECNICA-19'!$OCU:$OCU,'TECNICA-19'!$OMQ:$OMQ,'TECNICA-19'!$OWM:$OWM,'TECNICA-19'!$PGI:$PGI,'TECNICA-19'!$PQE:$PQE,'TECNICA-19'!$QAA:$QAA,'TECNICA-19'!$QJW:$QJW,'TECNICA-19'!$QTS:$QTS,'TECNICA-19'!$RDO:$RDO,'TECNICA-19'!$RNK:$RNK,'TECNICA-19'!$RXG:$RXG,'TECNICA-19'!$SHC:$SHC,'TECNICA-19'!$SQY:$SQY,'TECNICA-19'!$TAU:$TAU,'TECNICA-19'!$TKQ:$TKQ,'TECNICA-19'!$TUM:$TUM,'TECNICA-19'!$UEI:$UEI,'TECNICA-19'!$UOE:$UOE,'TECNICA-19'!$UYA:$UYA,'TECNICA-19'!$VHW:$VHW,'TECNICA-19'!$VRS:$VRS,'TECNICA-19'!$WBO:$WBO,'TECNICA-19'!$WLK:$WLK,'TECNICA-19'!$WVG:$WVG</definedName>
    <definedName name="Z_0C0DF93C_CC48_4648_B448_DAEBA1B6A469_.wvu.Cols" localSheetId="2" hidden="1">'TECNICA-20'!$IU:$IU,'TECNICA-20'!$SQ:$SQ,'TECNICA-20'!$ACM:$ACM,'TECNICA-20'!$AMI:$AMI,'TECNICA-20'!$AWE:$AWE,'TECNICA-20'!$BGA:$BGA,'TECNICA-20'!$BPW:$BPW,'TECNICA-20'!$BZS:$BZS,'TECNICA-20'!$CJO:$CJO,'TECNICA-20'!$CTK:$CTK,'TECNICA-20'!$DDG:$DDG,'TECNICA-20'!$DNC:$DNC,'TECNICA-20'!$DWY:$DWY,'TECNICA-20'!$EGU:$EGU,'TECNICA-20'!$EQQ:$EQQ,'TECNICA-20'!$FAM:$FAM,'TECNICA-20'!$FKI:$FKI,'TECNICA-20'!$FUE:$FUE,'TECNICA-20'!$GEA:$GEA,'TECNICA-20'!$GNW:$GNW,'TECNICA-20'!$GXS:$GXS,'TECNICA-20'!$HHO:$HHO,'TECNICA-20'!$HRK:$HRK,'TECNICA-20'!$IBG:$IBG,'TECNICA-20'!$ILC:$ILC,'TECNICA-20'!$IUY:$IUY,'TECNICA-20'!$JEU:$JEU,'TECNICA-20'!$JOQ:$JOQ,'TECNICA-20'!$JYM:$JYM,'TECNICA-20'!$KII:$KII,'TECNICA-20'!$KSE:$KSE,'TECNICA-20'!$LCA:$LCA,'TECNICA-20'!$LLW:$LLW,'TECNICA-20'!$LVS:$LVS,'TECNICA-20'!$MFO:$MFO,'TECNICA-20'!$MPK:$MPK,'TECNICA-20'!$MZG:$MZG,'TECNICA-20'!$NJC:$NJC,'TECNICA-20'!$NSY:$NSY,'TECNICA-20'!$OCU:$OCU,'TECNICA-20'!$OMQ:$OMQ,'TECNICA-20'!$OWM:$OWM,'TECNICA-20'!$PGI:$PGI,'TECNICA-20'!$PQE:$PQE,'TECNICA-20'!$QAA:$QAA,'TECNICA-20'!$QJW:$QJW,'TECNICA-20'!$QTS:$QTS,'TECNICA-20'!$RDO:$RDO,'TECNICA-20'!$RNK:$RNK,'TECNICA-20'!$RXG:$RXG,'TECNICA-20'!$SHC:$SHC,'TECNICA-20'!$SQY:$SQY,'TECNICA-20'!$TAU:$TAU,'TECNICA-20'!$TKQ:$TKQ,'TECNICA-20'!$TUM:$TUM,'TECNICA-20'!$UEI:$UEI,'TECNICA-20'!$UOE:$UOE,'TECNICA-20'!$UYA:$UYA,'TECNICA-20'!$VHW:$VHW,'TECNICA-20'!$VRS:$VRS,'TECNICA-20'!$WBO:$WBO,'TECNICA-20'!$WLK:$WLK,'TECNICA-20'!$WVG:$WVG</definedName>
    <definedName name="Z_0C0DF93C_CC48_4648_B448_DAEBA1B6A469_.wvu.Cols" localSheetId="3" hidden="1">'TECNICA-21'!$IU:$IU,'TECNICA-21'!$SQ:$SQ,'TECNICA-21'!$ACM:$ACM,'TECNICA-21'!$AMI:$AMI,'TECNICA-21'!$AWE:$AWE,'TECNICA-21'!$BGA:$BGA,'TECNICA-21'!$BPW:$BPW,'TECNICA-21'!$BZS:$BZS,'TECNICA-21'!$CJO:$CJO,'TECNICA-21'!$CTK:$CTK,'TECNICA-21'!$DDG:$DDG,'TECNICA-21'!$DNC:$DNC,'TECNICA-21'!$DWY:$DWY,'TECNICA-21'!$EGU:$EGU,'TECNICA-21'!$EQQ:$EQQ,'TECNICA-21'!$FAM:$FAM,'TECNICA-21'!$FKI:$FKI,'TECNICA-21'!$FUE:$FUE,'TECNICA-21'!$GEA:$GEA,'TECNICA-21'!$GNW:$GNW,'TECNICA-21'!$GXS:$GXS,'TECNICA-21'!$HHO:$HHO,'TECNICA-21'!$HRK:$HRK,'TECNICA-21'!$IBG:$IBG,'TECNICA-21'!$ILC:$ILC,'TECNICA-21'!$IUY:$IUY,'TECNICA-21'!$JEU:$JEU,'TECNICA-21'!$JOQ:$JOQ,'TECNICA-21'!$JYM:$JYM,'TECNICA-21'!$KII:$KII,'TECNICA-21'!$KSE:$KSE,'TECNICA-21'!$LCA:$LCA,'TECNICA-21'!$LLW:$LLW,'TECNICA-21'!$LVS:$LVS,'TECNICA-21'!$MFO:$MFO,'TECNICA-21'!$MPK:$MPK,'TECNICA-21'!$MZG:$MZG,'TECNICA-21'!$NJC:$NJC,'TECNICA-21'!$NSY:$NSY,'TECNICA-21'!$OCU:$OCU,'TECNICA-21'!$OMQ:$OMQ,'TECNICA-21'!$OWM:$OWM,'TECNICA-21'!$PGI:$PGI,'TECNICA-21'!$PQE:$PQE,'TECNICA-21'!$QAA:$QAA,'TECNICA-21'!$QJW:$QJW,'TECNICA-21'!$QTS:$QTS,'TECNICA-21'!$RDO:$RDO,'TECNICA-21'!$RNK:$RNK,'TECNICA-21'!$RXG:$RXG,'TECNICA-21'!$SHC:$SHC,'TECNICA-21'!$SQY:$SQY,'TECNICA-21'!$TAU:$TAU,'TECNICA-21'!$TKQ:$TKQ,'TECNICA-21'!$TUM:$TUM,'TECNICA-21'!$UEI:$UEI,'TECNICA-21'!$UOE:$UOE,'TECNICA-21'!$UYA:$UYA,'TECNICA-21'!$VHW:$VHW,'TECNICA-21'!$VRS:$VRS,'TECNICA-21'!$WBO:$WBO,'TECNICA-21'!$WLK:$WLK,'TECNICA-21'!$WVG:$WVG</definedName>
    <definedName name="Z_0C0DF93C_CC48_4648_B448_DAEBA1B6A469_.wvu.Cols" localSheetId="4" hidden="1">'TECNICA-22'!$IU:$IU,'TECNICA-22'!$SQ:$SQ,'TECNICA-22'!$ACM:$ACM,'TECNICA-22'!$AMI:$AMI,'TECNICA-22'!$AWE:$AWE,'TECNICA-22'!$BGA:$BGA,'TECNICA-22'!$BPW:$BPW,'TECNICA-22'!$BZS:$BZS,'TECNICA-22'!$CJO:$CJO,'TECNICA-22'!$CTK:$CTK,'TECNICA-22'!$DDG:$DDG,'TECNICA-22'!$DNC:$DNC,'TECNICA-22'!$DWY:$DWY,'TECNICA-22'!$EGU:$EGU,'TECNICA-22'!$EQQ:$EQQ,'TECNICA-22'!$FAM:$FAM,'TECNICA-22'!$FKI:$FKI,'TECNICA-22'!$FUE:$FUE,'TECNICA-22'!$GEA:$GEA,'TECNICA-22'!$GNW:$GNW,'TECNICA-22'!$GXS:$GXS,'TECNICA-22'!$HHO:$HHO,'TECNICA-22'!$HRK:$HRK,'TECNICA-22'!$IBG:$IBG,'TECNICA-22'!$ILC:$ILC,'TECNICA-22'!$IUY:$IUY,'TECNICA-22'!$JEU:$JEU,'TECNICA-22'!$JOQ:$JOQ,'TECNICA-22'!$JYM:$JYM,'TECNICA-22'!$KII:$KII,'TECNICA-22'!$KSE:$KSE,'TECNICA-22'!$LCA:$LCA,'TECNICA-22'!$LLW:$LLW,'TECNICA-22'!$LVS:$LVS,'TECNICA-22'!$MFO:$MFO,'TECNICA-22'!$MPK:$MPK,'TECNICA-22'!$MZG:$MZG,'TECNICA-22'!$NJC:$NJC,'TECNICA-22'!$NSY:$NSY,'TECNICA-22'!$OCU:$OCU,'TECNICA-22'!$OMQ:$OMQ,'TECNICA-22'!$OWM:$OWM,'TECNICA-22'!$PGI:$PGI,'TECNICA-22'!$PQE:$PQE,'TECNICA-22'!$QAA:$QAA,'TECNICA-22'!$QJW:$QJW,'TECNICA-22'!$QTS:$QTS,'TECNICA-22'!$RDO:$RDO,'TECNICA-22'!$RNK:$RNK,'TECNICA-22'!$RXG:$RXG,'TECNICA-22'!$SHC:$SHC,'TECNICA-22'!$SQY:$SQY,'TECNICA-22'!$TAU:$TAU,'TECNICA-22'!$TKQ:$TKQ,'TECNICA-22'!$TUM:$TUM,'TECNICA-22'!$UEI:$UEI,'TECNICA-22'!$UOE:$UOE,'TECNICA-22'!$UYA:$UYA,'TECNICA-22'!$VHW:$VHW,'TECNICA-22'!$VRS:$VRS,'TECNICA-22'!$WBO:$WBO,'TECNICA-22'!$WLK:$WLK,'TECNICA-22'!$WVG:$WVG</definedName>
    <definedName name="Z_0C0DF93C_CC48_4648_B448_DAEBA1B6A469_.wvu.Cols" localSheetId="5" hidden="1">'TECNICA-23'!$IU:$IU,'TECNICA-23'!$SQ:$SQ,'TECNICA-23'!$ACM:$ACM,'TECNICA-23'!$AMI:$AMI,'TECNICA-23'!$AWE:$AWE,'TECNICA-23'!$BGA:$BGA,'TECNICA-23'!$BPW:$BPW,'TECNICA-23'!$BZS:$BZS,'TECNICA-23'!$CJO:$CJO,'TECNICA-23'!$CTK:$CTK,'TECNICA-23'!$DDG:$DDG,'TECNICA-23'!$DNC:$DNC,'TECNICA-23'!$DWY:$DWY,'TECNICA-23'!$EGU:$EGU,'TECNICA-23'!$EQQ:$EQQ,'TECNICA-23'!$FAM:$FAM,'TECNICA-23'!$FKI:$FKI,'TECNICA-23'!$FUE:$FUE,'TECNICA-23'!$GEA:$GEA,'TECNICA-23'!$GNW:$GNW,'TECNICA-23'!$GXS:$GXS,'TECNICA-23'!$HHO:$HHO,'TECNICA-23'!$HRK:$HRK,'TECNICA-23'!$IBG:$IBG,'TECNICA-23'!$ILC:$ILC,'TECNICA-23'!$IUY:$IUY,'TECNICA-23'!$JEU:$JEU,'TECNICA-23'!$JOQ:$JOQ,'TECNICA-23'!$JYM:$JYM,'TECNICA-23'!$KII:$KII,'TECNICA-23'!$KSE:$KSE,'TECNICA-23'!$LCA:$LCA,'TECNICA-23'!$LLW:$LLW,'TECNICA-23'!$LVS:$LVS,'TECNICA-23'!$MFO:$MFO,'TECNICA-23'!$MPK:$MPK,'TECNICA-23'!$MZG:$MZG,'TECNICA-23'!$NJC:$NJC,'TECNICA-23'!$NSY:$NSY,'TECNICA-23'!$OCU:$OCU,'TECNICA-23'!$OMQ:$OMQ,'TECNICA-23'!$OWM:$OWM,'TECNICA-23'!$PGI:$PGI,'TECNICA-23'!$PQE:$PQE,'TECNICA-23'!$QAA:$QAA,'TECNICA-23'!$QJW:$QJW,'TECNICA-23'!$QTS:$QTS,'TECNICA-23'!$RDO:$RDO,'TECNICA-23'!$RNK:$RNK,'TECNICA-23'!$RXG:$RXG,'TECNICA-23'!$SHC:$SHC,'TECNICA-23'!$SQY:$SQY,'TECNICA-23'!$TAU:$TAU,'TECNICA-23'!$TKQ:$TKQ,'TECNICA-23'!$TUM:$TUM,'TECNICA-23'!$UEI:$UEI,'TECNICA-23'!$UOE:$UOE,'TECNICA-23'!$UYA:$UYA,'TECNICA-23'!$VHW:$VHW,'TECNICA-23'!$VRS:$VRS,'TECNICA-23'!$WBO:$WBO,'TECNICA-23'!$WLK:$WLK,'TECNICA-23'!$WVG:$WVG</definedName>
    <definedName name="Z_177D317F_D5D9_47E3_BD3A_7C3DF8DF3716_.wvu.Cols" localSheetId="1" hidden="1">'TECNICA-19'!$IU:$IU,'TECNICA-19'!$SQ:$SQ,'TECNICA-19'!$ACM:$ACM,'TECNICA-19'!$AMI:$AMI,'TECNICA-19'!$AWE:$AWE,'TECNICA-19'!$BGA:$BGA,'TECNICA-19'!$BPW:$BPW,'TECNICA-19'!$BZS:$BZS,'TECNICA-19'!$CJO:$CJO,'TECNICA-19'!$CTK:$CTK,'TECNICA-19'!$DDG:$DDG,'TECNICA-19'!$DNC:$DNC,'TECNICA-19'!$DWY:$DWY,'TECNICA-19'!$EGU:$EGU,'TECNICA-19'!$EQQ:$EQQ,'TECNICA-19'!$FAM:$FAM,'TECNICA-19'!$FKI:$FKI,'TECNICA-19'!$FUE:$FUE,'TECNICA-19'!$GEA:$GEA,'TECNICA-19'!$GNW:$GNW,'TECNICA-19'!$GXS:$GXS,'TECNICA-19'!$HHO:$HHO,'TECNICA-19'!$HRK:$HRK,'TECNICA-19'!$IBG:$IBG,'TECNICA-19'!$ILC:$ILC,'TECNICA-19'!$IUY:$IUY,'TECNICA-19'!$JEU:$JEU,'TECNICA-19'!$JOQ:$JOQ,'TECNICA-19'!$JYM:$JYM,'TECNICA-19'!$KII:$KII,'TECNICA-19'!$KSE:$KSE,'TECNICA-19'!$LCA:$LCA,'TECNICA-19'!$LLW:$LLW,'TECNICA-19'!$LVS:$LVS,'TECNICA-19'!$MFO:$MFO,'TECNICA-19'!$MPK:$MPK,'TECNICA-19'!$MZG:$MZG,'TECNICA-19'!$NJC:$NJC,'TECNICA-19'!$NSY:$NSY,'TECNICA-19'!$OCU:$OCU,'TECNICA-19'!$OMQ:$OMQ,'TECNICA-19'!$OWM:$OWM,'TECNICA-19'!$PGI:$PGI,'TECNICA-19'!$PQE:$PQE,'TECNICA-19'!$QAA:$QAA,'TECNICA-19'!$QJW:$QJW,'TECNICA-19'!$QTS:$QTS,'TECNICA-19'!$RDO:$RDO,'TECNICA-19'!$RNK:$RNK,'TECNICA-19'!$RXG:$RXG,'TECNICA-19'!$SHC:$SHC,'TECNICA-19'!$SQY:$SQY,'TECNICA-19'!$TAU:$TAU,'TECNICA-19'!$TKQ:$TKQ,'TECNICA-19'!$TUM:$TUM,'TECNICA-19'!$UEI:$UEI,'TECNICA-19'!$UOE:$UOE,'TECNICA-19'!$UYA:$UYA,'TECNICA-19'!$VHW:$VHW,'TECNICA-19'!$VRS:$VRS,'TECNICA-19'!$WBO:$WBO,'TECNICA-19'!$WLK:$WLK,'TECNICA-19'!$WVG:$WVG</definedName>
    <definedName name="Z_177D317F_D5D9_47E3_BD3A_7C3DF8DF3716_.wvu.Cols" localSheetId="2" hidden="1">'TECNICA-20'!$IU:$IU,'TECNICA-20'!$SQ:$SQ,'TECNICA-20'!$ACM:$ACM,'TECNICA-20'!$AMI:$AMI,'TECNICA-20'!$AWE:$AWE,'TECNICA-20'!$BGA:$BGA,'TECNICA-20'!$BPW:$BPW,'TECNICA-20'!$BZS:$BZS,'TECNICA-20'!$CJO:$CJO,'TECNICA-20'!$CTK:$CTK,'TECNICA-20'!$DDG:$DDG,'TECNICA-20'!$DNC:$DNC,'TECNICA-20'!$DWY:$DWY,'TECNICA-20'!$EGU:$EGU,'TECNICA-20'!$EQQ:$EQQ,'TECNICA-20'!$FAM:$FAM,'TECNICA-20'!$FKI:$FKI,'TECNICA-20'!$FUE:$FUE,'TECNICA-20'!$GEA:$GEA,'TECNICA-20'!$GNW:$GNW,'TECNICA-20'!$GXS:$GXS,'TECNICA-20'!$HHO:$HHO,'TECNICA-20'!$HRK:$HRK,'TECNICA-20'!$IBG:$IBG,'TECNICA-20'!$ILC:$ILC,'TECNICA-20'!$IUY:$IUY,'TECNICA-20'!$JEU:$JEU,'TECNICA-20'!$JOQ:$JOQ,'TECNICA-20'!$JYM:$JYM,'TECNICA-20'!$KII:$KII,'TECNICA-20'!$KSE:$KSE,'TECNICA-20'!$LCA:$LCA,'TECNICA-20'!$LLW:$LLW,'TECNICA-20'!$LVS:$LVS,'TECNICA-20'!$MFO:$MFO,'TECNICA-20'!$MPK:$MPK,'TECNICA-20'!$MZG:$MZG,'TECNICA-20'!$NJC:$NJC,'TECNICA-20'!$NSY:$NSY,'TECNICA-20'!$OCU:$OCU,'TECNICA-20'!$OMQ:$OMQ,'TECNICA-20'!$OWM:$OWM,'TECNICA-20'!$PGI:$PGI,'TECNICA-20'!$PQE:$PQE,'TECNICA-20'!$QAA:$QAA,'TECNICA-20'!$QJW:$QJW,'TECNICA-20'!$QTS:$QTS,'TECNICA-20'!$RDO:$RDO,'TECNICA-20'!$RNK:$RNK,'TECNICA-20'!$RXG:$RXG,'TECNICA-20'!$SHC:$SHC,'TECNICA-20'!$SQY:$SQY,'TECNICA-20'!$TAU:$TAU,'TECNICA-20'!$TKQ:$TKQ,'TECNICA-20'!$TUM:$TUM,'TECNICA-20'!$UEI:$UEI,'TECNICA-20'!$UOE:$UOE,'TECNICA-20'!$UYA:$UYA,'TECNICA-20'!$VHW:$VHW,'TECNICA-20'!$VRS:$VRS,'TECNICA-20'!$WBO:$WBO,'TECNICA-20'!$WLK:$WLK,'TECNICA-20'!$WVG:$WVG</definedName>
    <definedName name="Z_177D317F_D5D9_47E3_BD3A_7C3DF8DF3716_.wvu.Cols" localSheetId="3" hidden="1">'TECNICA-21'!$IU:$IU,'TECNICA-21'!$SQ:$SQ,'TECNICA-21'!$ACM:$ACM,'TECNICA-21'!$AMI:$AMI,'TECNICA-21'!$AWE:$AWE,'TECNICA-21'!$BGA:$BGA,'TECNICA-21'!$BPW:$BPW,'TECNICA-21'!$BZS:$BZS,'TECNICA-21'!$CJO:$CJO,'TECNICA-21'!$CTK:$CTK,'TECNICA-21'!$DDG:$DDG,'TECNICA-21'!$DNC:$DNC,'TECNICA-21'!$DWY:$DWY,'TECNICA-21'!$EGU:$EGU,'TECNICA-21'!$EQQ:$EQQ,'TECNICA-21'!$FAM:$FAM,'TECNICA-21'!$FKI:$FKI,'TECNICA-21'!$FUE:$FUE,'TECNICA-21'!$GEA:$GEA,'TECNICA-21'!$GNW:$GNW,'TECNICA-21'!$GXS:$GXS,'TECNICA-21'!$HHO:$HHO,'TECNICA-21'!$HRK:$HRK,'TECNICA-21'!$IBG:$IBG,'TECNICA-21'!$ILC:$ILC,'TECNICA-21'!$IUY:$IUY,'TECNICA-21'!$JEU:$JEU,'TECNICA-21'!$JOQ:$JOQ,'TECNICA-21'!$JYM:$JYM,'TECNICA-21'!$KII:$KII,'TECNICA-21'!$KSE:$KSE,'TECNICA-21'!$LCA:$LCA,'TECNICA-21'!$LLW:$LLW,'TECNICA-21'!$LVS:$LVS,'TECNICA-21'!$MFO:$MFO,'TECNICA-21'!$MPK:$MPK,'TECNICA-21'!$MZG:$MZG,'TECNICA-21'!$NJC:$NJC,'TECNICA-21'!$NSY:$NSY,'TECNICA-21'!$OCU:$OCU,'TECNICA-21'!$OMQ:$OMQ,'TECNICA-21'!$OWM:$OWM,'TECNICA-21'!$PGI:$PGI,'TECNICA-21'!$PQE:$PQE,'TECNICA-21'!$QAA:$QAA,'TECNICA-21'!$QJW:$QJW,'TECNICA-21'!$QTS:$QTS,'TECNICA-21'!$RDO:$RDO,'TECNICA-21'!$RNK:$RNK,'TECNICA-21'!$RXG:$RXG,'TECNICA-21'!$SHC:$SHC,'TECNICA-21'!$SQY:$SQY,'TECNICA-21'!$TAU:$TAU,'TECNICA-21'!$TKQ:$TKQ,'TECNICA-21'!$TUM:$TUM,'TECNICA-21'!$UEI:$UEI,'TECNICA-21'!$UOE:$UOE,'TECNICA-21'!$UYA:$UYA,'TECNICA-21'!$VHW:$VHW,'TECNICA-21'!$VRS:$VRS,'TECNICA-21'!$WBO:$WBO,'TECNICA-21'!$WLK:$WLK,'TECNICA-21'!$WVG:$WVG</definedName>
    <definedName name="Z_177D317F_D5D9_47E3_BD3A_7C3DF8DF3716_.wvu.Cols" localSheetId="4" hidden="1">'TECNICA-22'!$IU:$IU,'TECNICA-22'!$SQ:$SQ,'TECNICA-22'!$ACM:$ACM,'TECNICA-22'!$AMI:$AMI,'TECNICA-22'!$AWE:$AWE,'TECNICA-22'!$BGA:$BGA,'TECNICA-22'!$BPW:$BPW,'TECNICA-22'!$BZS:$BZS,'TECNICA-22'!$CJO:$CJO,'TECNICA-22'!$CTK:$CTK,'TECNICA-22'!$DDG:$DDG,'TECNICA-22'!$DNC:$DNC,'TECNICA-22'!$DWY:$DWY,'TECNICA-22'!$EGU:$EGU,'TECNICA-22'!$EQQ:$EQQ,'TECNICA-22'!$FAM:$FAM,'TECNICA-22'!$FKI:$FKI,'TECNICA-22'!$FUE:$FUE,'TECNICA-22'!$GEA:$GEA,'TECNICA-22'!$GNW:$GNW,'TECNICA-22'!$GXS:$GXS,'TECNICA-22'!$HHO:$HHO,'TECNICA-22'!$HRK:$HRK,'TECNICA-22'!$IBG:$IBG,'TECNICA-22'!$ILC:$ILC,'TECNICA-22'!$IUY:$IUY,'TECNICA-22'!$JEU:$JEU,'TECNICA-22'!$JOQ:$JOQ,'TECNICA-22'!$JYM:$JYM,'TECNICA-22'!$KII:$KII,'TECNICA-22'!$KSE:$KSE,'TECNICA-22'!$LCA:$LCA,'TECNICA-22'!$LLW:$LLW,'TECNICA-22'!$LVS:$LVS,'TECNICA-22'!$MFO:$MFO,'TECNICA-22'!$MPK:$MPK,'TECNICA-22'!$MZG:$MZG,'TECNICA-22'!$NJC:$NJC,'TECNICA-22'!$NSY:$NSY,'TECNICA-22'!$OCU:$OCU,'TECNICA-22'!$OMQ:$OMQ,'TECNICA-22'!$OWM:$OWM,'TECNICA-22'!$PGI:$PGI,'TECNICA-22'!$PQE:$PQE,'TECNICA-22'!$QAA:$QAA,'TECNICA-22'!$QJW:$QJW,'TECNICA-22'!$QTS:$QTS,'TECNICA-22'!$RDO:$RDO,'TECNICA-22'!$RNK:$RNK,'TECNICA-22'!$RXG:$RXG,'TECNICA-22'!$SHC:$SHC,'TECNICA-22'!$SQY:$SQY,'TECNICA-22'!$TAU:$TAU,'TECNICA-22'!$TKQ:$TKQ,'TECNICA-22'!$TUM:$TUM,'TECNICA-22'!$UEI:$UEI,'TECNICA-22'!$UOE:$UOE,'TECNICA-22'!$UYA:$UYA,'TECNICA-22'!$VHW:$VHW,'TECNICA-22'!$VRS:$VRS,'TECNICA-22'!$WBO:$WBO,'TECNICA-22'!$WLK:$WLK,'TECNICA-22'!$WVG:$WVG</definedName>
    <definedName name="Z_177D317F_D5D9_47E3_BD3A_7C3DF8DF3716_.wvu.Cols" localSheetId="5" hidden="1">'TECNICA-23'!$IU:$IU,'TECNICA-23'!$SQ:$SQ,'TECNICA-23'!$ACM:$ACM,'TECNICA-23'!$AMI:$AMI,'TECNICA-23'!$AWE:$AWE,'TECNICA-23'!$BGA:$BGA,'TECNICA-23'!$BPW:$BPW,'TECNICA-23'!$BZS:$BZS,'TECNICA-23'!$CJO:$CJO,'TECNICA-23'!$CTK:$CTK,'TECNICA-23'!$DDG:$DDG,'TECNICA-23'!$DNC:$DNC,'TECNICA-23'!$DWY:$DWY,'TECNICA-23'!$EGU:$EGU,'TECNICA-23'!$EQQ:$EQQ,'TECNICA-23'!$FAM:$FAM,'TECNICA-23'!$FKI:$FKI,'TECNICA-23'!$FUE:$FUE,'TECNICA-23'!$GEA:$GEA,'TECNICA-23'!$GNW:$GNW,'TECNICA-23'!$GXS:$GXS,'TECNICA-23'!$HHO:$HHO,'TECNICA-23'!$HRK:$HRK,'TECNICA-23'!$IBG:$IBG,'TECNICA-23'!$ILC:$ILC,'TECNICA-23'!$IUY:$IUY,'TECNICA-23'!$JEU:$JEU,'TECNICA-23'!$JOQ:$JOQ,'TECNICA-23'!$JYM:$JYM,'TECNICA-23'!$KII:$KII,'TECNICA-23'!$KSE:$KSE,'TECNICA-23'!$LCA:$LCA,'TECNICA-23'!$LLW:$LLW,'TECNICA-23'!$LVS:$LVS,'TECNICA-23'!$MFO:$MFO,'TECNICA-23'!$MPK:$MPK,'TECNICA-23'!$MZG:$MZG,'TECNICA-23'!$NJC:$NJC,'TECNICA-23'!$NSY:$NSY,'TECNICA-23'!$OCU:$OCU,'TECNICA-23'!$OMQ:$OMQ,'TECNICA-23'!$OWM:$OWM,'TECNICA-23'!$PGI:$PGI,'TECNICA-23'!$PQE:$PQE,'TECNICA-23'!$QAA:$QAA,'TECNICA-23'!$QJW:$QJW,'TECNICA-23'!$QTS:$QTS,'TECNICA-23'!$RDO:$RDO,'TECNICA-23'!$RNK:$RNK,'TECNICA-23'!$RXG:$RXG,'TECNICA-23'!$SHC:$SHC,'TECNICA-23'!$SQY:$SQY,'TECNICA-23'!$TAU:$TAU,'TECNICA-23'!$TKQ:$TKQ,'TECNICA-23'!$TUM:$TUM,'TECNICA-23'!$UEI:$UEI,'TECNICA-23'!$UOE:$UOE,'TECNICA-23'!$UYA:$UYA,'TECNICA-23'!$VHW:$VHW,'TECNICA-23'!$VRS:$VRS,'TECNICA-23'!$WBO:$WBO,'TECNICA-23'!$WLK:$WLK,'TECNICA-23'!$WVG:$WVG</definedName>
    <definedName name="Z_374C4F09_C3B7_4D17_A0A7_F165E4E76099_.wvu.Cols" localSheetId="1" hidden="1">'TECNICA-19'!$IU:$IU,'TECNICA-19'!$SQ:$SQ,'TECNICA-19'!$ACM:$ACM,'TECNICA-19'!$AMI:$AMI,'TECNICA-19'!$AWE:$AWE,'TECNICA-19'!$BGA:$BGA,'TECNICA-19'!$BPW:$BPW,'TECNICA-19'!$BZS:$BZS,'TECNICA-19'!$CJO:$CJO,'TECNICA-19'!$CTK:$CTK,'TECNICA-19'!$DDG:$DDG,'TECNICA-19'!$DNC:$DNC,'TECNICA-19'!$DWY:$DWY,'TECNICA-19'!$EGU:$EGU,'TECNICA-19'!$EQQ:$EQQ,'TECNICA-19'!$FAM:$FAM,'TECNICA-19'!$FKI:$FKI,'TECNICA-19'!$FUE:$FUE,'TECNICA-19'!$GEA:$GEA,'TECNICA-19'!$GNW:$GNW,'TECNICA-19'!$GXS:$GXS,'TECNICA-19'!$HHO:$HHO,'TECNICA-19'!$HRK:$HRK,'TECNICA-19'!$IBG:$IBG,'TECNICA-19'!$ILC:$ILC,'TECNICA-19'!$IUY:$IUY,'TECNICA-19'!$JEU:$JEU,'TECNICA-19'!$JOQ:$JOQ,'TECNICA-19'!$JYM:$JYM,'TECNICA-19'!$KII:$KII,'TECNICA-19'!$KSE:$KSE,'TECNICA-19'!$LCA:$LCA,'TECNICA-19'!$LLW:$LLW,'TECNICA-19'!$LVS:$LVS,'TECNICA-19'!$MFO:$MFO,'TECNICA-19'!$MPK:$MPK,'TECNICA-19'!$MZG:$MZG,'TECNICA-19'!$NJC:$NJC,'TECNICA-19'!$NSY:$NSY,'TECNICA-19'!$OCU:$OCU,'TECNICA-19'!$OMQ:$OMQ,'TECNICA-19'!$OWM:$OWM,'TECNICA-19'!$PGI:$PGI,'TECNICA-19'!$PQE:$PQE,'TECNICA-19'!$QAA:$QAA,'TECNICA-19'!$QJW:$QJW,'TECNICA-19'!$QTS:$QTS,'TECNICA-19'!$RDO:$RDO,'TECNICA-19'!$RNK:$RNK,'TECNICA-19'!$RXG:$RXG,'TECNICA-19'!$SHC:$SHC,'TECNICA-19'!$SQY:$SQY,'TECNICA-19'!$TAU:$TAU,'TECNICA-19'!$TKQ:$TKQ,'TECNICA-19'!$TUM:$TUM,'TECNICA-19'!$UEI:$UEI,'TECNICA-19'!$UOE:$UOE,'TECNICA-19'!$UYA:$UYA,'TECNICA-19'!$VHW:$VHW,'TECNICA-19'!$VRS:$VRS,'TECNICA-19'!$WBO:$WBO,'TECNICA-19'!$WLK:$WLK,'TECNICA-19'!$WVG:$WVG</definedName>
    <definedName name="Z_374C4F09_C3B7_4D17_A0A7_F165E4E76099_.wvu.Cols" localSheetId="2" hidden="1">'TECNICA-20'!$IU:$IU,'TECNICA-20'!$SQ:$SQ,'TECNICA-20'!$ACM:$ACM,'TECNICA-20'!$AMI:$AMI,'TECNICA-20'!$AWE:$AWE,'TECNICA-20'!$BGA:$BGA,'TECNICA-20'!$BPW:$BPW,'TECNICA-20'!$BZS:$BZS,'TECNICA-20'!$CJO:$CJO,'TECNICA-20'!$CTK:$CTK,'TECNICA-20'!$DDG:$DDG,'TECNICA-20'!$DNC:$DNC,'TECNICA-20'!$DWY:$DWY,'TECNICA-20'!$EGU:$EGU,'TECNICA-20'!$EQQ:$EQQ,'TECNICA-20'!$FAM:$FAM,'TECNICA-20'!$FKI:$FKI,'TECNICA-20'!$FUE:$FUE,'TECNICA-20'!$GEA:$GEA,'TECNICA-20'!$GNW:$GNW,'TECNICA-20'!$GXS:$GXS,'TECNICA-20'!$HHO:$HHO,'TECNICA-20'!$HRK:$HRK,'TECNICA-20'!$IBG:$IBG,'TECNICA-20'!$ILC:$ILC,'TECNICA-20'!$IUY:$IUY,'TECNICA-20'!$JEU:$JEU,'TECNICA-20'!$JOQ:$JOQ,'TECNICA-20'!$JYM:$JYM,'TECNICA-20'!$KII:$KII,'TECNICA-20'!$KSE:$KSE,'TECNICA-20'!$LCA:$LCA,'TECNICA-20'!$LLW:$LLW,'TECNICA-20'!$LVS:$LVS,'TECNICA-20'!$MFO:$MFO,'TECNICA-20'!$MPK:$MPK,'TECNICA-20'!$MZG:$MZG,'TECNICA-20'!$NJC:$NJC,'TECNICA-20'!$NSY:$NSY,'TECNICA-20'!$OCU:$OCU,'TECNICA-20'!$OMQ:$OMQ,'TECNICA-20'!$OWM:$OWM,'TECNICA-20'!$PGI:$PGI,'TECNICA-20'!$PQE:$PQE,'TECNICA-20'!$QAA:$QAA,'TECNICA-20'!$QJW:$QJW,'TECNICA-20'!$QTS:$QTS,'TECNICA-20'!$RDO:$RDO,'TECNICA-20'!$RNK:$RNK,'TECNICA-20'!$RXG:$RXG,'TECNICA-20'!$SHC:$SHC,'TECNICA-20'!$SQY:$SQY,'TECNICA-20'!$TAU:$TAU,'TECNICA-20'!$TKQ:$TKQ,'TECNICA-20'!$TUM:$TUM,'TECNICA-20'!$UEI:$UEI,'TECNICA-20'!$UOE:$UOE,'TECNICA-20'!$UYA:$UYA,'TECNICA-20'!$VHW:$VHW,'TECNICA-20'!$VRS:$VRS,'TECNICA-20'!$WBO:$WBO,'TECNICA-20'!$WLK:$WLK,'TECNICA-20'!$WVG:$WVG</definedName>
    <definedName name="Z_374C4F09_C3B7_4D17_A0A7_F165E4E76099_.wvu.Cols" localSheetId="3" hidden="1">'TECNICA-21'!$IU:$IU,'TECNICA-21'!$SQ:$SQ,'TECNICA-21'!$ACM:$ACM,'TECNICA-21'!$AMI:$AMI,'TECNICA-21'!$AWE:$AWE,'TECNICA-21'!$BGA:$BGA,'TECNICA-21'!$BPW:$BPW,'TECNICA-21'!$BZS:$BZS,'TECNICA-21'!$CJO:$CJO,'TECNICA-21'!$CTK:$CTK,'TECNICA-21'!$DDG:$DDG,'TECNICA-21'!$DNC:$DNC,'TECNICA-21'!$DWY:$DWY,'TECNICA-21'!$EGU:$EGU,'TECNICA-21'!$EQQ:$EQQ,'TECNICA-21'!$FAM:$FAM,'TECNICA-21'!$FKI:$FKI,'TECNICA-21'!$FUE:$FUE,'TECNICA-21'!$GEA:$GEA,'TECNICA-21'!$GNW:$GNW,'TECNICA-21'!$GXS:$GXS,'TECNICA-21'!$HHO:$HHO,'TECNICA-21'!$HRK:$HRK,'TECNICA-21'!$IBG:$IBG,'TECNICA-21'!$ILC:$ILC,'TECNICA-21'!$IUY:$IUY,'TECNICA-21'!$JEU:$JEU,'TECNICA-21'!$JOQ:$JOQ,'TECNICA-21'!$JYM:$JYM,'TECNICA-21'!$KII:$KII,'TECNICA-21'!$KSE:$KSE,'TECNICA-21'!$LCA:$LCA,'TECNICA-21'!$LLW:$LLW,'TECNICA-21'!$LVS:$LVS,'TECNICA-21'!$MFO:$MFO,'TECNICA-21'!$MPK:$MPK,'TECNICA-21'!$MZG:$MZG,'TECNICA-21'!$NJC:$NJC,'TECNICA-21'!$NSY:$NSY,'TECNICA-21'!$OCU:$OCU,'TECNICA-21'!$OMQ:$OMQ,'TECNICA-21'!$OWM:$OWM,'TECNICA-21'!$PGI:$PGI,'TECNICA-21'!$PQE:$PQE,'TECNICA-21'!$QAA:$QAA,'TECNICA-21'!$QJW:$QJW,'TECNICA-21'!$QTS:$QTS,'TECNICA-21'!$RDO:$RDO,'TECNICA-21'!$RNK:$RNK,'TECNICA-21'!$RXG:$RXG,'TECNICA-21'!$SHC:$SHC,'TECNICA-21'!$SQY:$SQY,'TECNICA-21'!$TAU:$TAU,'TECNICA-21'!$TKQ:$TKQ,'TECNICA-21'!$TUM:$TUM,'TECNICA-21'!$UEI:$UEI,'TECNICA-21'!$UOE:$UOE,'TECNICA-21'!$UYA:$UYA,'TECNICA-21'!$VHW:$VHW,'TECNICA-21'!$VRS:$VRS,'TECNICA-21'!$WBO:$WBO,'TECNICA-21'!$WLK:$WLK,'TECNICA-21'!$WVG:$WVG</definedName>
    <definedName name="Z_374C4F09_C3B7_4D17_A0A7_F165E4E76099_.wvu.Cols" localSheetId="4" hidden="1">'TECNICA-22'!$IU:$IU,'TECNICA-22'!$SQ:$SQ,'TECNICA-22'!$ACM:$ACM,'TECNICA-22'!$AMI:$AMI,'TECNICA-22'!$AWE:$AWE,'TECNICA-22'!$BGA:$BGA,'TECNICA-22'!$BPW:$BPW,'TECNICA-22'!$BZS:$BZS,'TECNICA-22'!$CJO:$CJO,'TECNICA-22'!$CTK:$CTK,'TECNICA-22'!$DDG:$DDG,'TECNICA-22'!$DNC:$DNC,'TECNICA-22'!$DWY:$DWY,'TECNICA-22'!$EGU:$EGU,'TECNICA-22'!$EQQ:$EQQ,'TECNICA-22'!$FAM:$FAM,'TECNICA-22'!$FKI:$FKI,'TECNICA-22'!$FUE:$FUE,'TECNICA-22'!$GEA:$GEA,'TECNICA-22'!$GNW:$GNW,'TECNICA-22'!$GXS:$GXS,'TECNICA-22'!$HHO:$HHO,'TECNICA-22'!$HRK:$HRK,'TECNICA-22'!$IBG:$IBG,'TECNICA-22'!$ILC:$ILC,'TECNICA-22'!$IUY:$IUY,'TECNICA-22'!$JEU:$JEU,'TECNICA-22'!$JOQ:$JOQ,'TECNICA-22'!$JYM:$JYM,'TECNICA-22'!$KII:$KII,'TECNICA-22'!$KSE:$KSE,'TECNICA-22'!$LCA:$LCA,'TECNICA-22'!$LLW:$LLW,'TECNICA-22'!$LVS:$LVS,'TECNICA-22'!$MFO:$MFO,'TECNICA-22'!$MPK:$MPK,'TECNICA-22'!$MZG:$MZG,'TECNICA-22'!$NJC:$NJC,'TECNICA-22'!$NSY:$NSY,'TECNICA-22'!$OCU:$OCU,'TECNICA-22'!$OMQ:$OMQ,'TECNICA-22'!$OWM:$OWM,'TECNICA-22'!$PGI:$PGI,'TECNICA-22'!$PQE:$PQE,'TECNICA-22'!$QAA:$QAA,'TECNICA-22'!$QJW:$QJW,'TECNICA-22'!$QTS:$QTS,'TECNICA-22'!$RDO:$RDO,'TECNICA-22'!$RNK:$RNK,'TECNICA-22'!$RXG:$RXG,'TECNICA-22'!$SHC:$SHC,'TECNICA-22'!$SQY:$SQY,'TECNICA-22'!$TAU:$TAU,'TECNICA-22'!$TKQ:$TKQ,'TECNICA-22'!$TUM:$TUM,'TECNICA-22'!$UEI:$UEI,'TECNICA-22'!$UOE:$UOE,'TECNICA-22'!$UYA:$UYA,'TECNICA-22'!$VHW:$VHW,'TECNICA-22'!$VRS:$VRS,'TECNICA-22'!$WBO:$WBO,'TECNICA-22'!$WLK:$WLK,'TECNICA-22'!$WVG:$WVG</definedName>
    <definedName name="Z_374C4F09_C3B7_4D17_A0A7_F165E4E76099_.wvu.Cols" localSheetId="5" hidden="1">'TECNICA-23'!$IU:$IU,'TECNICA-23'!$SQ:$SQ,'TECNICA-23'!$ACM:$ACM,'TECNICA-23'!$AMI:$AMI,'TECNICA-23'!$AWE:$AWE,'TECNICA-23'!$BGA:$BGA,'TECNICA-23'!$BPW:$BPW,'TECNICA-23'!$BZS:$BZS,'TECNICA-23'!$CJO:$CJO,'TECNICA-23'!$CTK:$CTK,'TECNICA-23'!$DDG:$DDG,'TECNICA-23'!$DNC:$DNC,'TECNICA-23'!$DWY:$DWY,'TECNICA-23'!$EGU:$EGU,'TECNICA-23'!$EQQ:$EQQ,'TECNICA-23'!$FAM:$FAM,'TECNICA-23'!$FKI:$FKI,'TECNICA-23'!$FUE:$FUE,'TECNICA-23'!$GEA:$GEA,'TECNICA-23'!$GNW:$GNW,'TECNICA-23'!$GXS:$GXS,'TECNICA-23'!$HHO:$HHO,'TECNICA-23'!$HRK:$HRK,'TECNICA-23'!$IBG:$IBG,'TECNICA-23'!$ILC:$ILC,'TECNICA-23'!$IUY:$IUY,'TECNICA-23'!$JEU:$JEU,'TECNICA-23'!$JOQ:$JOQ,'TECNICA-23'!$JYM:$JYM,'TECNICA-23'!$KII:$KII,'TECNICA-23'!$KSE:$KSE,'TECNICA-23'!$LCA:$LCA,'TECNICA-23'!$LLW:$LLW,'TECNICA-23'!$LVS:$LVS,'TECNICA-23'!$MFO:$MFO,'TECNICA-23'!$MPK:$MPK,'TECNICA-23'!$MZG:$MZG,'TECNICA-23'!$NJC:$NJC,'TECNICA-23'!$NSY:$NSY,'TECNICA-23'!$OCU:$OCU,'TECNICA-23'!$OMQ:$OMQ,'TECNICA-23'!$OWM:$OWM,'TECNICA-23'!$PGI:$PGI,'TECNICA-23'!$PQE:$PQE,'TECNICA-23'!$QAA:$QAA,'TECNICA-23'!$QJW:$QJW,'TECNICA-23'!$QTS:$QTS,'TECNICA-23'!$RDO:$RDO,'TECNICA-23'!$RNK:$RNK,'TECNICA-23'!$RXG:$RXG,'TECNICA-23'!$SHC:$SHC,'TECNICA-23'!$SQY:$SQY,'TECNICA-23'!$TAU:$TAU,'TECNICA-23'!$TKQ:$TKQ,'TECNICA-23'!$TUM:$TUM,'TECNICA-23'!$UEI:$UEI,'TECNICA-23'!$UOE:$UOE,'TECNICA-23'!$UYA:$UYA,'TECNICA-23'!$VHW:$VHW,'TECNICA-23'!$VRS:$VRS,'TECNICA-23'!$WBO:$WBO,'TECNICA-23'!$WLK:$WLK,'TECNICA-23'!$WVG:$WVG</definedName>
    <definedName name="Z_374C4F09_C3B7_4D17_A0A7_F165E4E76099_.wvu.FilterData" localSheetId="1" hidden="1">'TECNICA-19'!$B$120:$Q$120</definedName>
    <definedName name="Z_374C4F09_C3B7_4D17_A0A7_F165E4E76099_.wvu.FilterData" localSheetId="4" hidden="1">'TECNICA-22'!$B$97:$P$97</definedName>
    <definedName name="Z_374C4F09_C3B7_4D17_A0A7_F165E4E76099_.wvu.FilterData" localSheetId="5" hidden="1">'TECNICA-23'!$B$96:$P$111</definedName>
    <definedName name="Z_374C4F09_C3B7_4D17_A0A7_F165E4E76099_.wvu.PrintArea" localSheetId="6" hidden="1">FINANCIERA!$A$1:$I$41</definedName>
    <definedName name="Z_467D9A3C_026B_4584_8953_F7E2F4B9FE9A_.wvu.Cols" localSheetId="1" hidden="1">'TECNICA-19'!$IU:$IU,'TECNICA-19'!$SQ:$SQ,'TECNICA-19'!$ACM:$ACM,'TECNICA-19'!$AMI:$AMI,'TECNICA-19'!$AWE:$AWE,'TECNICA-19'!$BGA:$BGA,'TECNICA-19'!$BPW:$BPW,'TECNICA-19'!$BZS:$BZS,'TECNICA-19'!$CJO:$CJO,'TECNICA-19'!$CTK:$CTK,'TECNICA-19'!$DDG:$DDG,'TECNICA-19'!$DNC:$DNC,'TECNICA-19'!$DWY:$DWY,'TECNICA-19'!$EGU:$EGU,'TECNICA-19'!$EQQ:$EQQ,'TECNICA-19'!$FAM:$FAM,'TECNICA-19'!$FKI:$FKI,'TECNICA-19'!$FUE:$FUE,'TECNICA-19'!$GEA:$GEA,'TECNICA-19'!$GNW:$GNW,'TECNICA-19'!$GXS:$GXS,'TECNICA-19'!$HHO:$HHO,'TECNICA-19'!$HRK:$HRK,'TECNICA-19'!$IBG:$IBG,'TECNICA-19'!$ILC:$ILC,'TECNICA-19'!$IUY:$IUY,'TECNICA-19'!$JEU:$JEU,'TECNICA-19'!$JOQ:$JOQ,'TECNICA-19'!$JYM:$JYM,'TECNICA-19'!$KII:$KII,'TECNICA-19'!$KSE:$KSE,'TECNICA-19'!$LCA:$LCA,'TECNICA-19'!$LLW:$LLW,'TECNICA-19'!$LVS:$LVS,'TECNICA-19'!$MFO:$MFO,'TECNICA-19'!$MPK:$MPK,'TECNICA-19'!$MZG:$MZG,'TECNICA-19'!$NJC:$NJC,'TECNICA-19'!$NSY:$NSY,'TECNICA-19'!$OCU:$OCU,'TECNICA-19'!$OMQ:$OMQ,'TECNICA-19'!$OWM:$OWM,'TECNICA-19'!$PGI:$PGI,'TECNICA-19'!$PQE:$PQE,'TECNICA-19'!$QAA:$QAA,'TECNICA-19'!$QJW:$QJW,'TECNICA-19'!$QTS:$QTS,'TECNICA-19'!$RDO:$RDO,'TECNICA-19'!$RNK:$RNK,'TECNICA-19'!$RXG:$RXG,'TECNICA-19'!$SHC:$SHC,'TECNICA-19'!$SQY:$SQY,'TECNICA-19'!$TAU:$TAU,'TECNICA-19'!$TKQ:$TKQ,'TECNICA-19'!$TUM:$TUM,'TECNICA-19'!$UEI:$UEI,'TECNICA-19'!$UOE:$UOE,'TECNICA-19'!$UYA:$UYA,'TECNICA-19'!$VHW:$VHW,'TECNICA-19'!$VRS:$VRS,'TECNICA-19'!$WBO:$WBO,'TECNICA-19'!$WLK:$WLK,'TECNICA-19'!$WVG:$WVG</definedName>
    <definedName name="Z_467D9A3C_026B_4584_8953_F7E2F4B9FE9A_.wvu.Cols" localSheetId="2" hidden="1">'TECNICA-20'!$IU:$IU,'TECNICA-20'!$SQ:$SQ,'TECNICA-20'!$ACM:$ACM,'TECNICA-20'!$AMI:$AMI,'TECNICA-20'!$AWE:$AWE,'TECNICA-20'!$BGA:$BGA,'TECNICA-20'!$BPW:$BPW,'TECNICA-20'!$BZS:$BZS,'TECNICA-20'!$CJO:$CJO,'TECNICA-20'!$CTK:$CTK,'TECNICA-20'!$DDG:$DDG,'TECNICA-20'!$DNC:$DNC,'TECNICA-20'!$DWY:$DWY,'TECNICA-20'!$EGU:$EGU,'TECNICA-20'!$EQQ:$EQQ,'TECNICA-20'!$FAM:$FAM,'TECNICA-20'!$FKI:$FKI,'TECNICA-20'!$FUE:$FUE,'TECNICA-20'!$GEA:$GEA,'TECNICA-20'!$GNW:$GNW,'TECNICA-20'!$GXS:$GXS,'TECNICA-20'!$HHO:$HHO,'TECNICA-20'!$HRK:$HRK,'TECNICA-20'!$IBG:$IBG,'TECNICA-20'!$ILC:$ILC,'TECNICA-20'!$IUY:$IUY,'TECNICA-20'!$JEU:$JEU,'TECNICA-20'!$JOQ:$JOQ,'TECNICA-20'!$JYM:$JYM,'TECNICA-20'!$KII:$KII,'TECNICA-20'!$KSE:$KSE,'TECNICA-20'!$LCA:$LCA,'TECNICA-20'!$LLW:$LLW,'TECNICA-20'!$LVS:$LVS,'TECNICA-20'!$MFO:$MFO,'TECNICA-20'!$MPK:$MPK,'TECNICA-20'!$MZG:$MZG,'TECNICA-20'!$NJC:$NJC,'TECNICA-20'!$NSY:$NSY,'TECNICA-20'!$OCU:$OCU,'TECNICA-20'!$OMQ:$OMQ,'TECNICA-20'!$OWM:$OWM,'TECNICA-20'!$PGI:$PGI,'TECNICA-20'!$PQE:$PQE,'TECNICA-20'!$QAA:$QAA,'TECNICA-20'!$QJW:$QJW,'TECNICA-20'!$QTS:$QTS,'TECNICA-20'!$RDO:$RDO,'TECNICA-20'!$RNK:$RNK,'TECNICA-20'!$RXG:$RXG,'TECNICA-20'!$SHC:$SHC,'TECNICA-20'!$SQY:$SQY,'TECNICA-20'!$TAU:$TAU,'TECNICA-20'!$TKQ:$TKQ,'TECNICA-20'!$TUM:$TUM,'TECNICA-20'!$UEI:$UEI,'TECNICA-20'!$UOE:$UOE,'TECNICA-20'!$UYA:$UYA,'TECNICA-20'!$VHW:$VHW,'TECNICA-20'!$VRS:$VRS,'TECNICA-20'!$WBO:$WBO,'TECNICA-20'!$WLK:$WLK,'TECNICA-20'!$WVG:$WVG</definedName>
    <definedName name="Z_467D9A3C_026B_4584_8953_F7E2F4B9FE9A_.wvu.Cols" localSheetId="3" hidden="1">'TECNICA-21'!$IU:$IU,'TECNICA-21'!$SQ:$SQ,'TECNICA-21'!$ACM:$ACM,'TECNICA-21'!$AMI:$AMI,'TECNICA-21'!$AWE:$AWE,'TECNICA-21'!$BGA:$BGA,'TECNICA-21'!$BPW:$BPW,'TECNICA-21'!$BZS:$BZS,'TECNICA-21'!$CJO:$CJO,'TECNICA-21'!$CTK:$CTK,'TECNICA-21'!$DDG:$DDG,'TECNICA-21'!$DNC:$DNC,'TECNICA-21'!$DWY:$DWY,'TECNICA-21'!$EGU:$EGU,'TECNICA-21'!$EQQ:$EQQ,'TECNICA-21'!$FAM:$FAM,'TECNICA-21'!$FKI:$FKI,'TECNICA-21'!$FUE:$FUE,'TECNICA-21'!$GEA:$GEA,'TECNICA-21'!$GNW:$GNW,'TECNICA-21'!$GXS:$GXS,'TECNICA-21'!$HHO:$HHO,'TECNICA-21'!$HRK:$HRK,'TECNICA-21'!$IBG:$IBG,'TECNICA-21'!$ILC:$ILC,'TECNICA-21'!$IUY:$IUY,'TECNICA-21'!$JEU:$JEU,'TECNICA-21'!$JOQ:$JOQ,'TECNICA-21'!$JYM:$JYM,'TECNICA-21'!$KII:$KII,'TECNICA-21'!$KSE:$KSE,'TECNICA-21'!$LCA:$LCA,'TECNICA-21'!$LLW:$LLW,'TECNICA-21'!$LVS:$LVS,'TECNICA-21'!$MFO:$MFO,'TECNICA-21'!$MPK:$MPK,'TECNICA-21'!$MZG:$MZG,'TECNICA-21'!$NJC:$NJC,'TECNICA-21'!$NSY:$NSY,'TECNICA-21'!$OCU:$OCU,'TECNICA-21'!$OMQ:$OMQ,'TECNICA-21'!$OWM:$OWM,'TECNICA-21'!$PGI:$PGI,'TECNICA-21'!$PQE:$PQE,'TECNICA-21'!$QAA:$QAA,'TECNICA-21'!$QJW:$QJW,'TECNICA-21'!$QTS:$QTS,'TECNICA-21'!$RDO:$RDO,'TECNICA-21'!$RNK:$RNK,'TECNICA-21'!$RXG:$RXG,'TECNICA-21'!$SHC:$SHC,'TECNICA-21'!$SQY:$SQY,'TECNICA-21'!$TAU:$TAU,'TECNICA-21'!$TKQ:$TKQ,'TECNICA-21'!$TUM:$TUM,'TECNICA-21'!$UEI:$UEI,'TECNICA-21'!$UOE:$UOE,'TECNICA-21'!$UYA:$UYA,'TECNICA-21'!$VHW:$VHW,'TECNICA-21'!$VRS:$VRS,'TECNICA-21'!$WBO:$WBO,'TECNICA-21'!$WLK:$WLK,'TECNICA-21'!$WVG:$WVG</definedName>
    <definedName name="Z_467D9A3C_026B_4584_8953_F7E2F4B9FE9A_.wvu.Cols" localSheetId="4" hidden="1">'TECNICA-22'!$IU:$IU,'TECNICA-22'!$SQ:$SQ,'TECNICA-22'!$ACM:$ACM,'TECNICA-22'!$AMI:$AMI,'TECNICA-22'!$AWE:$AWE,'TECNICA-22'!$BGA:$BGA,'TECNICA-22'!$BPW:$BPW,'TECNICA-22'!$BZS:$BZS,'TECNICA-22'!$CJO:$CJO,'TECNICA-22'!$CTK:$CTK,'TECNICA-22'!$DDG:$DDG,'TECNICA-22'!$DNC:$DNC,'TECNICA-22'!$DWY:$DWY,'TECNICA-22'!$EGU:$EGU,'TECNICA-22'!$EQQ:$EQQ,'TECNICA-22'!$FAM:$FAM,'TECNICA-22'!$FKI:$FKI,'TECNICA-22'!$FUE:$FUE,'TECNICA-22'!$GEA:$GEA,'TECNICA-22'!$GNW:$GNW,'TECNICA-22'!$GXS:$GXS,'TECNICA-22'!$HHO:$HHO,'TECNICA-22'!$HRK:$HRK,'TECNICA-22'!$IBG:$IBG,'TECNICA-22'!$ILC:$ILC,'TECNICA-22'!$IUY:$IUY,'TECNICA-22'!$JEU:$JEU,'TECNICA-22'!$JOQ:$JOQ,'TECNICA-22'!$JYM:$JYM,'TECNICA-22'!$KII:$KII,'TECNICA-22'!$KSE:$KSE,'TECNICA-22'!$LCA:$LCA,'TECNICA-22'!$LLW:$LLW,'TECNICA-22'!$LVS:$LVS,'TECNICA-22'!$MFO:$MFO,'TECNICA-22'!$MPK:$MPK,'TECNICA-22'!$MZG:$MZG,'TECNICA-22'!$NJC:$NJC,'TECNICA-22'!$NSY:$NSY,'TECNICA-22'!$OCU:$OCU,'TECNICA-22'!$OMQ:$OMQ,'TECNICA-22'!$OWM:$OWM,'TECNICA-22'!$PGI:$PGI,'TECNICA-22'!$PQE:$PQE,'TECNICA-22'!$QAA:$QAA,'TECNICA-22'!$QJW:$QJW,'TECNICA-22'!$QTS:$QTS,'TECNICA-22'!$RDO:$RDO,'TECNICA-22'!$RNK:$RNK,'TECNICA-22'!$RXG:$RXG,'TECNICA-22'!$SHC:$SHC,'TECNICA-22'!$SQY:$SQY,'TECNICA-22'!$TAU:$TAU,'TECNICA-22'!$TKQ:$TKQ,'TECNICA-22'!$TUM:$TUM,'TECNICA-22'!$UEI:$UEI,'TECNICA-22'!$UOE:$UOE,'TECNICA-22'!$UYA:$UYA,'TECNICA-22'!$VHW:$VHW,'TECNICA-22'!$VRS:$VRS,'TECNICA-22'!$WBO:$WBO,'TECNICA-22'!$WLK:$WLK,'TECNICA-22'!$WVG:$WVG</definedName>
    <definedName name="Z_467D9A3C_026B_4584_8953_F7E2F4B9FE9A_.wvu.Cols" localSheetId="5" hidden="1">'TECNICA-23'!$IU:$IU,'TECNICA-23'!$SQ:$SQ,'TECNICA-23'!$ACM:$ACM,'TECNICA-23'!$AMI:$AMI,'TECNICA-23'!$AWE:$AWE,'TECNICA-23'!$BGA:$BGA,'TECNICA-23'!$BPW:$BPW,'TECNICA-23'!$BZS:$BZS,'TECNICA-23'!$CJO:$CJO,'TECNICA-23'!$CTK:$CTK,'TECNICA-23'!$DDG:$DDG,'TECNICA-23'!$DNC:$DNC,'TECNICA-23'!$DWY:$DWY,'TECNICA-23'!$EGU:$EGU,'TECNICA-23'!$EQQ:$EQQ,'TECNICA-23'!$FAM:$FAM,'TECNICA-23'!$FKI:$FKI,'TECNICA-23'!$FUE:$FUE,'TECNICA-23'!$GEA:$GEA,'TECNICA-23'!$GNW:$GNW,'TECNICA-23'!$GXS:$GXS,'TECNICA-23'!$HHO:$HHO,'TECNICA-23'!$HRK:$HRK,'TECNICA-23'!$IBG:$IBG,'TECNICA-23'!$ILC:$ILC,'TECNICA-23'!$IUY:$IUY,'TECNICA-23'!$JEU:$JEU,'TECNICA-23'!$JOQ:$JOQ,'TECNICA-23'!$JYM:$JYM,'TECNICA-23'!$KII:$KII,'TECNICA-23'!$KSE:$KSE,'TECNICA-23'!$LCA:$LCA,'TECNICA-23'!$LLW:$LLW,'TECNICA-23'!$LVS:$LVS,'TECNICA-23'!$MFO:$MFO,'TECNICA-23'!$MPK:$MPK,'TECNICA-23'!$MZG:$MZG,'TECNICA-23'!$NJC:$NJC,'TECNICA-23'!$NSY:$NSY,'TECNICA-23'!$OCU:$OCU,'TECNICA-23'!$OMQ:$OMQ,'TECNICA-23'!$OWM:$OWM,'TECNICA-23'!$PGI:$PGI,'TECNICA-23'!$PQE:$PQE,'TECNICA-23'!$QAA:$QAA,'TECNICA-23'!$QJW:$QJW,'TECNICA-23'!$QTS:$QTS,'TECNICA-23'!$RDO:$RDO,'TECNICA-23'!$RNK:$RNK,'TECNICA-23'!$RXG:$RXG,'TECNICA-23'!$SHC:$SHC,'TECNICA-23'!$SQY:$SQY,'TECNICA-23'!$TAU:$TAU,'TECNICA-23'!$TKQ:$TKQ,'TECNICA-23'!$TUM:$TUM,'TECNICA-23'!$UEI:$UEI,'TECNICA-23'!$UOE:$UOE,'TECNICA-23'!$UYA:$UYA,'TECNICA-23'!$VHW:$VHW,'TECNICA-23'!$VRS:$VRS,'TECNICA-23'!$WBO:$WBO,'TECNICA-23'!$WLK:$WLK,'TECNICA-23'!$WVG:$WVG</definedName>
    <definedName name="Z_467D9A3C_026B_4584_8953_F7E2F4B9FE9A_.wvu.PrintArea" localSheetId="6" hidden="1">FINANCIERA!$A$1:$I$41</definedName>
    <definedName name="Z_6E8EF82A_AAAD_497F_93AF_E33C2625F3E2_.wvu.Cols" localSheetId="1" hidden="1">'TECNICA-19'!$IU:$IU,'TECNICA-19'!$SQ:$SQ,'TECNICA-19'!$ACM:$ACM,'TECNICA-19'!$AMI:$AMI,'TECNICA-19'!$AWE:$AWE,'TECNICA-19'!$BGA:$BGA,'TECNICA-19'!$BPW:$BPW,'TECNICA-19'!$BZS:$BZS,'TECNICA-19'!$CJO:$CJO,'TECNICA-19'!$CTK:$CTK,'TECNICA-19'!$DDG:$DDG,'TECNICA-19'!$DNC:$DNC,'TECNICA-19'!$DWY:$DWY,'TECNICA-19'!$EGU:$EGU,'TECNICA-19'!$EQQ:$EQQ,'TECNICA-19'!$FAM:$FAM,'TECNICA-19'!$FKI:$FKI,'TECNICA-19'!$FUE:$FUE,'TECNICA-19'!$GEA:$GEA,'TECNICA-19'!$GNW:$GNW,'TECNICA-19'!$GXS:$GXS,'TECNICA-19'!$HHO:$HHO,'TECNICA-19'!$HRK:$HRK,'TECNICA-19'!$IBG:$IBG,'TECNICA-19'!$ILC:$ILC,'TECNICA-19'!$IUY:$IUY,'TECNICA-19'!$JEU:$JEU,'TECNICA-19'!$JOQ:$JOQ,'TECNICA-19'!$JYM:$JYM,'TECNICA-19'!$KII:$KII,'TECNICA-19'!$KSE:$KSE,'TECNICA-19'!$LCA:$LCA,'TECNICA-19'!$LLW:$LLW,'TECNICA-19'!$LVS:$LVS,'TECNICA-19'!$MFO:$MFO,'TECNICA-19'!$MPK:$MPK,'TECNICA-19'!$MZG:$MZG,'TECNICA-19'!$NJC:$NJC,'TECNICA-19'!$NSY:$NSY,'TECNICA-19'!$OCU:$OCU,'TECNICA-19'!$OMQ:$OMQ,'TECNICA-19'!$OWM:$OWM,'TECNICA-19'!$PGI:$PGI,'TECNICA-19'!$PQE:$PQE,'TECNICA-19'!$QAA:$QAA,'TECNICA-19'!$QJW:$QJW,'TECNICA-19'!$QTS:$QTS,'TECNICA-19'!$RDO:$RDO,'TECNICA-19'!$RNK:$RNK,'TECNICA-19'!$RXG:$RXG,'TECNICA-19'!$SHC:$SHC,'TECNICA-19'!$SQY:$SQY,'TECNICA-19'!$TAU:$TAU,'TECNICA-19'!$TKQ:$TKQ,'TECNICA-19'!$TUM:$TUM,'TECNICA-19'!$UEI:$UEI,'TECNICA-19'!$UOE:$UOE,'TECNICA-19'!$UYA:$UYA,'TECNICA-19'!$VHW:$VHW,'TECNICA-19'!$VRS:$VRS,'TECNICA-19'!$WBO:$WBO,'TECNICA-19'!$WLK:$WLK,'TECNICA-19'!$WVG:$WVG</definedName>
    <definedName name="Z_6E8EF82A_AAAD_497F_93AF_E33C2625F3E2_.wvu.Cols" localSheetId="2" hidden="1">'TECNICA-20'!$IU:$IU,'TECNICA-20'!$SQ:$SQ,'TECNICA-20'!$ACM:$ACM,'TECNICA-20'!$AMI:$AMI,'TECNICA-20'!$AWE:$AWE,'TECNICA-20'!$BGA:$BGA,'TECNICA-20'!$BPW:$BPW,'TECNICA-20'!$BZS:$BZS,'TECNICA-20'!$CJO:$CJO,'TECNICA-20'!$CTK:$CTK,'TECNICA-20'!$DDG:$DDG,'TECNICA-20'!$DNC:$DNC,'TECNICA-20'!$DWY:$DWY,'TECNICA-20'!$EGU:$EGU,'TECNICA-20'!$EQQ:$EQQ,'TECNICA-20'!$FAM:$FAM,'TECNICA-20'!$FKI:$FKI,'TECNICA-20'!$FUE:$FUE,'TECNICA-20'!$GEA:$GEA,'TECNICA-20'!$GNW:$GNW,'TECNICA-20'!$GXS:$GXS,'TECNICA-20'!$HHO:$HHO,'TECNICA-20'!$HRK:$HRK,'TECNICA-20'!$IBG:$IBG,'TECNICA-20'!$ILC:$ILC,'TECNICA-20'!$IUY:$IUY,'TECNICA-20'!$JEU:$JEU,'TECNICA-20'!$JOQ:$JOQ,'TECNICA-20'!$JYM:$JYM,'TECNICA-20'!$KII:$KII,'TECNICA-20'!$KSE:$KSE,'TECNICA-20'!$LCA:$LCA,'TECNICA-20'!$LLW:$LLW,'TECNICA-20'!$LVS:$LVS,'TECNICA-20'!$MFO:$MFO,'TECNICA-20'!$MPK:$MPK,'TECNICA-20'!$MZG:$MZG,'TECNICA-20'!$NJC:$NJC,'TECNICA-20'!$NSY:$NSY,'TECNICA-20'!$OCU:$OCU,'TECNICA-20'!$OMQ:$OMQ,'TECNICA-20'!$OWM:$OWM,'TECNICA-20'!$PGI:$PGI,'TECNICA-20'!$PQE:$PQE,'TECNICA-20'!$QAA:$QAA,'TECNICA-20'!$QJW:$QJW,'TECNICA-20'!$QTS:$QTS,'TECNICA-20'!$RDO:$RDO,'TECNICA-20'!$RNK:$RNK,'TECNICA-20'!$RXG:$RXG,'TECNICA-20'!$SHC:$SHC,'TECNICA-20'!$SQY:$SQY,'TECNICA-20'!$TAU:$TAU,'TECNICA-20'!$TKQ:$TKQ,'TECNICA-20'!$TUM:$TUM,'TECNICA-20'!$UEI:$UEI,'TECNICA-20'!$UOE:$UOE,'TECNICA-20'!$UYA:$UYA,'TECNICA-20'!$VHW:$VHW,'TECNICA-20'!$VRS:$VRS,'TECNICA-20'!$WBO:$WBO,'TECNICA-20'!$WLK:$WLK,'TECNICA-20'!$WVG:$WVG</definedName>
    <definedName name="Z_6E8EF82A_AAAD_497F_93AF_E33C2625F3E2_.wvu.Cols" localSheetId="3" hidden="1">'TECNICA-21'!$IU:$IU,'TECNICA-21'!$SQ:$SQ,'TECNICA-21'!$ACM:$ACM,'TECNICA-21'!$AMI:$AMI,'TECNICA-21'!$AWE:$AWE,'TECNICA-21'!$BGA:$BGA,'TECNICA-21'!$BPW:$BPW,'TECNICA-21'!$BZS:$BZS,'TECNICA-21'!$CJO:$CJO,'TECNICA-21'!$CTK:$CTK,'TECNICA-21'!$DDG:$DDG,'TECNICA-21'!$DNC:$DNC,'TECNICA-21'!$DWY:$DWY,'TECNICA-21'!$EGU:$EGU,'TECNICA-21'!$EQQ:$EQQ,'TECNICA-21'!$FAM:$FAM,'TECNICA-21'!$FKI:$FKI,'TECNICA-21'!$FUE:$FUE,'TECNICA-21'!$GEA:$GEA,'TECNICA-21'!$GNW:$GNW,'TECNICA-21'!$GXS:$GXS,'TECNICA-21'!$HHO:$HHO,'TECNICA-21'!$HRK:$HRK,'TECNICA-21'!$IBG:$IBG,'TECNICA-21'!$ILC:$ILC,'TECNICA-21'!$IUY:$IUY,'TECNICA-21'!$JEU:$JEU,'TECNICA-21'!$JOQ:$JOQ,'TECNICA-21'!$JYM:$JYM,'TECNICA-21'!$KII:$KII,'TECNICA-21'!$KSE:$KSE,'TECNICA-21'!$LCA:$LCA,'TECNICA-21'!$LLW:$LLW,'TECNICA-21'!$LVS:$LVS,'TECNICA-21'!$MFO:$MFO,'TECNICA-21'!$MPK:$MPK,'TECNICA-21'!$MZG:$MZG,'TECNICA-21'!$NJC:$NJC,'TECNICA-21'!$NSY:$NSY,'TECNICA-21'!$OCU:$OCU,'TECNICA-21'!$OMQ:$OMQ,'TECNICA-21'!$OWM:$OWM,'TECNICA-21'!$PGI:$PGI,'TECNICA-21'!$PQE:$PQE,'TECNICA-21'!$QAA:$QAA,'TECNICA-21'!$QJW:$QJW,'TECNICA-21'!$QTS:$QTS,'TECNICA-21'!$RDO:$RDO,'TECNICA-21'!$RNK:$RNK,'TECNICA-21'!$RXG:$RXG,'TECNICA-21'!$SHC:$SHC,'TECNICA-21'!$SQY:$SQY,'TECNICA-21'!$TAU:$TAU,'TECNICA-21'!$TKQ:$TKQ,'TECNICA-21'!$TUM:$TUM,'TECNICA-21'!$UEI:$UEI,'TECNICA-21'!$UOE:$UOE,'TECNICA-21'!$UYA:$UYA,'TECNICA-21'!$VHW:$VHW,'TECNICA-21'!$VRS:$VRS,'TECNICA-21'!$WBO:$WBO,'TECNICA-21'!$WLK:$WLK,'TECNICA-21'!$WVG:$WVG</definedName>
    <definedName name="Z_6E8EF82A_AAAD_497F_93AF_E33C2625F3E2_.wvu.Cols" localSheetId="4" hidden="1">'TECNICA-22'!$IU:$IU,'TECNICA-22'!$SQ:$SQ,'TECNICA-22'!$ACM:$ACM,'TECNICA-22'!$AMI:$AMI,'TECNICA-22'!$AWE:$AWE,'TECNICA-22'!$BGA:$BGA,'TECNICA-22'!$BPW:$BPW,'TECNICA-22'!$BZS:$BZS,'TECNICA-22'!$CJO:$CJO,'TECNICA-22'!$CTK:$CTK,'TECNICA-22'!$DDG:$DDG,'TECNICA-22'!$DNC:$DNC,'TECNICA-22'!$DWY:$DWY,'TECNICA-22'!$EGU:$EGU,'TECNICA-22'!$EQQ:$EQQ,'TECNICA-22'!$FAM:$FAM,'TECNICA-22'!$FKI:$FKI,'TECNICA-22'!$FUE:$FUE,'TECNICA-22'!$GEA:$GEA,'TECNICA-22'!$GNW:$GNW,'TECNICA-22'!$GXS:$GXS,'TECNICA-22'!$HHO:$HHO,'TECNICA-22'!$HRK:$HRK,'TECNICA-22'!$IBG:$IBG,'TECNICA-22'!$ILC:$ILC,'TECNICA-22'!$IUY:$IUY,'TECNICA-22'!$JEU:$JEU,'TECNICA-22'!$JOQ:$JOQ,'TECNICA-22'!$JYM:$JYM,'TECNICA-22'!$KII:$KII,'TECNICA-22'!$KSE:$KSE,'TECNICA-22'!$LCA:$LCA,'TECNICA-22'!$LLW:$LLW,'TECNICA-22'!$LVS:$LVS,'TECNICA-22'!$MFO:$MFO,'TECNICA-22'!$MPK:$MPK,'TECNICA-22'!$MZG:$MZG,'TECNICA-22'!$NJC:$NJC,'TECNICA-22'!$NSY:$NSY,'TECNICA-22'!$OCU:$OCU,'TECNICA-22'!$OMQ:$OMQ,'TECNICA-22'!$OWM:$OWM,'TECNICA-22'!$PGI:$PGI,'TECNICA-22'!$PQE:$PQE,'TECNICA-22'!$QAA:$QAA,'TECNICA-22'!$QJW:$QJW,'TECNICA-22'!$QTS:$QTS,'TECNICA-22'!$RDO:$RDO,'TECNICA-22'!$RNK:$RNK,'TECNICA-22'!$RXG:$RXG,'TECNICA-22'!$SHC:$SHC,'TECNICA-22'!$SQY:$SQY,'TECNICA-22'!$TAU:$TAU,'TECNICA-22'!$TKQ:$TKQ,'TECNICA-22'!$TUM:$TUM,'TECNICA-22'!$UEI:$UEI,'TECNICA-22'!$UOE:$UOE,'TECNICA-22'!$UYA:$UYA,'TECNICA-22'!$VHW:$VHW,'TECNICA-22'!$VRS:$VRS,'TECNICA-22'!$WBO:$WBO,'TECNICA-22'!$WLK:$WLK,'TECNICA-22'!$WVG:$WVG</definedName>
    <definedName name="Z_6E8EF82A_AAAD_497F_93AF_E33C2625F3E2_.wvu.Cols" localSheetId="5" hidden="1">'TECNICA-23'!$IU:$IU,'TECNICA-23'!$SQ:$SQ,'TECNICA-23'!$ACM:$ACM,'TECNICA-23'!$AMI:$AMI,'TECNICA-23'!$AWE:$AWE,'TECNICA-23'!$BGA:$BGA,'TECNICA-23'!$BPW:$BPW,'TECNICA-23'!$BZS:$BZS,'TECNICA-23'!$CJO:$CJO,'TECNICA-23'!$CTK:$CTK,'TECNICA-23'!$DDG:$DDG,'TECNICA-23'!$DNC:$DNC,'TECNICA-23'!$DWY:$DWY,'TECNICA-23'!$EGU:$EGU,'TECNICA-23'!$EQQ:$EQQ,'TECNICA-23'!$FAM:$FAM,'TECNICA-23'!$FKI:$FKI,'TECNICA-23'!$FUE:$FUE,'TECNICA-23'!$GEA:$GEA,'TECNICA-23'!$GNW:$GNW,'TECNICA-23'!$GXS:$GXS,'TECNICA-23'!$HHO:$HHO,'TECNICA-23'!$HRK:$HRK,'TECNICA-23'!$IBG:$IBG,'TECNICA-23'!$ILC:$ILC,'TECNICA-23'!$IUY:$IUY,'TECNICA-23'!$JEU:$JEU,'TECNICA-23'!$JOQ:$JOQ,'TECNICA-23'!$JYM:$JYM,'TECNICA-23'!$KII:$KII,'TECNICA-23'!$KSE:$KSE,'TECNICA-23'!$LCA:$LCA,'TECNICA-23'!$LLW:$LLW,'TECNICA-23'!$LVS:$LVS,'TECNICA-23'!$MFO:$MFO,'TECNICA-23'!$MPK:$MPK,'TECNICA-23'!$MZG:$MZG,'TECNICA-23'!$NJC:$NJC,'TECNICA-23'!$NSY:$NSY,'TECNICA-23'!$OCU:$OCU,'TECNICA-23'!$OMQ:$OMQ,'TECNICA-23'!$OWM:$OWM,'TECNICA-23'!$PGI:$PGI,'TECNICA-23'!$PQE:$PQE,'TECNICA-23'!$QAA:$QAA,'TECNICA-23'!$QJW:$QJW,'TECNICA-23'!$QTS:$QTS,'TECNICA-23'!$RDO:$RDO,'TECNICA-23'!$RNK:$RNK,'TECNICA-23'!$RXG:$RXG,'TECNICA-23'!$SHC:$SHC,'TECNICA-23'!$SQY:$SQY,'TECNICA-23'!$TAU:$TAU,'TECNICA-23'!$TKQ:$TKQ,'TECNICA-23'!$TUM:$TUM,'TECNICA-23'!$UEI:$UEI,'TECNICA-23'!$UOE:$UOE,'TECNICA-23'!$UYA:$UYA,'TECNICA-23'!$VHW:$VHW,'TECNICA-23'!$VRS:$VRS,'TECNICA-23'!$WBO:$WBO,'TECNICA-23'!$WLK:$WLK,'TECNICA-23'!$WVG:$WVG</definedName>
    <definedName name="Z_793476DD_798E_4C47_9D79_FF3D3E5BC468_.wvu.Cols" localSheetId="1" hidden="1">'TECNICA-19'!$IU:$IU,'TECNICA-19'!$SQ:$SQ,'TECNICA-19'!$ACM:$ACM,'TECNICA-19'!$AMI:$AMI,'TECNICA-19'!$AWE:$AWE,'TECNICA-19'!$BGA:$BGA,'TECNICA-19'!$BPW:$BPW,'TECNICA-19'!$BZS:$BZS,'TECNICA-19'!$CJO:$CJO,'TECNICA-19'!$CTK:$CTK,'TECNICA-19'!$DDG:$DDG,'TECNICA-19'!$DNC:$DNC,'TECNICA-19'!$DWY:$DWY,'TECNICA-19'!$EGU:$EGU,'TECNICA-19'!$EQQ:$EQQ,'TECNICA-19'!$FAM:$FAM,'TECNICA-19'!$FKI:$FKI,'TECNICA-19'!$FUE:$FUE,'TECNICA-19'!$GEA:$GEA,'TECNICA-19'!$GNW:$GNW,'TECNICA-19'!$GXS:$GXS,'TECNICA-19'!$HHO:$HHO,'TECNICA-19'!$HRK:$HRK,'TECNICA-19'!$IBG:$IBG,'TECNICA-19'!$ILC:$ILC,'TECNICA-19'!$IUY:$IUY,'TECNICA-19'!$JEU:$JEU,'TECNICA-19'!$JOQ:$JOQ,'TECNICA-19'!$JYM:$JYM,'TECNICA-19'!$KII:$KII,'TECNICA-19'!$KSE:$KSE,'TECNICA-19'!$LCA:$LCA,'TECNICA-19'!$LLW:$LLW,'TECNICA-19'!$LVS:$LVS,'TECNICA-19'!$MFO:$MFO,'TECNICA-19'!$MPK:$MPK,'TECNICA-19'!$MZG:$MZG,'TECNICA-19'!$NJC:$NJC,'TECNICA-19'!$NSY:$NSY,'TECNICA-19'!$OCU:$OCU,'TECNICA-19'!$OMQ:$OMQ,'TECNICA-19'!$OWM:$OWM,'TECNICA-19'!$PGI:$PGI,'TECNICA-19'!$PQE:$PQE,'TECNICA-19'!$QAA:$QAA,'TECNICA-19'!$QJW:$QJW,'TECNICA-19'!$QTS:$QTS,'TECNICA-19'!$RDO:$RDO,'TECNICA-19'!$RNK:$RNK,'TECNICA-19'!$RXG:$RXG,'TECNICA-19'!$SHC:$SHC,'TECNICA-19'!$SQY:$SQY,'TECNICA-19'!$TAU:$TAU,'TECNICA-19'!$TKQ:$TKQ,'TECNICA-19'!$TUM:$TUM,'TECNICA-19'!$UEI:$UEI,'TECNICA-19'!$UOE:$UOE,'TECNICA-19'!$UYA:$UYA,'TECNICA-19'!$VHW:$VHW,'TECNICA-19'!$VRS:$VRS,'TECNICA-19'!$WBO:$WBO,'TECNICA-19'!$WLK:$WLK,'TECNICA-19'!$WVG:$WVG</definedName>
    <definedName name="Z_793476DD_798E_4C47_9D79_FF3D3E5BC468_.wvu.Cols" localSheetId="2" hidden="1">'TECNICA-20'!$IU:$IU,'TECNICA-20'!$SQ:$SQ,'TECNICA-20'!$ACM:$ACM,'TECNICA-20'!$AMI:$AMI,'TECNICA-20'!$AWE:$AWE,'TECNICA-20'!$BGA:$BGA,'TECNICA-20'!$BPW:$BPW,'TECNICA-20'!$BZS:$BZS,'TECNICA-20'!$CJO:$CJO,'TECNICA-20'!$CTK:$CTK,'TECNICA-20'!$DDG:$DDG,'TECNICA-20'!$DNC:$DNC,'TECNICA-20'!$DWY:$DWY,'TECNICA-20'!$EGU:$EGU,'TECNICA-20'!$EQQ:$EQQ,'TECNICA-20'!$FAM:$FAM,'TECNICA-20'!$FKI:$FKI,'TECNICA-20'!$FUE:$FUE,'TECNICA-20'!$GEA:$GEA,'TECNICA-20'!$GNW:$GNW,'TECNICA-20'!$GXS:$GXS,'TECNICA-20'!$HHO:$HHO,'TECNICA-20'!$HRK:$HRK,'TECNICA-20'!$IBG:$IBG,'TECNICA-20'!$ILC:$ILC,'TECNICA-20'!$IUY:$IUY,'TECNICA-20'!$JEU:$JEU,'TECNICA-20'!$JOQ:$JOQ,'TECNICA-20'!$JYM:$JYM,'TECNICA-20'!$KII:$KII,'TECNICA-20'!$KSE:$KSE,'TECNICA-20'!$LCA:$LCA,'TECNICA-20'!$LLW:$LLW,'TECNICA-20'!$LVS:$LVS,'TECNICA-20'!$MFO:$MFO,'TECNICA-20'!$MPK:$MPK,'TECNICA-20'!$MZG:$MZG,'TECNICA-20'!$NJC:$NJC,'TECNICA-20'!$NSY:$NSY,'TECNICA-20'!$OCU:$OCU,'TECNICA-20'!$OMQ:$OMQ,'TECNICA-20'!$OWM:$OWM,'TECNICA-20'!$PGI:$PGI,'TECNICA-20'!$PQE:$PQE,'TECNICA-20'!$QAA:$QAA,'TECNICA-20'!$QJW:$QJW,'TECNICA-20'!$QTS:$QTS,'TECNICA-20'!$RDO:$RDO,'TECNICA-20'!$RNK:$RNK,'TECNICA-20'!$RXG:$RXG,'TECNICA-20'!$SHC:$SHC,'TECNICA-20'!$SQY:$SQY,'TECNICA-20'!$TAU:$TAU,'TECNICA-20'!$TKQ:$TKQ,'TECNICA-20'!$TUM:$TUM,'TECNICA-20'!$UEI:$UEI,'TECNICA-20'!$UOE:$UOE,'TECNICA-20'!$UYA:$UYA,'TECNICA-20'!$VHW:$VHW,'TECNICA-20'!$VRS:$VRS,'TECNICA-20'!$WBO:$WBO,'TECNICA-20'!$WLK:$WLK,'TECNICA-20'!$WVG:$WVG</definedName>
    <definedName name="Z_793476DD_798E_4C47_9D79_FF3D3E5BC468_.wvu.Cols" localSheetId="3" hidden="1">'TECNICA-21'!$IU:$IU,'TECNICA-21'!$SQ:$SQ,'TECNICA-21'!$ACM:$ACM,'TECNICA-21'!$AMI:$AMI,'TECNICA-21'!$AWE:$AWE,'TECNICA-21'!$BGA:$BGA,'TECNICA-21'!$BPW:$BPW,'TECNICA-21'!$BZS:$BZS,'TECNICA-21'!$CJO:$CJO,'TECNICA-21'!$CTK:$CTK,'TECNICA-21'!$DDG:$DDG,'TECNICA-21'!$DNC:$DNC,'TECNICA-21'!$DWY:$DWY,'TECNICA-21'!$EGU:$EGU,'TECNICA-21'!$EQQ:$EQQ,'TECNICA-21'!$FAM:$FAM,'TECNICA-21'!$FKI:$FKI,'TECNICA-21'!$FUE:$FUE,'TECNICA-21'!$GEA:$GEA,'TECNICA-21'!$GNW:$GNW,'TECNICA-21'!$GXS:$GXS,'TECNICA-21'!$HHO:$HHO,'TECNICA-21'!$HRK:$HRK,'TECNICA-21'!$IBG:$IBG,'TECNICA-21'!$ILC:$ILC,'TECNICA-21'!$IUY:$IUY,'TECNICA-21'!$JEU:$JEU,'TECNICA-21'!$JOQ:$JOQ,'TECNICA-21'!$JYM:$JYM,'TECNICA-21'!$KII:$KII,'TECNICA-21'!$KSE:$KSE,'TECNICA-21'!$LCA:$LCA,'TECNICA-21'!$LLW:$LLW,'TECNICA-21'!$LVS:$LVS,'TECNICA-21'!$MFO:$MFO,'TECNICA-21'!$MPK:$MPK,'TECNICA-21'!$MZG:$MZG,'TECNICA-21'!$NJC:$NJC,'TECNICA-21'!$NSY:$NSY,'TECNICA-21'!$OCU:$OCU,'TECNICA-21'!$OMQ:$OMQ,'TECNICA-21'!$OWM:$OWM,'TECNICA-21'!$PGI:$PGI,'TECNICA-21'!$PQE:$PQE,'TECNICA-21'!$QAA:$QAA,'TECNICA-21'!$QJW:$QJW,'TECNICA-21'!$QTS:$QTS,'TECNICA-21'!$RDO:$RDO,'TECNICA-21'!$RNK:$RNK,'TECNICA-21'!$RXG:$RXG,'TECNICA-21'!$SHC:$SHC,'TECNICA-21'!$SQY:$SQY,'TECNICA-21'!$TAU:$TAU,'TECNICA-21'!$TKQ:$TKQ,'TECNICA-21'!$TUM:$TUM,'TECNICA-21'!$UEI:$UEI,'TECNICA-21'!$UOE:$UOE,'TECNICA-21'!$UYA:$UYA,'TECNICA-21'!$VHW:$VHW,'TECNICA-21'!$VRS:$VRS,'TECNICA-21'!$WBO:$WBO,'TECNICA-21'!$WLK:$WLK,'TECNICA-21'!$WVG:$WVG</definedName>
    <definedName name="Z_793476DD_798E_4C47_9D79_FF3D3E5BC468_.wvu.Cols" localSheetId="4" hidden="1">'TECNICA-22'!$IU:$IU,'TECNICA-22'!$SQ:$SQ,'TECNICA-22'!$ACM:$ACM,'TECNICA-22'!$AMI:$AMI,'TECNICA-22'!$AWE:$AWE,'TECNICA-22'!$BGA:$BGA,'TECNICA-22'!$BPW:$BPW,'TECNICA-22'!$BZS:$BZS,'TECNICA-22'!$CJO:$CJO,'TECNICA-22'!$CTK:$CTK,'TECNICA-22'!$DDG:$DDG,'TECNICA-22'!$DNC:$DNC,'TECNICA-22'!$DWY:$DWY,'TECNICA-22'!$EGU:$EGU,'TECNICA-22'!$EQQ:$EQQ,'TECNICA-22'!$FAM:$FAM,'TECNICA-22'!$FKI:$FKI,'TECNICA-22'!$FUE:$FUE,'TECNICA-22'!$GEA:$GEA,'TECNICA-22'!$GNW:$GNW,'TECNICA-22'!$GXS:$GXS,'TECNICA-22'!$HHO:$HHO,'TECNICA-22'!$HRK:$HRK,'TECNICA-22'!$IBG:$IBG,'TECNICA-22'!$ILC:$ILC,'TECNICA-22'!$IUY:$IUY,'TECNICA-22'!$JEU:$JEU,'TECNICA-22'!$JOQ:$JOQ,'TECNICA-22'!$JYM:$JYM,'TECNICA-22'!$KII:$KII,'TECNICA-22'!$KSE:$KSE,'TECNICA-22'!$LCA:$LCA,'TECNICA-22'!$LLW:$LLW,'TECNICA-22'!$LVS:$LVS,'TECNICA-22'!$MFO:$MFO,'TECNICA-22'!$MPK:$MPK,'TECNICA-22'!$MZG:$MZG,'TECNICA-22'!$NJC:$NJC,'TECNICA-22'!$NSY:$NSY,'TECNICA-22'!$OCU:$OCU,'TECNICA-22'!$OMQ:$OMQ,'TECNICA-22'!$OWM:$OWM,'TECNICA-22'!$PGI:$PGI,'TECNICA-22'!$PQE:$PQE,'TECNICA-22'!$QAA:$QAA,'TECNICA-22'!$QJW:$QJW,'TECNICA-22'!$QTS:$QTS,'TECNICA-22'!$RDO:$RDO,'TECNICA-22'!$RNK:$RNK,'TECNICA-22'!$RXG:$RXG,'TECNICA-22'!$SHC:$SHC,'TECNICA-22'!$SQY:$SQY,'TECNICA-22'!$TAU:$TAU,'TECNICA-22'!$TKQ:$TKQ,'TECNICA-22'!$TUM:$TUM,'TECNICA-22'!$UEI:$UEI,'TECNICA-22'!$UOE:$UOE,'TECNICA-22'!$UYA:$UYA,'TECNICA-22'!$VHW:$VHW,'TECNICA-22'!$VRS:$VRS,'TECNICA-22'!$WBO:$WBO,'TECNICA-22'!$WLK:$WLK,'TECNICA-22'!$WVG:$WVG</definedName>
    <definedName name="Z_793476DD_798E_4C47_9D79_FF3D3E5BC468_.wvu.Cols" localSheetId="5" hidden="1">'TECNICA-23'!$IU:$IU,'TECNICA-23'!$SQ:$SQ,'TECNICA-23'!$ACM:$ACM,'TECNICA-23'!$AMI:$AMI,'TECNICA-23'!$AWE:$AWE,'TECNICA-23'!$BGA:$BGA,'TECNICA-23'!$BPW:$BPW,'TECNICA-23'!$BZS:$BZS,'TECNICA-23'!$CJO:$CJO,'TECNICA-23'!$CTK:$CTK,'TECNICA-23'!$DDG:$DDG,'TECNICA-23'!$DNC:$DNC,'TECNICA-23'!$DWY:$DWY,'TECNICA-23'!$EGU:$EGU,'TECNICA-23'!$EQQ:$EQQ,'TECNICA-23'!$FAM:$FAM,'TECNICA-23'!$FKI:$FKI,'TECNICA-23'!$FUE:$FUE,'TECNICA-23'!$GEA:$GEA,'TECNICA-23'!$GNW:$GNW,'TECNICA-23'!$GXS:$GXS,'TECNICA-23'!$HHO:$HHO,'TECNICA-23'!$HRK:$HRK,'TECNICA-23'!$IBG:$IBG,'TECNICA-23'!$ILC:$ILC,'TECNICA-23'!$IUY:$IUY,'TECNICA-23'!$JEU:$JEU,'TECNICA-23'!$JOQ:$JOQ,'TECNICA-23'!$JYM:$JYM,'TECNICA-23'!$KII:$KII,'TECNICA-23'!$KSE:$KSE,'TECNICA-23'!$LCA:$LCA,'TECNICA-23'!$LLW:$LLW,'TECNICA-23'!$LVS:$LVS,'TECNICA-23'!$MFO:$MFO,'TECNICA-23'!$MPK:$MPK,'TECNICA-23'!$MZG:$MZG,'TECNICA-23'!$NJC:$NJC,'TECNICA-23'!$NSY:$NSY,'TECNICA-23'!$OCU:$OCU,'TECNICA-23'!$OMQ:$OMQ,'TECNICA-23'!$OWM:$OWM,'TECNICA-23'!$PGI:$PGI,'TECNICA-23'!$PQE:$PQE,'TECNICA-23'!$QAA:$QAA,'TECNICA-23'!$QJW:$QJW,'TECNICA-23'!$QTS:$QTS,'TECNICA-23'!$RDO:$RDO,'TECNICA-23'!$RNK:$RNK,'TECNICA-23'!$RXG:$RXG,'TECNICA-23'!$SHC:$SHC,'TECNICA-23'!$SQY:$SQY,'TECNICA-23'!$TAU:$TAU,'TECNICA-23'!$TKQ:$TKQ,'TECNICA-23'!$TUM:$TUM,'TECNICA-23'!$UEI:$UEI,'TECNICA-23'!$UOE:$UOE,'TECNICA-23'!$UYA:$UYA,'TECNICA-23'!$VHW:$VHW,'TECNICA-23'!$VRS:$VRS,'TECNICA-23'!$WBO:$WBO,'TECNICA-23'!$WLK:$WLK,'TECNICA-23'!$WVG:$WVG</definedName>
    <definedName name="Z_793476DD_798E_4C47_9D79_FF3D3E5BC468_.wvu.FilterData" localSheetId="1" hidden="1">'TECNICA-19'!$B$120:$Q$120</definedName>
    <definedName name="Z_793476DD_798E_4C47_9D79_FF3D3E5BC468_.wvu.FilterData" localSheetId="4" hidden="1">'TECNICA-22'!$B$97:$P$97</definedName>
    <definedName name="Z_793476DD_798E_4C47_9D79_FF3D3E5BC468_.wvu.FilterData" localSheetId="5" hidden="1">'TECNICA-23'!$B$96:$P$111</definedName>
    <definedName name="Z_793476DD_798E_4C47_9D79_FF3D3E5BC468_.wvu.PrintArea" localSheetId="6" hidden="1">FINANCIERA!$A$1:$I$41</definedName>
    <definedName name="Z_7AA009C8_13FF_4F9B_84D3_3E7CCAF6094D_.wvu.Cols" localSheetId="1" hidden="1">'TECNICA-19'!$IU:$IU,'TECNICA-19'!$SQ:$SQ,'TECNICA-19'!$ACM:$ACM,'TECNICA-19'!$AMI:$AMI,'TECNICA-19'!$AWE:$AWE,'TECNICA-19'!$BGA:$BGA,'TECNICA-19'!$BPW:$BPW,'TECNICA-19'!$BZS:$BZS,'TECNICA-19'!$CJO:$CJO,'TECNICA-19'!$CTK:$CTK,'TECNICA-19'!$DDG:$DDG,'TECNICA-19'!$DNC:$DNC,'TECNICA-19'!$DWY:$DWY,'TECNICA-19'!$EGU:$EGU,'TECNICA-19'!$EQQ:$EQQ,'TECNICA-19'!$FAM:$FAM,'TECNICA-19'!$FKI:$FKI,'TECNICA-19'!$FUE:$FUE,'TECNICA-19'!$GEA:$GEA,'TECNICA-19'!$GNW:$GNW,'TECNICA-19'!$GXS:$GXS,'TECNICA-19'!$HHO:$HHO,'TECNICA-19'!$HRK:$HRK,'TECNICA-19'!$IBG:$IBG,'TECNICA-19'!$ILC:$ILC,'TECNICA-19'!$IUY:$IUY,'TECNICA-19'!$JEU:$JEU,'TECNICA-19'!$JOQ:$JOQ,'TECNICA-19'!$JYM:$JYM,'TECNICA-19'!$KII:$KII,'TECNICA-19'!$KSE:$KSE,'TECNICA-19'!$LCA:$LCA,'TECNICA-19'!$LLW:$LLW,'TECNICA-19'!$LVS:$LVS,'TECNICA-19'!$MFO:$MFO,'TECNICA-19'!$MPK:$MPK,'TECNICA-19'!$MZG:$MZG,'TECNICA-19'!$NJC:$NJC,'TECNICA-19'!$NSY:$NSY,'TECNICA-19'!$OCU:$OCU,'TECNICA-19'!$OMQ:$OMQ,'TECNICA-19'!$OWM:$OWM,'TECNICA-19'!$PGI:$PGI,'TECNICA-19'!$PQE:$PQE,'TECNICA-19'!$QAA:$QAA,'TECNICA-19'!$QJW:$QJW,'TECNICA-19'!$QTS:$QTS,'TECNICA-19'!$RDO:$RDO,'TECNICA-19'!$RNK:$RNK,'TECNICA-19'!$RXG:$RXG,'TECNICA-19'!$SHC:$SHC,'TECNICA-19'!$SQY:$SQY,'TECNICA-19'!$TAU:$TAU,'TECNICA-19'!$TKQ:$TKQ,'TECNICA-19'!$TUM:$TUM,'TECNICA-19'!$UEI:$UEI,'TECNICA-19'!$UOE:$UOE,'TECNICA-19'!$UYA:$UYA,'TECNICA-19'!$VHW:$VHW,'TECNICA-19'!$VRS:$VRS,'TECNICA-19'!$WBO:$WBO,'TECNICA-19'!$WLK:$WLK,'TECNICA-19'!$WVG:$WVG</definedName>
    <definedName name="Z_7AA009C8_13FF_4F9B_84D3_3E7CCAF6094D_.wvu.Cols" localSheetId="2" hidden="1">'TECNICA-20'!$IU:$IU,'TECNICA-20'!$SQ:$SQ,'TECNICA-20'!$ACM:$ACM,'TECNICA-20'!$AMI:$AMI,'TECNICA-20'!$AWE:$AWE,'TECNICA-20'!$BGA:$BGA,'TECNICA-20'!$BPW:$BPW,'TECNICA-20'!$BZS:$BZS,'TECNICA-20'!$CJO:$CJO,'TECNICA-20'!$CTK:$CTK,'TECNICA-20'!$DDG:$DDG,'TECNICA-20'!$DNC:$DNC,'TECNICA-20'!$DWY:$DWY,'TECNICA-20'!$EGU:$EGU,'TECNICA-20'!$EQQ:$EQQ,'TECNICA-20'!$FAM:$FAM,'TECNICA-20'!$FKI:$FKI,'TECNICA-20'!$FUE:$FUE,'TECNICA-20'!$GEA:$GEA,'TECNICA-20'!$GNW:$GNW,'TECNICA-20'!$GXS:$GXS,'TECNICA-20'!$HHO:$HHO,'TECNICA-20'!$HRK:$HRK,'TECNICA-20'!$IBG:$IBG,'TECNICA-20'!$ILC:$ILC,'TECNICA-20'!$IUY:$IUY,'TECNICA-20'!$JEU:$JEU,'TECNICA-20'!$JOQ:$JOQ,'TECNICA-20'!$JYM:$JYM,'TECNICA-20'!$KII:$KII,'TECNICA-20'!$KSE:$KSE,'TECNICA-20'!$LCA:$LCA,'TECNICA-20'!$LLW:$LLW,'TECNICA-20'!$LVS:$LVS,'TECNICA-20'!$MFO:$MFO,'TECNICA-20'!$MPK:$MPK,'TECNICA-20'!$MZG:$MZG,'TECNICA-20'!$NJC:$NJC,'TECNICA-20'!$NSY:$NSY,'TECNICA-20'!$OCU:$OCU,'TECNICA-20'!$OMQ:$OMQ,'TECNICA-20'!$OWM:$OWM,'TECNICA-20'!$PGI:$PGI,'TECNICA-20'!$PQE:$PQE,'TECNICA-20'!$QAA:$QAA,'TECNICA-20'!$QJW:$QJW,'TECNICA-20'!$QTS:$QTS,'TECNICA-20'!$RDO:$RDO,'TECNICA-20'!$RNK:$RNK,'TECNICA-20'!$RXG:$RXG,'TECNICA-20'!$SHC:$SHC,'TECNICA-20'!$SQY:$SQY,'TECNICA-20'!$TAU:$TAU,'TECNICA-20'!$TKQ:$TKQ,'TECNICA-20'!$TUM:$TUM,'TECNICA-20'!$UEI:$UEI,'TECNICA-20'!$UOE:$UOE,'TECNICA-20'!$UYA:$UYA,'TECNICA-20'!$VHW:$VHW,'TECNICA-20'!$VRS:$VRS,'TECNICA-20'!$WBO:$WBO,'TECNICA-20'!$WLK:$WLK,'TECNICA-20'!$WVG:$WVG</definedName>
    <definedName name="Z_7AA009C8_13FF_4F9B_84D3_3E7CCAF6094D_.wvu.Cols" localSheetId="3" hidden="1">'TECNICA-21'!$IU:$IU,'TECNICA-21'!$SQ:$SQ,'TECNICA-21'!$ACM:$ACM,'TECNICA-21'!$AMI:$AMI,'TECNICA-21'!$AWE:$AWE,'TECNICA-21'!$BGA:$BGA,'TECNICA-21'!$BPW:$BPW,'TECNICA-21'!$BZS:$BZS,'TECNICA-21'!$CJO:$CJO,'TECNICA-21'!$CTK:$CTK,'TECNICA-21'!$DDG:$DDG,'TECNICA-21'!$DNC:$DNC,'TECNICA-21'!$DWY:$DWY,'TECNICA-21'!$EGU:$EGU,'TECNICA-21'!$EQQ:$EQQ,'TECNICA-21'!$FAM:$FAM,'TECNICA-21'!$FKI:$FKI,'TECNICA-21'!$FUE:$FUE,'TECNICA-21'!$GEA:$GEA,'TECNICA-21'!$GNW:$GNW,'TECNICA-21'!$GXS:$GXS,'TECNICA-21'!$HHO:$HHO,'TECNICA-21'!$HRK:$HRK,'TECNICA-21'!$IBG:$IBG,'TECNICA-21'!$ILC:$ILC,'TECNICA-21'!$IUY:$IUY,'TECNICA-21'!$JEU:$JEU,'TECNICA-21'!$JOQ:$JOQ,'TECNICA-21'!$JYM:$JYM,'TECNICA-21'!$KII:$KII,'TECNICA-21'!$KSE:$KSE,'TECNICA-21'!$LCA:$LCA,'TECNICA-21'!$LLW:$LLW,'TECNICA-21'!$LVS:$LVS,'TECNICA-21'!$MFO:$MFO,'TECNICA-21'!$MPK:$MPK,'TECNICA-21'!$MZG:$MZG,'TECNICA-21'!$NJC:$NJC,'TECNICA-21'!$NSY:$NSY,'TECNICA-21'!$OCU:$OCU,'TECNICA-21'!$OMQ:$OMQ,'TECNICA-21'!$OWM:$OWM,'TECNICA-21'!$PGI:$PGI,'TECNICA-21'!$PQE:$PQE,'TECNICA-21'!$QAA:$QAA,'TECNICA-21'!$QJW:$QJW,'TECNICA-21'!$QTS:$QTS,'TECNICA-21'!$RDO:$RDO,'TECNICA-21'!$RNK:$RNK,'TECNICA-21'!$RXG:$RXG,'TECNICA-21'!$SHC:$SHC,'TECNICA-21'!$SQY:$SQY,'TECNICA-21'!$TAU:$TAU,'TECNICA-21'!$TKQ:$TKQ,'TECNICA-21'!$TUM:$TUM,'TECNICA-21'!$UEI:$UEI,'TECNICA-21'!$UOE:$UOE,'TECNICA-21'!$UYA:$UYA,'TECNICA-21'!$VHW:$VHW,'TECNICA-21'!$VRS:$VRS,'TECNICA-21'!$WBO:$WBO,'TECNICA-21'!$WLK:$WLK,'TECNICA-21'!$WVG:$WVG</definedName>
    <definedName name="Z_7AA009C8_13FF_4F9B_84D3_3E7CCAF6094D_.wvu.Cols" localSheetId="4" hidden="1">'TECNICA-22'!$IU:$IU,'TECNICA-22'!$SQ:$SQ,'TECNICA-22'!$ACM:$ACM,'TECNICA-22'!$AMI:$AMI,'TECNICA-22'!$AWE:$AWE,'TECNICA-22'!$BGA:$BGA,'TECNICA-22'!$BPW:$BPW,'TECNICA-22'!$BZS:$BZS,'TECNICA-22'!$CJO:$CJO,'TECNICA-22'!$CTK:$CTK,'TECNICA-22'!$DDG:$DDG,'TECNICA-22'!$DNC:$DNC,'TECNICA-22'!$DWY:$DWY,'TECNICA-22'!$EGU:$EGU,'TECNICA-22'!$EQQ:$EQQ,'TECNICA-22'!$FAM:$FAM,'TECNICA-22'!$FKI:$FKI,'TECNICA-22'!$FUE:$FUE,'TECNICA-22'!$GEA:$GEA,'TECNICA-22'!$GNW:$GNW,'TECNICA-22'!$GXS:$GXS,'TECNICA-22'!$HHO:$HHO,'TECNICA-22'!$HRK:$HRK,'TECNICA-22'!$IBG:$IBG,'TECNICA-22'!$ILC:$ILC,'TECNICA-22'!$IUY:$IUY,'TECNICA-22'!$JEU:$JEU,'TECNICA-22'!$JOQ:$JOQ,'TECNICA-22'!$JYM:$JYM,'TECNICA-22'!$KII:$KII,'TECNICA-22'!$KSE:$KSE,'TECNICA-22'!$LCA:$LCA,'TECNICA-22'!$LLW:$LLW,'TECNICA-22'!$LVS:$LVS,'TECNICA-22'!$MFO:$MFO,'TECNICA-22'!$MPK:$MPK,'TECNICA-22'!$MZG:$MZG,'TECNICA-22'!$NJC:$NJC,'TECNICA-22'!$NSY:$NSY,'TECNICA-22'!$OCU:$OCU,'TECNICA-22'!$OMQ:$OMQ,'TECNICA-22'!$OWM:$OWM,'TECNICA-22'!$PGI:$PGI,'TECNICA-22'!$PQE:$PQE,'TECNICA-22'!$QAA:$QAA,'TECNICA-22'!$QJW:$QJW,'TECNICA-22'!$QTS:$QTS,'TECNICA-22'!$RDO:$RDO,'TECNICA-22'!$RNK:$RNK,'TECNICA-22'!$RXG:$RXG,'TECNICA-22'!$SHC:$SHC,'TECNICA-22'!$SQY:$SQY,'TECNICA-22'!$TAU:$TAU,'TECNICA-22'!$TKQ:$TKQ,'TECNICA-22'!$TUM:$TUM,'TECNICA-22'!$UEI:$UEI,'TECNICA-22'!$UOE:$UOE,'TECNICA-22'!$UYA:$UYA,'TECNICA-22'!$VHW:$VHW,'TECNICA-22'!$VRS:$VRS,'TECNICA-22'!$WBO:$WBO,'TECNICA-22'!$WLK:$WLK,'TECNICA-22'!$WVG:$WVG</definedName>
    <definedName name="Z_7AA009C8_13FF_4F9B_84D3_3E7CCAF6094D_.wvu.Cols" localSheetId="5" hidden="1">'TECNICA-23'!$IU:$IU,'TECNICA-23'!$SQ:$SQ,'TECNICA-23'!$ACM:$ACM,'TECNICA-23'!$AMI:$AMI,'TECNICA-23'!$AWE:$AWE,'TECNICA-23'!$BGA:$BGA,'TECNICA-23'!$BPW:$BPW,'TECNICA-23'!$BZS:$BZS,'TECNICA-23'!$CJO:$CJO,'TECNICA-23'!$CTK:$CTK,'TECNICA-23'!$DDG:$DDG,'TECNICA-23'!$DNC:$DNC,'TECNICA-23'!$DWY:$DWY,'TECNICA-23'!$EGU:$EGU,'TECNICA-23'!$EQQ:$EQQ,'TECNICA-23'!$FAM:$FAM,'TECNICA-23'!$FKI:$FKI,'TECNICA-23'!$FUE:$FUE,'TECNICA-23'!$GEA:$GEA,'TECNICA-23'!$GNW:$GNW,'TECNICA-23'!$GXS:$GXS,'TECNICA-23'!$HHO:$HHO,'TECNICA-23'!$HRK:$HRK,'TECNICA-23'!$IBG:$IBG,'TECNICA-23'!$ILC:$ILC,'TECNICA-23'!$IUY:$IUY,'TECNICA-23'!$JEU:$JEU,'TECNICA-23'!$JOQ:$JOQ,'TECNICA-23'!$JYM:$JYM,'TECNICA-23'!$KII:$KII,'TECNICA-23'!$KSE:$KSE,'TECNICA-23'!$LCA:$LCA,'TECNICA-23'!$LLW:$LLW,'TECNICA-23'!$LVS:$LVS,'TECNICA-23'!$MFO:$MFO,'TECNICA-23'!$MPK:$MPK,'TECNICA-23'!$MZG:$MZG,'TECNICA-23'!$NJC:$NJC,'TECNICA-23'!$NSY:$NSY,'TECNICA-23'!$OCU:$OCU,'TECNICA-23'!$OMQ:$OMQ,'TECNICA-23'!$OWM:$OWM,'TECNICA-23'!$PGI:$PGI,'TECNICA-23'!$PQE:$PQE,'TECNICA-23'!$QAA:$QAA,'TECNICA-23'!$QJW:$QJW,'TECNICA-23'!$QTS:$QTS,'TECNICA-23'!$RDO:$RDO,'TECNICA-23'!$RNK:$RNK,'TECNICA-23'!$RXG:$RXG,'TECNICA-23'!$SHC:$SHC,'TECNICA-23'!$SQY:$SQY,'TECNICA-23'!$TAU:$TAU,'TECNICA-23'!$TKQ:$TKQ,'TECNICA-23'!$TUM:$TUM,'TECNICA-23'!$UEI:$UEI,'TECNICA-23'!$UOE:$UOE,'TECNICA-23'!$UYA:$UYA,'TECNICA-23'!$VHW:$VHW,'TECNICA-23'!$VRS:$VRS,'TECNICA-23'!$WBO:$WBO,'TECNICA-23'!$WLK:$WLK,'TECNICA-23'!$WVG:$WVG</definedName>
    <definedName name="Z_8714CD75_90D4_461F_ACB9_B571BFEBEF04_.wvu.Cols" localSheetId="1" hidden="1">'TECNICA-19'!$IU:$IU,'TECNICA-19'!$SQ:$SQ,'TECNICA-19'!$ACM:$ACM,'TECNICA-19'!$AMI:$AMI,'TECNICA-19'!$AWE:$AWE,'TECNICA-19'!$BGA:$BGA,'TECNICA-19'!$BPW:$BPW,'TECNICA-19'!$BZS:$BZS,'TECNICA-19'!$CJO:$CJO,'TECNICA-19'!$CTK:$CTK,'TECNICA-19'!$DDG:$DDG,'TECNICA-19'!$DNC:$DNC,'TECNICA-19'!$DWY:$DWY,'TECNICA-19'!$EGU:$EGU,'TECNICA-19'!$EQQ:$EQQ,'TECNICA-19'!$FAM:$FAM,'TECNICA-19'!$FKI:$FKI,'TECNICA-19'!$FUE:$FUE,'TECNICA-19'!$GEA:$GEA,'TECNICA-19'!$GNW:$GNW,'TECNICA-19'!$GXS:$GXS,'TECNICA-19'!$HHO:$HHO,'TECNICA-19'!$HRK:$HRK,'TECNICA-19'!$IBG:$IBG,'TECNICA-19'!$ILC:$ILC,'TECNICA-19'!$IUY:$IUY,'TECNICA-19'!$JEU:$JEU,'TECNICA-19'!$JOQ:$JOQ,'TECNICA-19'!$JYM:$JYM,'TECNICA-19'!$KII:$KII,'TECNICA-19'!$KSE:$KSE,'TECNICA-19'!$LCA:$LCA,'TECNICA-19'!$LLW:$LLW,'TECNICA-19'!$LVS:$LVS,'TECNICA-19'!$MFO:$MFO,'TECNICA-19'!$MPK:$MPK,'TECNICA-19'!$MZG:$MZG,'TECNICA-19'!$NJC:$NJC,'TECNICA-19'!$NSY:$NSY,'TECNICA-19'!$OCU:$OCU,'TECNICA-19'!$OMQ:$OMQ,'TECNICA-19'!$OWM:$OWM,'TECNICA-19'!$PGI:$PGI,'TECNICA-19'!$PQE:$PQE,'TECNICA-19'!$QAA:$QAA,'TECNICA-19'!$QJW:$QJW,'TECNICA-19'!$QTS:$QTS,'TECNICA-19'!$RDO:$RDO,'TECNICA-19'!$RNK:$RNK,'TECNICA-19'!$RXG:$RXG,'TECNICA-19'!$SHC:$SHC,'TECNICA-19'!$SQY:$SQY,'TECNICA-19'!$TAU:$TAU,'TECNICA-19'!$TKQ:$TKQ,'TECNICA-19'!$TUM:$TUM,'TECNICA-19'!$UEI:$UEI,'TECNICA-19'!$UOE:$UOE,'TECNICA-19'!$UYA:$UYA,'TECNICA-19'!$VHW:$VHW,'TECNICA-19'!$VRS:$VRS,'TECNICA-19'!$WBO:$WBO,'TECNICA-19'!$WLK:$WLK,'TECNICA-19'!$WVG:$WVG</definedName>
    <definedName name="Z_8714CD75_90D4_461F_ACB9_B571BFEBEF04_.wvu.Cols" localSheetId="2" hidden="1">'TECNICA-20'!$IU:$IU,'TECNICA-20'!$SQ:$SQ,'TECNICA-20'!$ACM:$ACM,'TECNICA-20'!$AMI:$AMI,'TECNICA-20'!$AWE:$AWE,'TECNICA-20'!$BGA:$BGA,'TECNICA-20'!$BPW:$BPW,'TECNICA-20'!$BZS:$BZS,'TECNICA-20'!$CJO:$CJO,'TECNICA-20'!$CTK:$CTK,'TECNICA-20'!$DDG:$DDG,'TECNICA-20'!$DNC:$DNC,'TECNICA-20'!$DWY:$DWY,'TECNICA-20'!$EGU:$EGU,'TECNICA-20'!$EQQ:$EQQ,'TECNICA-20'!$FAM:$FAM,'TECNICA-20'!$FKI:$FKI,'TECNICA-20'!$FUE:$FUE,'TECNICA-20'!$GEA:$GEA,'TECNICA-20'!$GNW:$GNW,'TECNICA-20'!$GXS:$GXS,'TECNICA-20'!$HHO:$HHO,'TECNICA-20'!$HRK:$HRK,'TECNICA-20'!$IBG:$IBG,'TECNICA-20'!$ILC:$ILC,'TECNICA-20'!$IUY:$IUY,'TECNICA-20'!$JEU:$JEU,'TECNICA-20'!$JOQ:$JOQ,'TECNICA-20'!$JYM:$JYM,'TECNICA-20'!$KII:$KII,'TECNICA-20'!$KSE:$KSE,'TECNICA-20'!$LCA:$LCA,'TECNICA-20'!$LLW:$LLW,'TECNICA-20'!$LVS:$LVS,'TECNICA-20'!$MFO:$MFO,'TECNICA-20'!$MPK:$MPK,'TECNICA-20'!$MZG:$MZG,'TECNICA-20'!$NJC:$NJC,'TECNICA-20'!$NSY:$NSY,'TECNICA-20'!$OCU:$OCU,'TECNICA-20'!$OMQ:$OMQ,'TECNICA-20'!$OWM:$OWM,'TECNICA-20'!$PGI:$PGI,'TECNICA-20'!$PQE:$PQE,'TECNICA-20'!$QAA:$QAA,'TECNICA-20'!$QJW:$QJW,'TECNICA-20'!$QTS:$QTS,'TECNICA-20'!$RDO:$RDO,'TECNICA-20'!$RNK:$RNK,'TECNICA-20'!$RXG:$RXG,'TECNICA-20'!$SHC:$SHC,'TECNICA-20'!$SQY:$SQY,'TECNICA-20'!$TAU:$TAU,'TECNICA-20'!$TKQ:$TKQ,'TECNICA-20'!$TUM:$TUM,'TECNICA-20'!$UEI:$UEI,'TECNICA-20'!$UOE:$UOE,'TECNICA-20'!$UYA:$UYA,'TECNICA-20'!$VHW:$VHW,'TECNICA-20'!$VRS:$VRS,'TECNICA-20'!$WBO:$WBO,'TECNICA-20'!$WLK:$WLK,'TECNICA-20'!$WVG:$WVG</definedName>
    <definedName name="Z_8714CD75_90D4_461F_ACB9_B571BFEBEF04_.wvu.Cols" localSheetId="3" hidden="1">'TECNICA-21'!$IU:$IU,'TECNICA-21'!$SQ:$SQ,'TECNICA-21'!$ACM:$ACM,'TECNICA-21'!$AMI:$AMI,'TECNICA-21'!$AWE:$AWE,'TECNICA-21'!$BGA:$BGA,'TECNICA-21'!$BPW:$BPW,'TECNICA-21'!$BZS:$BZS,'TECNICA-21'!$CJO:$CJO,'TECNICA-21'!$CTK:$CTK,'TECNICA-21'!$DDG:$DDG,'TECNICA-21'!$DNC:$DNC,'TECNICA-21'!$DWY:$DWY,'TECNICA-21'!$EGU:$EGU,'TECNICA-21'!$EQQ:$EQQ,'TECNICA-21'!$FAM:$FAM,'TECNICA-21'!$FKI:$FKI,'TECNICA-21'!$FUE:$FUE,'TECNICA-21'!$GEA:$GEA,'TECNICA-21'!$GNW:$GNW,'TECNICA-21'!$GXS:$GXS,'TECNICA-21'!$HHO:$HHO,'TECNICA-21'!$HRK:$HRK,'TECNICA-21'!$IBG:$IBG,'TECNICA-21'!$ILC:$ILC,'TECNICA-21'!$IUY:$IUY,'TECNICA-21'!$JEU:$JEU,'TECNICA-21'!$JOQ:$JOQ,'TECNICA-21'!$JYM:$JYM,'TECNICA-21'!$KII:$KII,'TECNICA-21'!$KSE:$KSE,'TECNICA-21'!$LCA:$LCA,'TECNICA-21'!$LLW:$LLW,'TECNICA-21'!$LVS:$LVS,'TECNICA-21'!$MFO:$MFO,'TECNICA-21'!$MPK:$MPK,'TECNICA-21'!$MZG:$MZG,'TECNICA-21'!$NJC:$NJC,'TECNICA-21'!$NSY:$NSY,'TECNICA-21'!$OCU:$OCU,'TECNICA-21'!$OMQ:$OMQ,'TECNICA-21'!$OWM:$OWM,'TECNICA-21'!$PGI:$PGI,'TECNICA-21'!$PQE:$PQE,'TECNICA-21'!$QAA:$QAA,'TECNICA-21'!$QJW:$QJW,'TECNICA-21'!$QTS:$QTS,'TECNICA-21'!$RDO:$RDO,'TECNICA-21'!$RNK:$RNK,'TECNICA-21'!$RXG:$RXG,'TECNICA-21'!$SHC:$SHC,'TECNICA-21'!$SQY:$SQY,'TECNICA-21'!$TAU:$TAU,'TECNICA-21'!$TKQ:$TKQ,'TECNICA-21'!$TUM:$TUM,'TECNICA-21'!$UEI:$UEI,'TECNICA-21'!$UOE:$UOE,'TECNICA-21'!$UYA:$UYA,'TECNICA-21'!$VHW:$VHW,'TECNICA-21'!$VRS:$VRS,'TECNICA-21'!$WBO:$WBO,'TECNICA-21'!$WLK:$WLK,'TECNICA-21'!$WVG:$WVG</definedName>
    <definedName name="Z_8714CD75_90D4_461F_ACB9_B571BFEBEF04_.wvu.Cols" localSheetId="4" hidden="1">'TECNICA-22'!$IU:$IU,'TECNICA-22'!$SQ:$SQ,'TECNICA-22'!$ACM:$ACM,'TECNICA-22'!$AMI:$AMI,'TECNICA-22'!$AWE:$AWE,'TECNICA-22'!$BGA:$BGA,'TECNICA-22'!$BPW:$BPW,'TECNICA-22'!$BZS:$BZS,'TECNICA-22'!$CJO:$CJO,'TECNICA-22'!$CTK:$CTK,'TECNICA-22'!$DDG:$DDG,'TECNICA-22'!$DNC:$DNC,'TECNICA-22'!$DWY:$DWY,'TECNICA-22'!$EGU:$EGU,'TECNICA-22'!$EQQ:$EQQ,'TECNICA-22'!$FAM:$FAM,'TECNICA-22'!$FKI:$FKI,'TECNICA-22'!$FUE:$FUE,'TECNICA-22'!$GEA:$GEA,'TECNICA-22'!$GNW:$GNW,'TECNICA-22'!$GXS:$GXS,'TECNICA-22'!$HHO:$HHO,'TECNICA-22'!$HRK:$HRK,'TECNICA-22'!$IBG:$IBG,'TECNICA-22'!$ILC:$ILC,'TECNICA-22'!$IUY:$IUY,'TECNICA-22'!$JEU:$JEU,'TECNICA-22'!$JOQ:$JOQ,'TECNICA-22'!$JYM:$JYM,'TECNICA-22'!$KII:$KII,'TECNICA-22'!$KSE:$KSE,'TECNICA-22'!$LCA:$LCA,'TECNICA-22'!$LLW:$LLW,'TECNICA-22'!$LVS:$LVS,'TECNICA-22'!$MFO:$MFO,'TECNICA-22'!$MPK:$MPK,'TECNICA-22'!$MZG:$MZG,'TECNICA-22'!$NJC:$NJC,'TECNICA-22'!$NSY:$NSY,'TECNICA-22'!$OCU:$OCU,'TECNICA-22'!$OMQ:$OMQ,'TECNICA-22'!$OWM:$OWM,'TECNICA-22'!$PGI:$PGI,'TECNICA-22'!$PQE:$PQE,'TECNICA-22'!$QAA:$QAA,'TECNICA-22'!$QJW:$QJW,'TECNICA-22'!$QTS:$QTS,'TECNICA-22'!$RDO:$RDO,'TECNICA-22'!$RNK:$RNK,'TECNICA-22'!$RXG:$RXG,'TECNICA-22'!$SHC:$SHC,'TECNICA-22'!$SQY:$SQY,'TECNICA-22'!$TAU:$TAU,'TECNICA-22'!$TKQ:$TKQ,'TECNICA-22'!$TUM:$TUM,'TECNICA-22'!$UEI:$UEI,'TECNICA-22'!$UOE:$UOE,'TECNICA-22'!$UYA:$UYA,'TECNICA-22'!$VHW:$VHW,'TECNICA-22'!$VRS:$VRS,'TECNICA-22'!$WBO:$WBO,'TECNICA-22'!$WLK:$WLK,'TECNICA-22'!$WVG:$WVG</definedName>
    <definedName name="Z_8714CD75_90D4_461F_ACB9_B571BFEBEF04_.wvu.Cols" localSheetId="5" hidden="1">'TECNICA-23'!$IU:$IU,'TECNICA-23'!$SQ:$SQ,'TECNICA-23'!$ACM:$ACM,'TECNICA-23'!$AMI:$AMI,'TECNICA-23'!$AWE:$AWE,'TECNICA-23'!$BGA:$BGA,'TECNICA-23'!$BPW:$BPW,'TECNICA-23'!$BZS:$BZS,'TECNICA-23'!$CJO:$CJO,'TECNICA-23'!$CTK:$CTK,'TECNICA-23'!$DDG:$DDG,'TECNICA-23'!$DNC:$DNC,'TECNICA-23'!$DWY:$DWY,'TECNICA-23'!$EGU:$EGU,'TECNICA-23'!$EQQ:$EQQ,'TECNICA-23'!$FAM:$FAM,'TECNICA-23'!$FKI:$FKI,'TECNICA-23'!$FUE:$FUE,'TECNICA-23'!$GEA:$GEA,'TECNICA-23'!$GNW:$GNW,'TECNICA-23'!$GXS:$GXS,'TECNICA-23'!$HHO:$HHO,'TECNICA-23'!$HRK:$HRK,'TECNICA-23'!$IBG:$IBG,'TECNICA-23'!$ILC:$ILC,'TECNICA-23'!$IUY:$IUY,'TECNICA-23'!$JEU:$JEU,'TECNICA-23'!$JOQ:$JOQ,'TECNICA-23'!$JYM:$JYM,'TECNICA-23'!$KII:$KII,'TECNICA-23'!$KSE:$KSE,'TECNICA-23'!$LCA:$LCA,'TECNICA-23'!$LLW:$LLW,'TECNICA-23'!$LVS:$LVS,'TECNICA-23'!$MFO:$MFO,'TECNICA-23'!$MPK:$MPK,'TECNICA-23'!$MZG:$MZG,'TECNICA-23'!$NJC:$NJC,'TECNICA-23'!$NSY:$NSY,'TECNICA-23'!$OCU:$OCU,'TECNICA-23'!$OMQ:$OMQ,'TECNICA-23'!$OWM:$OWM,'TECNICA-23'!$PGI:$PGI,'TECNICA-23'!$PQE:$PQE,'TECNICA-23'!$QAA:$QAA,'TECNICA-23'!$QJW:$QJW,'TECNICA-23'!$QTS:$QTS,'TECNICA-23'!$RDO:$RDO,'TECNICA-23'!$RNK:$RNK,'TECNICA-23'!$RXG:$RXG,'TECNICA-23'!$SHC:$SHC,'TECNICA-23'!$SQY:$SQY,'TECNICA-23'!$TAU:$TAU,'TECNICA-23'!$TKQ:$TKQ,'TECNICA-23'!$TUM:$TUM,'TECNICA-23'!$UEI:$UEI,'TECNICA-23'!$UOE:$UOE,'TECNICA-23'!$UYA:$UYA,'TECNICA-23'!$VHW:$VHW,'TECNICA-23'!$VRS:$VRS,'TECNICA-23'!$WBO:$WBO,'TECNICA-23'!$WLK:$WLK,'TECNICA-23'!$WVG:$WVG</definedName>
    <definedName name="Z_9DED1854_660D_4172_A9EB_183BAA06A99B_.wvu.Cols" localSheetId="1" hidden="1">'TECNICA-19'!$IU:$IU,'TECNICA-19'!$SQ:$SQ,'TECNICA-19'!$ACM:$ACM,'TECNICA-19'!$AMI:$AMI,'TECNICA-19'!$AWE:$AWE,'TECNICA-19'!$BGA:$BGA,'TECNICA-19'!$BPW:$BPW,'TECNICA-19'!$BZS:$BZS,'TECNICA-19'!$CJO:$CJO,'TECNICA-19'!$CTK:$CTK,'TECNICA-19'!$DDG:$DDG,'TECNICA-19'!$DNC:$DNC,'TECNICA-19'!$DWY:$DWY,'TECNICA-19'!$EGU:$EGU,'TECNICA-19'!$EQQ:$EQQ,'TECNICA-19'!$FAM:$FAM,'TECNICA-19'!$FKI:$FKI,'TECNICA-19'!$FUE:$FUE,'TECNICA-19'!$GEA:$GEA,'TECNICA-19'!$GNW:$GNW,'TECNICA-19'!$GXS:$GXS,'TECNICA-19'!$HHO:$HHO,'TECNICA-19'!$HRK:$HRK,'TECNICA-19'!$IBG:$IBG,'TECNICA-19'!$ILC:$ILC,'TECNICA-19'!$IUY:$IUY,'TECNICA-19'!$JEU:$JEU,'TECNICA-19'!$JOQ:$JOQ,'TECNICA-19'!$JYM:$JYM,'TECNICA-19'!$KII:$KII,'TECNICA-19'!$KSE:$KSE,'TECNICA-19'!$LCA:$LCA,'TECNICA-19'!$LLW:$LLW,'TECNICA-19'!$LVS:$LVS,'TECNICA-19'!$MFO:$MFO,'TECNICA-19'!$MPK:$MPK,'TECNICA-19'!$MZG:$MZG,'TECNICA-19'!$NJC:$NJC,'TECNICA-19'!$NSY:$NSY,'TECNICA-19'!$OCU:$OCU,'TECNICA-19'!$OMQ:$OMQ,'TECNICA-19'!$OWM:$OWM,'TECNICA-19'!$PGI:$PGI,'TECNICA-19'!$PQE:$PQE,'TECNICA-19'!$QAA:$QAA,'TECNICA-19'!$QJW:$QJW,'TECNICA-19'!$QTS:$QTS,'TECNICA-19'!$RDO:$RDO,'TECNICA-19'!$RNK:$RNK,'TECNICA-19'!$RXG:$RXG,'TECNICA-19'!$SHC:$SHC,'TECNICA-19'!$SQY:$SQY,'TECNICA-19'!$TAU:$TAU,'TECNICA-19'!$TKQ:$TKQ,'TECNICA-19'!$TUM:$TUM,'TECNICA-19'!$UEI:$UEI,'TECNICA-19'!$UOE:$UOE,'TECNICA-19'!$UYA:$UYA,'TECNICA-19'!$VHW:$VHW,'TECNICA-19'!$VRS:$VRS,'TECNICA-19'!$WBO:$WBO,'TECNICA-19'!$WLK:$WLK,'TECNICA-19'!$WVG:$WVG</definedName>
    <definedName name="Z_9DED1854_660D_4172_A9EB_183BAA06A99B_.wvu.Cols" localSheetId="2" hidden="1">'TECNICA-20'!$IU:$IU,'TECNICA-20'!$SQ:$SQ,'TECNICA-20'!$ACM:$ACM,'TECNICA-20'!$AMI:$AMI,'TECNICA-20'!$AWE:$AWE,'TECNICA-20'!$BGA:$BGA,'TECNICA-20'!$BPW:$BPW,'TECNICA-20'!$BZS:$BZS,'TECNICA-20'!$CJO:$CJO,'TECNICA-20'!$CTK:$CTK,'TECNICA-20'!$DDG:$DDG,'TECNICA-20'!$DNC:$DNC,'TECNICA-20'!$DWY:$DWY,'TECNICA-20'!$EGU:$EGU,'TECNICA-20'!$EQQ:$EQQ,'TECNICA-20'!$FAM:$FAM,'TECNICA-20'!$FKI:$FKI,'TECNICA-20'!$FUE:$FUE,'TECNICA-20'!$GEA:$GEA,'TECNICA-20'!$GNW:$GNW,'TECNICA-20'!$GXS:$GXS,'TECNICA-20'!$HHO:$HHO,'TECNICA-20'!$HRK:$HRK,'TECNICA-20'!$IBG:$IBG,'TECNICA-20'!$ILC:$ILC,'TECNICA-20'!$IUY:$IUY,'TECNICA-20'!$JEU:$JEU,'TECNICA-20'!$JOQ:$JOQ,'TECNICA-20'!$JYM:$JYM,'TECNICA-20'!$KII:$KII,'TECNICA-20'!$KSE:$KSE,'TECNICA-20'!$LCA:$LCA,'TECNICA-20'!$LLW:$LLW,'TECNICA-20'!$LVS:$LVS,'TECNICA-20'!$MFO:$MFO,'TECNICA-20'!$MPK:$MPK,'TECNICA-20'!$MZG:$MZG,'TECNICA-20'!$NJC:$NJC,'TECNICA-20'!$NSY:$NSY,'TECNICA-20'!$OCU:$OCU,'TECNICA-20'!$OMQ:$OMQ,'TECNICA-20'!$OWM:$OWM,'TECNICA-20'!$PGI:$PGI,'TECNICA-20'!$PQE:$PQE,'TECNICA-20'!$QAA:$QAA,'TECNICA-20'!$QJW:$QJW,'TECNICA-20'!$QTS:$QTS,'TECNICA-20'!$RDO:$RDO,'TECNICA-20'!$RNK:$RNK,'TECNICA-20'!$RXG:$RXG,'TECNICA-20'!$SHC:$SHC,'TECNICA-20'!$SQY:$SQY,'TECNICA-20'!$TAU:$TAU,'TECNICA-20'!$TKQ:$TKQ,'TECNICA-20'!$TUM:$TUM,'TECNICA-20'!$UEI:$UEI,'TECNICA-20'!$UOE:$UOE,'TECNICA-20'!$UYA:$UYA,'TECNICA-20'!$VHW:$VHW,'TECNICA-20'!$VRS:$VRS,'TECNICA-20'!$WBO:$WBO,'TECNICA-20'!$WLK:$WLK,'TECNICA-20'!$WVG:$WVG</definedName>
    <definedName name="Z_9DED1854_660D_4172_A9EB_183BAA06A99B_.wvu.Cols" localSheetId="3" hidden="1">'TECNICA-21'!$IU:$IU,'TECNICA-21'!$SQ:$SQ,'TECNICA-21'!$ACM:$ACM,'TECNICA-21'!$AMI:$AMI,'TECNICA-21'!$AWE:$AWE,'TECNICA-21'!$BGA:$BGA,'TECNICA-21'!$BPW:$BPW,'TECNICA-21'!$BZS:$BZS,'TECNICA-21'!$CJO:$CJO,'TECNICA-21'!$CTK:$CTK,'TECNICA-21'!$DDG:$DDG,'TECNICA-21'!$DNC:$DNC,'TECNICA-21'!$DWY:$DWY,'TECNICA-21'!$EGU:$EGU,'TECNICA-21'!$EQQ:$EQQ,'TECNICA-21'!$FAM:$FAM,'TECNICA-21'!$FKI:$FKI,'TECNICA-21'!$FUE:$FUE,'TECNICA-21'!$GEA:$GEA,'TECNICA-21'!$GNW:$GNW,'TECNICA-21'!$GXS:$GXS,'TECNICA-21'!$HHO:$HHO,'TECNICA-21'!$HRK:$HRK,'TECNICA-21'!$IBG:$IBG,'TECNICA-21'!$ILC:$ILC,'TECNICA-21'!$IUY:$IUY,'TECNICA-21'!$JEU:$JEU,'TECNICA-21'!$JOQ:$JOQ,'TECNICA-21'!$JYM:$JYM,'TECNICA-21'!$KII:$KII,'TECNICA-21'!$KSE:$KSE,'TECNICA-21'!$LCA:$LCA,'TECNICA-21'!$LLW:$LLW,'TECNICA-21'!$LVS:$LVS,'TECNICA-21'!$MFO:$MFO,'TECNICA-21'!$MPK:$MPK,'TECNICA-21'!$MZG:$MZG,'TECNICA-21'!$NJC:$NJC,'TECNICA-21'!$NSY:$NSY,'TECNICA-21'!$OCU:$OCU,'TECNICA-21'!$OMQ:$OMQ,'TECNICA-21'!$OWM:$OWM,'TECNICA-21'!$PGI:$PGI,'TECNICA-21'!$PQE:$PQE,'TECNICA-21'!$QAA:$QAA,'TECNICA-21'!$QJW:$QJW,'TECNICA-21'!$QTS:$QTS,'TECNICA-21'!$RDO:$RDO,'TECNICA-21'!$RNK:$RNK,'TECNICA-21'!$RXG:$RXG,'TECNICA-21'!$SHC:$SHC,'TECNICA-21'!$SQY:$SQY,'TECNICA-21'!$TAU:$TAU,'TECNICA-21'!$TKQ:$TKQ,'TECNICA-21'!$TUM:$TUM,'TECNICA-21'!$UEI:$UEI,'TECNICA-21'!$UOE:$UOE,'TECNICA-21'!$UYA:$UYA,'TECNICA-21'!$VHW:$VHW,'TECNICA-21'!$VRS:$VRS,'TECNICA-21'!$WBO:$WBO,'TECNICA-21'!$WLK:$WLK,'TECNICA-21'!$WVG:$WVG</definedName>
    <definedName name="Z_9DED1854_660D_4172_A9EB_183BAA06A99B_.wvu.Cols" localSheetId="4" hidden="1">'TECNICA-22'!$IU:$IU,'TECNICA-22'!$SQ:$SQ,'TECNICA-22'!$ACM:$ACM,'TECNICA-22'!$AMI:$AMI,'TECNICA-22'!$AWE:$AWE,'TECNICA-22'!$BGA:$BGA,'TECNICA-22'!$BPW:$BPW,'TECNICA-22'!$BZS:$BZS,'TECNICA-22'!$CJO:$CJO,'TECNICA-22'!$CTK:$CTK,'TECNICA-22'!$DDG:$DDG,'TECNICA-22'!$DNC:$DNC,'TECNICA-22'!$DWY:$DWY,'TECNICA-22'!$EGU:$EGU,'TECNICA-22'!$EQQ:$EQQ,'TECNICA-22'!$FAM:$FAM,'TECNICA-22'!$FKI:$FKI,'TECNICA-22'!$FUE:$FUE,'TECNICA-22'!$GEA:$GEA,'TECNICA-22'!$GNW:$GNW,'TECNICA-22'!$GXS:$GXS,'TECNICA-22'!$HHO:$HHO,'TECNICA-22'!$HRK:$HRK,'TECNICA-22'!$IBG:$IBG,'TECNICA-22'!$ILC:$ILC,'TECNICA-22'!$IUY:$IUY,'TECNICA-22'!$JEU:$JEU,'TECNICA-22'!$JOQ:$JOQ,'TECNICA-22'!$JYM:$JYM,'TECNICA-22'!$KII:$KII,'TECNICA-22'!$KSE:$KSE,'TECNICA-22'!$LCA:$LCA,'TECNICA-22'!$LLW:$LLW,'TECNICA-22'!$LVS:$LVS,'TECNICA-22'!$MFO:$MFO,'TECNICA-22'!$MPK:$MPK,'TECNICA-22'!$MZG:$MZG,'TECNICA-22'!$NJC:$NJC,'TECNICA-22'!$NSY:$NSY,'TECNICA-22'!$OCU:$OCU,'TECNICA-22'!$OMQ:$OMQ,'TECNICA-22'!$OWM:$OWM,'TECNICA-22'!$PGI:$PGI,'TECNICA-22'!$PQE:$PQE,'TECNICA-22'!$QAA:$QAA,'TECNICA-22'!$QJW:$QJW,'TECNICA-22'!$QTS:$QTS,'TECNICA-22'!$RDO:$RDO,'TECNICA-22'!$RNK:$RNK,'TECNICA-22'!$RXG:$RXG,'TECNICA-22'!$SHC:$SHC,'TECNICA-22'!$SQY:$SQY,'TECNICA-22'!$TAU:$TAU,'TECNICA-22'!$TKQ:$TKQ,'TECNICA-22'!$TUM:$TUM,'TECNICA-22'!$UEI:$UEI,'TECNICA-22'!$UOE:$UOE,'TECNICA-22'!$UYA:$UYA,'TECNICA-22'!$VHW:$VHW,'TECNICA-22'!$VRS:$VRS,'TECNICA-22'!$WBO:$WBO,'TECNICA-22'!$WLK:$WLK,'TECNICA-22'!$WVG:$WVG</definedName>
    <definedName name="Z_9DED1854_660D_4172_A9EB_183BAA06A99B_.wvu.Cols" localSheetId="5" hidden="1">'TECNICA-23'!$IU:$IU,'TECNICA-23'!$SQ:$SQ,'TECNICA-23'!$ACM:$ACM,'TECNICA-23'!$AMI:$AMI,'TECNICA-23'!$AWE:$AWE,'TECNICA-23'!$BGA:$BGA,'TECNICA-23'!$BPW:$BPW,'TECNICA-23'!$BZS:$BZS,'TECNICA-23'!$CJO:$CJO,'TECNICA-23'!$CTK:$CTK,'TECNICA-23'!$DDG:$DDG,'TECNICA-23'!$DNC:$DNC,'TECNICA-23'!$DWY:$DWY,'TECNICA-23'!$EGU:$EGU,'TECNICA-23'!$EQQ:$EQQ,'TECNICA-23'!$FAM:$FAM,'TECNICA-23'!$FKI:$FKI,'TECNICA-23'!$FUE:$FUE,'TECNICA-23'!$GEA:$GEA,'TECNICA-23'!$GNW:$GNW,'TECNICA-23'!$GXS:$GXS,'TECNICA-23'!$HHO:$HHO,'TECNICA-23'!$HRK:$HRK,'TECNICA-23'!$IBG:$IBG,'TECNICA-23'!$ILC:$ILC,'TECNICA-23'!$IUY:$IUY,'TECNICA-23'!$JEU:$JEU,'TECNICA-23'!$JOQ:$JOQ,'TECNICA-23'!$JYM:$JYM,'TECNICA-23'!$KII:$KII,'TECNICA-23'!$KSE:$KSE,'TECNICA-23'!$LCA:$LCA,'TECNICA-23'!$LLW:$LLW,'TECNICA-23'!$LVS:$LVS,'TECNICA-23'!$MFO:$MFO,'TECNICA-23'!$MPK:$MPK,'TECNICA-23'!$MZG:$MZG,'TECNICA-23'!$NJC:$NJC,'TECNICA-23'!$NSY:$NSY,'TECNICA-23'!$OCU:$OCU,'TECNICA-23'!$OMQ:$OMQ,'TECNICA-23'!$OWM:$OWM,'TECNICA-23'!$PGI:$PGI,'TECNICA-23'!$PQE:$PQE,'TECNICA-23'!$QAA:$QAA,'TECNICA-23'!$QJW:$QJW,'TECNICA-23'!$QTS:$QTS,'TECNICA-23'!$RDO:$RDO,'TECNICA-23'!$RNK:$RNK,'TECNICA-23'!$RXG:$RXG,'TECNICA-23'!$SHC:$SHC,'TECNICA-23'!$SQY:$SQY,'TECNICA-23'!$TAU:$TAU,'TECNICA-23'!$TKQ:$TKQ,'TECNICA-23'!$TUM:$TUM,'TECNICA-23'!$UEI:$UEI,'TECNICA-23'!$UOE:$UOE,'TECNICA-23'!$UYA:$UYA,'TECNICA-23'!$VHW:$VHW,'TECNICA-23'!$VRS:$VRS,'TECNICA-23'!$WBO:$WBO,'TECNICA-23'!$WLK:$WLK,'TECNICA-23'!$WVG:$WVG</definedName>
    <definedName name="Z_A754E68C_2FC6_462D_A463_BD613E9F1BEB_.wvu.Cols" localSheetId="1" hidden="1">'TECNICA-19'!$IU:$IU,'TECNICA-19'!$SQ:$SQ,'TECNICA-19'!$ACM:$ACM,'TECNICA-19'!$AMI:$AMI,'TECNICA-19'!$AWE:$AWE,'TECNICA-19'!$BGA:$BGA,'TECNICA-19'!$BPW:$BPW,'TECNICA-19'!$BZS:$BZS,'TECNICA-19'!$CJO:$CJO,'TECNICA-19'!$CTK:$CTK,'TECNICA-19'!$DDG:$DDG,'TECNICA-19'!$DNC:$DNC,'TECNICA-19'!$DWY:$DWY,'TECNICA-19'!$EGU:$EGU,'TECNICA-19'!$EQQ:$EQQ,'TECNICA-19'!$FAM:$FAM,'TECNICA-19'!$FKI:$FKI,'TECNICA-19'!$FUE:$FUE,'TECNICA-19'!$GEA:$GEA,'TECNICA-19'!$GNW:$GNW,'TECNICA-19'!$GXS:$GXS,'TECNICA-19'!$HHO:$HHO,'TECNICA-19'!$HRK:$HRK,'TECNICA-19'!$IBG:$IBG,'TECNICA-19'!$ILC:$ILC,'TECNICA-19'!$IUY:$IUY,'TECNICA-19'!$JEU:$JEU,'TECNICA-19'!$JOQ:$JOQ,'TECNICA-19'!$JYM:$JYM,'TECNICA-19'!$KII:$KII,'TECNICA-19'!$KSE:$KSE,'TECNICA-19'!$LCA:$LCA,'TECNICA-19'!$LLW:$LLW,'TECNICA-19'!$LVS:$LVS,'TECNICA-19'!$MFO:$MFO,'TECNICA-19'!$MPK:$MPK,'TECNICA-19'!$MZG:$MZG,'TECNICA-19'!$NJC:$NJC,'TECNICA-19'!$NSY:$NSY,'TECNICA-19'!$OCU:$OCU,'TECNICA-19'!$OMQ:$OMQ,'TECNICA-19'!$OWM:$OWM,'TECNICA-19'!$PGI:$PGI,'TECNICA-19'!$PQE:$PQE,'TECNICA-19'!$QAA:$QAA,'TECNICA-19'!$QJW:$QJW,'TECNICA-19'!$QTS:$QTS,'TECNICA-19'!$RDO:$RDO,'TECNICA-19'!$RNK:$RNK,'TECNICA-19'!$RXG:$RXG,'TECNICA-19'!$SHC:$SHC,'TECNICA-19'!$SQY:$SQY,'TECNICA-19'!$TAU:$TAU,'TECNICA-19'!$TKQ:$TKQ,'TECNICA-19'!$TUM:$TUM,'TECNICA-19'!$UEI:$UEI,'TECNICA-19'!$UOE:$UOE,'TECNICA-19'!$UYA:$UYA,'TECNICA-19'!$VHW:$VHW,'TECNICA-19'!$VRS:$VRS,'TECNICA-19'!$WBO:$WBO,'TECNICA-19'!$WLK:$WLK,'TECNICA-19'!$WVG:$WVG</definedName>
    <definedName name="Z_A754E68C_2FC6_462D_A463_BD613E9F1BEB_.wvu.Cols" localSheetId="2" hidden="1">'TECNICA-20'!$IU:$IU,'TECNICA-20'!$SQ:$SQ,'TECNICA-20'!$ACM:$ACM,'TECNICA-20'!$AMI:$AMI,'TECNICA-20'!$AWE:$AWE,'TECNICA-20'!$BGA:$BGA,'TECNICA-20'!$BPW:$BPW,'TECNICA-20'!$BZS:$BZS,'TECNICA-20'!$CJO:$CJO,'TECNICA-20'!$CTK:$CTK,'TECNICA-20'!$DDG:$DDG,'TECNICA-20'!$DNC:$DNC,'TECNICA-20'!$DWY:$DWY,'TECNICA-20'!$EGU:$EGU,'TECNICA-20'!$EQQ:$EQQ,'TECNICA-20'!$FAM:$FAM,'TECNICA-20'!$FKI:$FKI,'TECNICA-20'!$FUE:$FUE,'TECNICA-20'!$GEA:$GEA,'TECNICA-20'!$GNW:$GNW,'TECNICA-20'!$GXS:$GXS,'TECNICA-20'!$HHO:$HHO,'TECNICA-20'!$HRK:$HRK,'TECNICA-20'!$IBG:$IBG,'TECNICA-20'!$ILC:$ILC,'TECNICA-20'!$IUY:$IUY,'TECNICA-20'!$JEU:$JEU,'TECNICA-20'!$JOQ:$JOQ,'TECNICA-20'!$JYM:$JYM,'TECNICA-20'!$KII:$KII,'TECNICA-20'!$KSE:$KSE,'TECNICA-20'!$LCA:$LCA,'TECNICA-20'!$LLW:$LLW,'TECNICA-20'!$LVS:$LVS,'TECNICA-20'!$MFO:$MFO,'TECNICA-20'!$MPK:$MPK,'TECNICA-20'!$MZG:$MZG,'TECNICA-20'!$NJC:$NJC,'TECNICA-20'!$NSY:$NSY,'TECNICA-20'!$OCU:$OCU,'TECNICA-20'!$OMQ:$OMQ,'TECNICA-20'!$OWM:$OWM,'TECNICA-20'!$PGI:$PGI,'TECNICA-20'!$PQE:$PQE,'TECNICA-20'!$QAA:$QAA,'TECNICA-20'!$QJW:$QJW,'TECNICA-20'!$QTS:$QTS,'TECNICA-20'!$RDO:$RDO,'TECNICA-20'!$RNK:$RNK,'TECNICA-20'!$RXG:$RXG,'TECNICA-20'!$SHC:$SHC,'TECNICA-20'!$SQY:$SQY,'TECNICA-20'!$TAU:$TAU,'TECNICA-20'!$TKQ:$TKQ,'TECNICA-20'!$TUM:$TUM,'TECNICA-20'!$UEI:$UEI,'TECNICA-20'!$UOE:$UOE,'TECNICA-20'!$UYA:$UYA,'TECNICA-20'!$VHW:$VHW,'TECNICA-20'!$VRS:$VRS,'TECNICA-20'!$WBO:$WBO,'TECNICA-20'!$WLK:$WLK,'TECNICA-20'!$WVG:$WVG</definedName>
    <definedName name="Z_A754E68C_2FC6_462D_A463_BD613E9F1BEB_.wvu.Cols" localSheetId="3" hidden="1">'TECNICA-21'!$IU:$IU,'TECNICA-21'!$SQ:$SQ,'TECNICA-21'!$ACM:$ACM,'TECNICA-21'!$AMI:$AMI,'TECNICA-21'!$AWE:$AWE,'TECNICA-21'!$BGA:$BGA,'TECNICA-21'!$BPW:$BPW,'TECNICA-21'!$BZS:$BZS,'TECNICA-21'!$CJO:$CJO,'TECNICA-21'!$CTK:$CTK,'TECNICA-21'!$DDG:$DDG,'TECNICA-21'!$DNC:$DNC,'TECNICA-21'!$DWY:$DWY,'TECNICA-21'!$EGU:$EGU,'TECNICA-21'!$EQQ:$EQQ,'TECNICA-21'!$FAM:$FAM,'TECNICA-21'!$FKI:$FKI,'TECNICA-21'!$FUE:$FUE,'TECNICA-21'!$GEA:$GEA,'TECNICA-21'!$GNW:$GNW,'TECNICA-21'!$GXS:$GXS,'TECNICA-21'!$HHO:$HHO,'TECNICA-21'!$HRK:$HRK,'TECNICA-21'!$IBG:$IBG,'TECNICA-21'!$ILC:$ILC,'TECNICA-21'!$IUY:$IUY,'TECNICA-21'!$JEU:$JEU,'TECNICA-21'!$JOQ:$JOQ,'TECNICA-21'!$JYM:$JYM,'TECNICA-21'!$KII:$KII,'TECNICA-21'!$KSE:$KSE,'TECNICA-21'!$LCA:$LCA,'TECNICA-21'!$LLW:$LLW,'TECNICA-21'!$LVS:$LVS,'TECNICA-21'!$MFO:$MFO,'TECNICA-21'!$MPK:$MPK,'TECNICA-21'!$MZG:$MZG,'TECNICA-21'!$NJC:$NJC,'TECNICA-21'!$NSY:$NSY,'TECNICA-21'!$OCU:$OCU,'TECNICA-21'!$OMQ:$OMQ,'TECNICA-21'!$OWM:$OWM,'TECNICA-21'!$PGI:$PGI,'TECNICA-21'!$PQE:$PQE,'TECNICA-21'!$QAA:$QAA,'TECNICA-21'!$QJW:$QJW,'TECNICA-21'!$QTS:$QTS,'TECNICA-21'!$RDO:$RDO,'TECNICA-21'!$RNK:$RNK,'TECNICA-21'!$RXG:$RXG,'TECNICA-21'!$SHC:$SHC,'TECNICA-21'!$SQY:$SQY,'TECNICA-21'!$TAU:$TAU,'TECNICA-21'!$TKQ:$TKQ,'TECNICA-21'!$TUM:$TUM,'TECNICA-21'!$UEI:$UEI,'TECNICA-21'!$UOE:$UOE,'TECNICA-21'!$UYA:$UYA,'TECNICA-21'!$VHW:$VHW,'TECNICA-21'!$VRS:$VRS,'TECNICA-21'!$WBO:$WBO,'TECNICA-21'!$WLK:$WLK,'TECNICA-21'!$WVG:$WVG</definedName>
    <definedName name="Z_A754E68C_2FC6_462D_A463_BD613E9F1BEB_.wvu.Cols" localSheetId="4" hidden="1">'TECNICA-22'!$IU:$IU,'TECNICA-22'!$SQ:$SQ,'TECNICA-22'!$ACM:$ACM,'TECNICA-22'!$AMI:$AMI,'TECNICA-22'!$AWE:$AWE,'TECNICA-22'!$BGA:$BGA,'TECNICA-22'!$BPW:$BPW,'TECNICA-22'!$BZS:$BZS,'TECNICA-22'!$CJO:$CJO,'TECNICA-22'!$CTK:$CTK,'TECNICA-22'!$DDG:$DDG,'TECNICA-22'!$DNC:$DNC,'TECNICA-22'!$DWY:$DWY,'TECNICA-22'!$EGU:$EGU,'TECNICA-22'!$EQQ:$EQQ,'TECNICA-22'!$FAM:$FAM,'TECNICA-22'!$FKI:$FKI,'TECNICA-22'!$FUE:$FUE,'TECNICA-22'!$GEA:$GEA,'TECNICA-22'!$GNW:$GNW,'TECNICA-22'!$GXS:$GXS,'TECNICA-22'!$HHO:$HHO,'TECNICA-22'!$HRK:$HRK,'TECNICA-22'!$IBG:$IBG,'TECNICA-22'!$ILC:$ILC,'TECNICA-22'!$IUY:$IUY,'TECNICA-22'!$JEU:$JEU,'TECNICA-22'!$JOQ:$JOQ,'TECNICA-22'!$JYM:$JYM,'TECNICA-22'!$KII:$KII,'TECNICA-22'!$KSE:$KSE,'TECNICA-22'!$LCA:$LCA,'TECNICA-22'!$LLW:$LLW,'TECNICA-22'!$LVS:$LVS,'TECNICA-22'!$MFO:$MFO,'TECNICA-22'!$MPK:$MPK,'TECNICA-22'!$MZG:$MZG,'TECNICA-22'!$NJC:$NJC,'TECNICA-22'!$NSY:$NSY,'TECNICA-22'!$OCU:$OCU,'TECNICA-22'!$OMQ:$OMQ,'TECNICA-22'!$OWM:$OWM,'TECNICA-22'!$PGI:$PGI,'TECNICA-22'!$PQE:$PQE,'TECNICA-22'!$QAA:$QAA,'TECNICA-22'!$QJW:$QJW,'TECNICA-22'!$QTS:$QTS,'TECNICA-22'!$RDO:$RDO,'TECNICA-22'!$RNK:$RNK,'TECNICA-22'!$RXG:$RXG,'TECNICA-22'!$SHC:$SHC,'TECNICA-22'!$SQY:$SQY,'TECNICA-22'!$TAU:$TAU,'TECNICA-22'!$TKQ:$TKQ,'TECNICA-22'!$TUM:$TUM,'TECNICA-22'!$UEI:$UEI,'TECNICA-22'!$UOE:$UOE,'TECNICA-22'!$UYA:$UYA,'TECNICA-22'!$VHW:$VHW,'TECNICA-22'!$VRS:$VRS,'TECNICA-22'!$WBO:$WBO,'TECNICA-22'!$WLK:$WLK,'TECNICA-22'!$WVG:$WVG</definedName>
    <definedName name="Z_A754E68C_2FC6_462D_A463_BD613E9F1BEB_.wvu.Cols" localSheetId="5" hidden="1">'TECNICA-23'!$IU:$IU,'TECNICA-23'!$SQ:$SQ,'TECNICA-23'!$ACM:$ACM,'TECNICA-23'!$AMI:$AMI,'TECNICA-23'!$AWE:$AWE,'TECNICA-23'!$BGA:$BGA,'TECNICA-23'!$BPW:$BPW,'TECNICA-23'!$BZS:$BZS,'TECNICA-23'!$CJO:$CJO,'TECNICA-23'!$CTK:$CTK,'TECNICA-23'!$DDG:$DDG,'TECNICA-23'!$DNC:$DNC,'TECNICA-23'!$DWY:$DWY,'TECNICA-23'!$EGU:$EGU,'TECNICA-23'!$EQQ:$EQQ,'TECNICA-23'!$FAM:$FAM,'TECNICA-23'!$FKI:$FKI,'TECNICA-23'!$FUE:$FUE,'TECNICA-23'!$GEA:$GEA,'TECNICA-23'!$GNW:$GNW,'TECNICA-23'!$GXS:$GXS,'TECNICA-23'!$HHO:$HHO,'TECNICA-23'!$HRK:$HRK,'TECNICA-23'!$IBG:$IBG,'TECNICA-23'!$ILC:$ILC,'TECNICA-23'!$IUY:$IUY,'TECNICA-23'!$JEU:$JEU,'TECNICA-23'!$JOQ:$JOQ,'TECNICA-23'!$JYM:$JYM,'TECNICA-23'!$KII:$KII,'TECNICA-23'!$KSE:$KSE,'TECNICA-23'!$LCA:$LCA,'TECNICA-23'!$LLW:$LLW,'TECNICA-23'!$LVS:$LVS,'TECNICA-23'!$MFO:$MFO,'TECNICA-23'!$MPK:$MPK,'TECNICA-23'!$MZG:$MZG,'TECNICA-23'!$NJC:$NJC,'TECNICA-23'!$NSY:$NSY,'TECNICA-23'!$OCU:$OCU,'TECNICA-23'!$OMQ:$OMQ,'TECNICA-23'!$OWM:$OWM,'TECNICA-23'!$PGI:$PGI,'TECNICA-23'!$PQE:$PQE,'TECNICA-23'!$QAA:$QAA,'TECNICA-23'!$QJW:$QJW,'TECNICA-23'!$QTS:$QTS,'TECNICA-23'!$RDO:$RDO,'TECNICA-23'!$RNK:$RNK,'TECNICA-23'!$RXG:$RXG,'TECNICA-23'!$SHC:$SHC,'TECNICA-23'!$SQY:$SQY,'TECNICA-23'!$TAU:$TAU,'TECNICA-23'!$TKQ:$TKQ,'TECNICA-23'!$TUM:$TUM,'TECNICA-23'!$UEI:$UEI,'TECNICA-23'!$UOE:$UOE,'TECNICA-23'!$UYA:$UYA,'TECNICA-23'!$VHW:$VHW,'TECNICA-23'!$VRS:$VRS,'TECNICA-23'!$WBO:$WBO,'TECNICA-23'!$WLK:$WLK,'TECNICA-23'!$WVG:$WVG</definedName>
    <definedName name="Z_BE7B4A4D_9AE1_44FB_896A_2A75BAC54DCE_.wvu.Cols" localSheetId="1" hidden="1">'TECNICA-19'!$IU:$IU,'TECNICA-19'!$SQ:$SQ,'TECNICA-19'!$ACM:$ACM,'TECNICA-19'!$AMI:$AMI,'TECNICA-19'!$AWE:$AWE,'TECNICA-19'!$BGA:$BGA,'TECNICA-19'!$BPW:$BPW,'TECNICA-19'!$BZS:$BZS,'TECNICA-19'!$CJO:$CJO,'TECNICA-19'!$CTK:$CTK,'TECNICA-19'!$DDG:$DDG,'TECNICA-19'!$DNC:$DNC,'TECNICA-19'!$DWY:$DWY,'TECNICA-19'!$EGU:$EGU,'TECNICA-19'!$EQQ:$EQQ,'TECNICA-19'!$FAM:$FAM,'TECNICA-19'!$FKI:$FKI,'TECNICA-19'!$FUE:$FUE,'TECNICA-19'!$GEA:$GEA,'TECNICA-19'!$GNW:$GNW,'TECNICA-19'!$GXS:$GXS,'TECNICA-19'!$HHO:$HHO,'TECNICA-19'!$HRK:$HRK,'TECNICA-19'!$IBG:$IBG,'TECNICA-19'!$ILC:$ILC,'TECNICA-19'!$IUY:$IUY,'TECNICA-19'!$JEU:$JEU,'TECNICA-19'!$JOQ:$JOQ,'TECNICA-19'!$JYM:$JYM,'TECNICA-19'!$KII:$KII,'TECNICA-19'!$KSE:$KSE,'TECNICA-19'!$LCA:$LCA,'TECNICA-19'!$LLW:$LLW,'TECNICA-19'!$LVS:$LVS,'TECNICA-19'!$MFO:$MFO,'TECNICA-19'!$MPK:$MPK,'TECNICA-19'!$MZG:$MZG,'TECNICA-19'!$NJC:$NJC,'TECNICA-19'!$NSY:$NSY,'TECNICA-19'!$OCU:$OCU,'TECNICA-19'!$OMQ:$OMQ,'TECNICA-19'!$OWM:$OWM,'TECNICA-19'!$PGI:$PGI,'TECNICA-19'!$PQE:$PQE,'TECNICA-19'!$QAA:$QAA,'TECNICA-19'!$QJW:$QJW,'TECNICA-19'!$QTS:$QTS,'TECNICA-19'!$RDO:$RDO,'TECNICA-19'!$RNK:$RNK,'TECNICA-19'!$RXG:$RXG,'TECNICA-19'!$SHC:$SHC,'TECNICA-19'!$SQY:$SQY,'TECNICA-19'!$TAU:$TAU,'TECNICA-19'!$TKQ:$TKQ,'TECNICA-19'!$TUM:$TUM,'TECNICA-19'!$UEI:$UEI,'TECNICA-19'!$UOE:$UOE,'TECNICA-19'!$UYA:$UYA,'TECNICA-19'!$VHW:$VHW,'TECNICA-19'!$VRS:$VRS,'TECNICA-19'!$WBO:$WBO,'TECNICA-19'!$WLK:$WLK,'TECNICA-19'!$WVG:$WVG</definedName>
    <definedName name="Z_BE7B4A4D_9AE1_44FB_896A_2A75BAC54DCE_.wvu.Cols" localSheetId="2" hidden="1">'TECNICA-20'!$IU:$IU,'TECNICA-20'!$SQ:$SQ,'TECNICA-20'!$ACM:$ACM,'TECNICA-20'!$AMI:$AMI,'TECNICA-20'!$AWE:$AWE,'TECNICA-20'!$BGA:$BGA,'TECNICA-20'!$BPW:$BPW,'TECNICA-20'!$BZS:$BZS,'TECNICA-20'!$CJO:$CJO,'TECNICA-20'!$CTK:$CTK,'TECNICA-20'!$DDG:$DDG,'TECNICA-20'!$DNC:$DNC,'TECNICA-20'!$DWY:$DWY,'TECNICA-20'!$EGU:$EGU,'TECNICA-20'!$EQQ:$EQQ,'TECNICA-20'!$FAM:$FAM,'TECNICA-20'!$FKI:$FKI,'TECNICA-20'!$FUE:$FUE,'TECNICA-20'!$GEA:$GEA,'TECNICA-20'!$GNW:$GNW,'TECNICA-20'!$GXS:$GXS,'TECNICA-20'!$HHO:$HHO,'TECNICA-20'!$HRK:$HRK,'TECNICA-20'!$IBG:$IBG,'TECNICA-20'!$ILC:$ILC,'TECNICA-20'!$IUY:$IUY,'TECNICA-20'!$JEU:$JEU,'TECNICA-20'!$JOQ:$JOQ,'TECNICA-20'!$JYM:$JYM,'TECNICA-20'!$KII:$KII,'TECNICA-20'!$KSE:$KSE,'TECNICA-20'!$LCA:$LCA,'TECNICA-20'!$LLW:$LLW,'TECNICA-20'!$LVS:$LVS,'TECNICA-20'!$MFO:$MFO,'TECNICA-20'!$MPK:$MPK,'TECNICA-20'!$MZG:$MZG,'TECNICA-20'!$NJC:$NJC,'TECNICA-20'!$NSY:$NSY,'TECNICA-20'!$OCU:$OCU,'TECNICA-20'!$OMQ:$OMQ,'TECNICA-20'!$OWM:$OWM,'TECNICA-20'!$PGI:$PGI,'TECNICA-20'!$PQE:$PQE,'TECNICA-20'!$QAA:$QAA,'TECNICA-20'!$QJW:$QJW,'TECNICA-20'!$QTS:$QTS,'TECNICA-20'!$RDO:$RDO,'TECNICA-20'!$RNK:$RNK,'TECNICA-20'!$RXG:$RXG,'TECNICA-20'!$SHC:$SHC,'TECNICA-20'!$SQY:$SQY,'TECNICA-20'!$TAU:$TAU,'TECNICA-20'!$TKQ:$TKQ,'TECNICA-20'!$TUM:$TUM,'TECNICA-20'!$UEI:$UEI,'TECNICA-20'!$UOE:$UOE,'TECNICA-20'!$UYA:$UYA,'TECNICA-20'!$VHW:$VHW,'TECNICA-20'!$VRS:$VRS,'TECNICA-20'!$WBO:$WBO,'TECNICA-20'!$WLK:$WLK,'TECNICA-20'!$WVG:$WVG</definedName>
    <definedName name="Z_BE7B4A4D_9AE1_44FB_896A_2A75BAC54DCE_.wvu.Cols" localSheetId="3" hidden="1">'TECNICA-21'!$IU:$IU,'TECNICA-21'!$SQ:$SQ,'TECNICA-21'!$ACM:$ACM,'TECNICA-21'!$AMI:$AMI,'TECNICA-21'!$AWE:$AWE,'TECNICA-21'!$BGA:$BGA,'TECNICA-21'!$BPW:$BPW,'TECNICA-21'!$BZS:$BZS,'TECNICA-21'!$CJO:$CJO,'TECNICA-21'!$CTK:$CTK,'TECNICA-21'!$DDG:$DDG,'TECNICA-21'!$DNC:$DNC,'TECNICA-21'!$DWY:$DWY,'TECNICA-21'!$EGU:$EGU,'TECNICA-21'!$EQQ:$EQQ,'TECNICA-21'!$FAM:$FAM,'TECNICA-21'!$FKI:$FKI,'TECNICA-21'!$FUE:$FUE,'TECNICA-21'!$GEA:$GEA,'TECNICA-21'!$GNW:$GNW,'TECNICA-21'!$GXS:$GXS,'TECNICA-21'!$HHO:$HHO,'TECNICA-21'!$HRK:$HRK,'TECNICA-21'!$IBG:$IBG,'TECNICA-21'!$ILC:$ILC,'TECNICA-21'!$IUY:$IUY,'TECNICA-21'!$JEU:$JEU,'TECNICA-21'!$JOQ:$JOQ,'TECNICA-21'!$JYM:$JYM,'TECNICA-21'!$KII:$KII,'TECNICA-21'!$KSE:$KSE,'TECNICA-21'!$LCA:$LCA,'TECNICA-21'!$LLW:$LLW,'TECNICA-21'!$LVS:$LVS,'TECNICA-21'!$MFO:$MFO,'TECNICA-21'!$MPK:$MPK,'TECNICA-21'!$MZG:$MZG,'TECNICA-21'!$NJC:$NJC,'TECNICA-21'!$NSY:$NSY,'TECNICA-21'!$OCU:$OCU,'TECNICA-21'!$OMQ:$OMQ,'TECNICA-21'!$OWM:$OWM,'TECNICA-21'!$PGI:$PGI,'TECNICA-21'!$PQE:$PQE,'TECNICA-21'!$QAA:$QAA,'TECNICA-21'!$QJW:$QJW,'TECNICA-21'!$QTS:$QTS,'TECNICA-21'!$RDO:$RDO,'TECNICA-21'!$RNK:$RNK,'TECNICA-21'!$RXG:$RXG,'TECNICA-21'!$SHC:$SHC,'TECNICA-21'!$SQY:$SQY,'TECNICA-21'!$TAU:$TAU,'TECNICA-21'!$TKQ:$TKQ,'TECNICA-21'!$TUM:$TUM,'TECNICA-21'!$UEI:$UEI,'TECNICA-21'!$UOE:$UOE,'TECNICA-21'!$UYA:$UYA,'TECNICA-21'!$VHW:$VHW,'TECNICA-21'!$VRS:$VRS,'TECNICA-21'!$WBO:$WBO,'TECNICA-21'!$WLK:$WLK,'TECNICA-21'!$WVG:$WVG</definedName>
    <definedName name="Z_BE7B4A4D_9AE1_44FB_896A_2A75BAC54DCE_.wvu.Cols" localSheetId="4" hidden="1">'TECNICA-22'!$IU:$IU,'TECNICA-22'!$SQ:$SQ,'TECNICA-22'!$ACM:$ACM,'TECNICA-22'!$AMI:$AMI,'TECNICA-22'!$AWE:$AWE,'TECNICA-22'!$BGA:$BGA,'TECNICA-22'!$BPW:$BPW,'TECNICA-22'!$BZS:$BZS,'TECNICA-22'!$CJO:$CJO,'TECNICA-22'!$CTK:$CTK,'TECNICA-22'!$DDG:$DDG,'TECNICA-22'!$DNC:$DNC,'TECNICA-22'!$DWY:$DWY,'TECNICA-22'!$EGU:$EGU,'TECNICA-22'!$EQQ:$EQQ,'TECNICA-22'!$FAM:$FAM,'TECNICA-22'!$FKI:$FKI,'TECNICA-22'!$FUE:$FUE,'TECNICA-22'!$GEA:$GEA,'TECNICA-22'!$GNW:$GNW,'TECNICA-22'!$GXS:$GXS,'TECNICA-22'!$HHO:$HHO,'TECNICA-22'!$HRK:$HRK,'TECNICA-22'!$IBG:$IBG,'TECNICA-22'!$ILC:$ILC,'TECNICA-22'!$IUY:$IUY,'TECNICA-22'!$JEU:$JEU,'TECNICA-22'!$JOQ:$JOQ,'TECNICA-22'!$JYM:$JYM,'TECNICA-22'!$KII:$KII,'TECNICA-22'!$KSE:$KSE,'TECNICA-22'!$LCA:$LCA,'TECNICA-22'!$LLW:$LLW,'TECNICA-22'!$LVS:$LVS,'TECNICA-22'!$MFO:$MFO,'TECNICA-22'!$MPK:$MPK,'TECNICA-22'!$MZG:$MZG,'TECNICA-22'!$NJC:$NJC,'TECNICA-22'!$NSY:$NSY,'TECNICA-22'!$OCU:$OCU,'TECNICA-22'!$OMQ:$OMQ,'TECNICA-22'!$OWM:$OWM,'TECNICA-22'!$PGI:$PGI,'TECNICA-22'!$PQE:$PQE,'TECNICA-22'!$QAA:$QAA,'TECNICA-22'!$QJW:$QJW,'TECNICA-22'!$QTS:$QTS,'TECNICA-22'!$RDO:$RDO,'TECNICA-22'!$RNK:$RNK,'TECNICA-22'!$RXG:$RXG,'TECNICA-22'!$SHC:$SHC,'TECNICA-22'!$SQY:$SQY,'TECNICA-22'!$TAU:$TAU,'TECNICA-22'!$TKQ:$TKQ,'TECNICA-22'!$TUM:$TUM,'TECNICA-22'!$UEI:$UEI,'TECNICA-22'!$UOE:$UOE,'TECNICA-22'!$UYA:$UYA,'TECNICA-22'!$VHW:$VHW,'TECNICA-22'!$VRS:$VRS,'TECNICA-22'!$WBO:$WBO,'TECNICA-22'!$WLK:$WLK,'TECNICA-22'!$WVG:$WVG</definedName>
    <definedName name="Z_BE7B4A4D_9AE1_44FB_896A_2A75BAC54DCE_.wvu.Cols" localSheetId="5" hidden="1">'TECNICA-23'!$IU:$IU,'TECNICA-23'!$SQ:$SQ,'TECNICA-23'!$ACM:$ACM,'TECNICA-23'!$AMI:$AMI,'TECNICA-23'!$AWE:$AWE,'TECNICA-23'!$BGA:$BGA,'TECNICA-23'!$BPW:$BPW,'TECNICA-23'!$BZS:$BZS,'TECNICA-23'!$CJO:$CJO,'TECNICA-23'!$CTK:$CTK,'TECNICA-23'!$DDG:$DDG,'TECNICA-23'!$DNC:$DNC,'TECNICA-23'!$DWY:$DWY,'TECNICA-23'!$EGU:$EGU,'TECNICA-23'!$EQQ:$EQQ,'TECNICA-23'!$FAM:$FAM,'TECNICA-23'!$FKI:$FKI,'TECNICA-23'!$FUE:$FUE,'TECNICA-23'!$GEA:$GEA,'TECNICA-23'!$GNW:$GNW,'TECNICA-23'!$GXS:$GXS,'TECNICA-23'!$HHO:$HHO,'TECNICA-23'!$HRK:$HRK,'TECNICA-23'!$IBG:$IBG,'TECNICA-23'!$ILC:$ILC,'TECNICA-23'!$IUY:$IUY,'TECNICA-23'!$JEU:$JEU,'TECNICA-23'!$JOQ:$JOQ,'TECNICA-23'!$JYM:$JYM,'TECNICA-23'!$KII:$KII,'TECNICA-23'!$KSE:$KSE,'TECNICA-23'!$LCA:$LCA,'TECNICA-23'!$LLW:$LLW,'TECNICA-23'!$LVS:$LVS,'TECNICA-23'!$MFO:$MFO,'TECNICA-23'!$MPK:$MPK,'TECNICA-23'!$MZG:$MZG,'TECNICA-23'!$NJC:$NJC,'TECNICA-23'!$NSY:$NSY,'TECNICA-23'!$OCU:$OCU,'TECNICA-23'!$OMQ:$OMQ,'TECNICA-23'!$OWM:$OWM,'TECNICA-23'!$PGI:$PGI,'TECNICA-23'!$PQE:$PQE,'TECNICA-23'!$QAA:$QAA,'TECNICA-23'!$QJW:$QJW,'TECNICA-23'!$QTS:$QTS,'TECNICA-23'!$RDO:$RDO,'TECNICA-23'!$RNK:$RNK,'TECNICA-23'!$RXG:$RXG,'TECNICA-23'!$SHC:$SHC,'TECNICA-23'!$SQY:$SQY,'TECNICA-23'!$TAU:$TAU,'TECNICA-23'!$TKQ:$TKQ,'TECNICA-23'!$TUM:$TUM,'TECNICA-23'!$UEI:$UEI,'TECNICA-23'!$UOE:$UOE,'TECNICA-23'!$UYA:$UYA,'TECNICA-23'!$VHW:$VHW,'TECNICA-23'!$VRS:$VRS,'TECNICA-23'!$WBO:$WBO,'TECNICA-23'!$WLK:$WLK,'TECNICA-23'!$WVG:$WVG</definedName>
    <definedName name="Z_BE7B4A4D_9AE1_44FB_896A_2A75BAC54DCE_.wvu.FilterData" localSheetId="1" hidden="1">'TECNICA-19'!$B$120:$R$120</definedName>
    <definedName name="Z_BE7B4A4D_9AE1_44FB_896A_2A75BAC54DCE_.wvu.FilterData" localSheetId="2" hidden="1">'TECNICA-20'!$B$87:$P$94</definedName>
    <definedName name="Z_BE7B4A4D_9AE1_44FB_896A_2A75BAC54DCE_.wvu.FilterData" localSheetId="4" hidden="1">'TECNICA-22'!$B$97:$P$97</definedName>
    <definedName name="Z_BE7B4A4D_9AE1_44FB_896A_2A75BAC54DCE_.wvu.FilterData" localSheetId="5" hidden="1">'TECNICA-23'!$A$96:$P$111</definedName>
    <definedName name="Z_D303456D_D930_4BC3_88BE_8A971BB047C8_.wvu.Cols" localSheetId="1" hidden="1">'TECNICA-19'!$IU:$IU,'TECNICA-19'!$SQ:$SQ,'TECNICA-19'!$ACM:$ACM,'TECNICA-19'!$AMI:$AMI,'TECNICA-19'!$AWE:$AWE,'TECNICA-19'!$BGA:$BGA,'TECNICA-19'!$BPW:$BPW,'TECNICA-19'!$BZS:$BZS,'TECNICA-19'!$CJO:$CJO,'TECNICA-19'!$CTK:$CTK,'TECNICA-19'!$DDG:$DDG,'TECNICA-19'!$DNC:$DNC,'TECNICA-19'!$DWY:$DWY,'TECNICA-19'!$EGU:$EGU,'TECNICA-19'!$EQQ:$EQQ,'TECNICA-19'!$FAM:$FAM,'TECNICA-19'!$FKI:$FKI,'TECNICA-19'!$FUE:$FUE,'TECNICA-19'!$GEA:$GEA,'TECNICA-19'!$GNW:$GNW,'TECNICA-19'!$GXS:$GXS,'TECNICA-19'!$HHO:$HHO,'TECNICA-19'!$HRK:$HRK,'TECNICA-19'!$IBG:$IBG,'TECNICA-19'!$ILC:$ILC,'TECNICA-19'!$IUY:$IUY,'TECNICA-19'!$JEU:$JEU,'TECNICA-19'!$JOQ:$JOQ,'TECNICA-19'!$JYM:$JYM,'TECNICA-19'!$KII:$KII,'TECNICA-19'!$KSE:$KSE,'TECNICA-19'!$LCA:$LCA,'TECNICA-19'!$LLW:$LLW,'TECNICA-19'!$LVS:$LVS,'TECNICA-19'!$MFO:$MFO,'TECNICA-19'!$MPK:$MPK,'TECNICA-19'!$MZG:$MZG,'TECNICA-19'!$NJC:$NJC,'TECNICA-19'!$NSY:$NSY,'TECNICA-19'!$OCU:$OCU,'TECNICA-19'!$OMQ:$OMQ,'TECNICA-19'!$OWM:$OWM,'TECNICA-19'!$PGI:$PGI,'TECNICA-19'!$PQE:$PQE,'TECNICA-19'!$QAA:$QAA,'TECNICA-19'!$QJW:$QJW,'TECNICA-19'!$QTS:$QTS,'TECNICA-19'!$RDO:$RDO,'TECNICA-19'!$RNK:$RNK,'TECNICA-19'!$RXG:$RXG,'TECNICA-19'!$SHC:$SHC,'TECNICA-19'!$SQY:$SQY,'TECNICA-19'!$TAU:$TAU,'TECNICA-19'!$TKQ:$TKQ,'TECNICA-19'!$TUM:$TUM,'TECNICA-19'!$UEI:$UEI,'TECNICA-19'!$UOE:$UOE,'TECNICA-19'!$UYA:$UYA,'TECNICA-19'!$VHW:$VHW,'TECNICA-19'!$VRS:$VRS,'TECNICA-19'!$WBO:$WBO,'TECNICA-19'!$WLK:$WLK,'TECNICA-19'!$WVG:$WVG</definedName>
    <definedName name="Z_D303456D_D930_4BC3_88BE_8A971BB047C8_.wvu.Cols" localSheetId="2" hidden="1">'TECNICA-20'!$IU:$IU,'TECNICA-20'!$SQ:$SQ,'TECNICA-20'!$ACM:$ACM,'TECNICA-20'!$AMI:$AMI,'TECNICA-20'!$AWE:$AWE,'TECNICA-20'!$BGA:$BGA,'TECNICA-20'!$BPW:$BPW,'TECNICA-20'!$BZS:$BZS,'TECNICA-20'!$CJO:$CJO,'TECNICA-20'!$CTK:$CTK,'TECNICA-20'!$DDG:$DDG,'TECNICA-20'!$DNC:$DNC,'TECNICA-20'!$DWY:$DWY,'TECNICA-20'!$EGU:$EGU,'TECNICA-20'!$EQQ:$EQQ,'TECNICA-20'!$FAM:$FAM,'TECNICA-20'!$FKI:$FKI,'TECNICA-20'!$FUE:$FUE,'TECNICA-20'!$GEA:$GEA,'TECNICA-20'!$GNW:$GNW,'TECNICA-20'!$GXS:$GXS,'TECNICA-20'!$HHO:$HHO,'TECNICA-20'!$HRK:$HRK,'TECNICA-20'!$IBG:$IBG,'TECNICA-20'!$ILC:$ILC,'TECNICA-20'!$IUY:$IUY,'TECNICA-20'!$JEU:$JEU,'TECNICA-20'!$JOQ:$JOQ,'TECNICA-20'!$JYM:$JYM,'TECNICA-20'!$KII:$KII,'TECNICA-20'!$KSE:$KSE,'TECNICA-20'!$LCA:$LCA,'TECNICA-20'!$LLW:$LLW,'TECNICA-20'!$LVS:$LVS,'TECNICA-20'!$MFO:$MFO,'TECNICA-20'!$MPK:$MPK,'TECNICA-20'!$MZG:$MZG,'TECNICA-20'!$NJC:$NJC,'TECNICA-20'!$NSY:$NSY,'TECNICA-20'!$OCU:$OCU,'TECNICA-20'!$OMQ:$OMQ,'TECNICA-20'!$OWM:$OWM,'TECNICA-20'!$PGI:$PGI,'TECNICA-20'!$PQE:$PQE,'TECNICA-20'!$QAA:$QAA,'TECNICA-20'!$QJW:$QJW,'TECNICA-20'!$QTS:$QTS,'TECNICA-20'!$RDO:$RDO,'TECNICA-20'!$RNK:$RNK,'TECNICA-20'!$RXG:$RXG,'TECNICA-20'!$SHC:$SHC,'TECNICA-20'!$SQY:$SQY,'TECNICA-20'!$TAU:$TAU,'TECNICA-20'!$TKQ:$TKQ,'TECNICA-20'!$TUM:$TUM,'TECNICA-20'!$UEI:$UEI,'TECNICA-20'!$UOE:$UOE,'TECNICA-20'!$UYA:$UYA,'TECNICA-20'!$VHW:$VHW,'TECNICA-20'!$VRS:$VRS,'TECNICA-20'!$WBO:$WBO,'TECNICA-20'!$WLK:$WLK,'TECNICA-20'!$WVG:$WVG</definedName>
    <definedName name="Z_D303456D_D930_4BC3_88BE_8A971BB047C8_.wvu.Cols" localSheetId="3" hidden="1">'TECNICA-21'!$IU:$IU,'TECNICA-21'!$SQ:$SQ,'TECNICA-21'!$ACM:$ACM,'TECNICA-21'!$AMI:$AMI,'TECNICA-21'!$AWE:$AWE,'TECNICA-21'!$BGA:$BGA,'TECNICA-21'!$BPW:$BPW,'TECNICA-21'!$BZS:$BZS,'TECNICA-21'!$CJO:$CJO,'TECNICA-21'!$CTK:$CTK,'TECNICA-21'!$DDG:$DDG,'TECNICA-21'!$DNC:$DNC,'TECNICA-21'!$DWY:$DWY,'TECNICA-21'!$EGU:$EGU,'TECNICA-21'!$EQQ:$EQQ,'TECNICA-21'!$FAM:$FAM,'TECNICA-21'!$FKI:$FKI,'TECNICA-21'!$FUE:$FUE,'TECNICA-21'!$GEA:$GEA,'TECNICA-21'!$GNW:$GNW,'TECNICA-21'!$GXS:$GXS,'TECNICA-21'!$HHO:$HHO,'TECNICA-21'!$HRK:$HRK,'TECNICA-21'!$IBG:$IBG,'TECNICA-21'!$ILC:$ILC,'TECNICA-21'!$IUY:$IUY,'TECNICA-21'!$JEU:$JEU,'TECNICA-21'!$JOQ:$JOQ,'TECNICA-21'!$JYM:$JYM,'TECNICA-21'!$KII:$KII,'TECNICA-21'!$KSE:$KSE,'TECNICA-21'!$LCA:$LCA,'TECNICA-21'!$LLW:$LLW,'TECNICA-21'!$LVS:$LVS,'TECNICA-21'!$MFO:$MFO,'TECNICA-21'!$MPK:$MPK,'TECNICA-21'!$MZG:$MZG,'TECNICA-21'!$NJC:$NJC,'TECNICA-21'!$NSY:$NSY,'TECNICA-21'!$OCU:$OCU,'TECNICA-21'!$OMQ:$OMQ,'TECNICA-21'!$OWM:$OWM,'TECNICA-21'!$PGI:$PGI,'TECNICA-21'!$PQE:$PQE,'TECNICA-21'!$QAA:$QAA,'TECNICA-21'!$QJW:$QJW,'TECNICA-21'!$QTS:$QTS,'TECNICA-21'!$RDO:$RDO,'TECNICA-21'!$RNK:$RNK,'TECNICA-21'!$RXG:$RXG,'TECNICA-21'!$SHC:$SHC,'TECNICA-21'!$SQY:$SQY,'TECNICA-21'!$TAU:$TAU,'TECNICA-21'!$TKQ:$TKQ,'TECNICA-21'!$TUM:$TUM,'TECNICA-21'!$UEI:$UEI,'TECNICA-21'!$UOE:$UOE,'TECNICA-21'!$UYA:$UYA,'TECNICA-21'!$VHW:$VHW,'TECNICA-21'!$VRS:$VRS,'TECNICA-21'!$WBO:$WBO,'TECNICA-21'!$WLK:$WLK,'TECNICA-21'!$WVG:$WVG</definedName>
    <definedName name="Z_D303456D_D930_4BC3_88BE_8A971BB047C8_.wvu.Cols" localSheetId="4" hidden="1">'TECNICA-22'!$IU:$IU,'TECNICA-22'!$SQ:$SQ,'TECNICA-22'!$ACM:$ACM,'TECNICA-22'!$AMI:$AMI,'TECNICA-22'!$AWE:$AWE,'TECNICA-22'!$BGA:$BGA,'TECNICA-22'!$BPW:$BPW,'TECNICA-22'!$BZS:$BZS,'TECNICA-22'!$CJO:$CJO,'TECNICA-22'!$CTK:$CTK,'TECNICA-22'!$DDG:$DDG,'TECNICA-22'!$DNC:$DNC,'TECNICA-22'!$DWY:$DWY,'TECNICA-22'!$EGU:$EGU,'TECNICA-22'!$EQQ:$EQQ,'TECNICA-22'!$FAM:$FAM,'TECNICA-22'!$FKI:$FKI,'TECNICA-22'!$FUE:$FUE,'TECNICA-22'!$GEA:$GEA,'TECNICA-22'!$GNW:$GNW,'TECNICA-22'!$GXS:$GXS,'TECNICA-22'!$HHO:$HHO,'TECNICA-22'!$HRK:$HRK,'TECNICA-22'!$IBG:$IBG,'TECNICA-22'!$ILC:$ILC,'TECNICA-22'!$IUY:$IUY,'TECNICA-22'!$JEU:$JEU,'TECNICA-22'!$JOQ:$JOQ,'TECNICA-22'!$JYM:$JYM,'TECNICA-22'!$KII:$KII,'TECNICA-22'!$KSE:$KSE,'TECNICA-22'!$LCA:$LCA,'TECNICA-22'!$LLW:$LLW,'TECNICA-22'!$LVS:$LVS,'TECNICA-22'!$MFO:$MFO,'TECNICA-22'!$MPK:$MPK,'TECNICA-22'!$MZG:$MZG,'TECNICA-22'!$NJC:$NJC,'TECNICA-22'!$NSY:$NSY,'TECNICA-22'!$OCU:$OCU,'TECNICA-22'!$OMQ:$OMQ,'TECNICA-22'!$OWM:$OWM,'TECNICA-22'!$PGI:$PGI,'TECNICA-22'!$PQE:$PQE,'TECNICA-22'!$QAA:$QAA,'TECNICA-22'!$QJW:$QJW,'TECNICA-22'!$QTS:$QTS,'TECNICA-22'!$RDO:$RDO,'TECNICA-22'!$RNK:$RNK,'TECNICA-22'!$RXG:$RXG,'TECNICA-22'!$SHC:$SHC,'TECNICA-22'!$SQY:$SQY,'TECNICA-22'!$TAU:$TAU,'TECNICA-22'!$TKQ:$TKQ,'TECNICA-22'!$TUM:$TUM,'TECNICA-22'!$UEI:$UEI,'TECNICA-22'!$UOE:$UOE,'TECNICA-22'!$UYA:$UYA,'TECNICA-22'!$VHW:$VHW,'TECNICA-22'!$VRS:$VRS,'TECNICA-22'!$WBO:$WBO,'TECNICA-22'!$WLK:$WLK,'TECNICA-22'!$WVG:$WVG</definedName>
    <definedName name="Z_D303456D_D930_4BC3_88BE_8A971BB047C8_.wvu.Cols" localSheetId="5" hidden="1">'TECNICA-23'!$IU:$IU,'TECNICA-23'!$SQ:$SQ,'TECNICA-23'!$ACM:$ACM,'TECNICA-23'!$AMI:$AMI,'TECNICA-23'!$AWE:$AWE,'TECNICA-23'!$BGA:$BGA,'TECNICA-23'!$BPW:$BPW,'TECNICA-23'!$BZS:$BZS,'TECNICA-23'!$CJO:$CJO,'TECNICA-23'!$CTK:$CTK,'TECNICA-23'!$DDG:$DDG,'TECNICA-23'!$DNC:$DNC,'TECNICA-23'!$DWY:$DWY,'TECNICA-23'!$EGU:$EGU,'TECNICA-23'!$EQQ:$EQQ,'TECNICA-23'!$FAM:$FAM,'TECNICA-23'!$FKI:$FKI,'TECNICA-23'!$FUE:$FUE,'TECNICA-23'!$GEA:$GEA,'TECNICA-23'!$GNW:$GNW,'TECNICA-23'!$GXS:$GXS,'TECNICA-23'!$HHO:$HHO,'TECNICA-23'!$HRK:$HRK,'TECNICA-23'!$IBG:$IBG,'TECNICA-23'!$ILC:$ILC,'TECNICA-23'!$IUY:$IUY,'TECNICA-23'!$JEU:$JEU,'TECNICA-23'!$JOQ:$JOQ,'TECNICA-23'!$JYM:$JYM,'TECNICA-23'!$KII:$KII,'TECNICA-23'!$KSE:$KSE,'TECNICA-23'!$LCA:$LCA,'TECNICA-23'!$LLW:$LLW,'TECNICA-23'!$LVS:$LVS,'TECNICA-23'!$MFO:$MFO,'TECNICA-23'!$MPK:$MPK,'TECNICA-23'!$MZG:$MZG,'TECNICA-23'!$NJC:$NJC,'TECNICA-23'!$NSY:$NSY,'TECNICA-23'!$OCU:$OCU,'TECNICA-23'!$OMQ:$OMQ,'TECNICA-23'!$OWM:$OWM,'TECNICA-23'!$PGI:$PGI,'TECNICA-23'!$PQE:$PQE,'TECNICA-23'!$QAA:$QAA,'TECNICA-23'!$QJW:$QJW,'TECNICA-23'!$QTS:$QTS,'TECNICA-23'!$RDO:$RDO,'TECNICA-23'!$RNK:$RNK,'TECNICA-23'!$RXG:$RXG,'TECNICA-23'!$SHC:$SHC,'TECNICA-23'!$SQY:$SQY,'TECNICA-23'!$TAU:$TAU,'TECNICA-23'!$TKQ:$TKQ,'TECNICA-23'!$TUM:$TUM,'TECNICA-23'!$UEI:$UEI,'TECNICA-23'!$UOE:$UOE,'TECNICA-23'!$UYA:$UYA,'TECNICA-23'!$VHW:$VHW,'TECNICA-23'!$VRS:$VRS,'TECNICA-23'!$WBO:$WBO,'TECNICA-23'!$WLK:$WLK,'TECNICA-23'!$WVG:$WVG</definedName>
  </definedNames>
  <calcPr calcId="152511"/>
  <customWorkbookViews>
    <customWorkbookView name="Ana Mercedes Enriquez - Vista personalizada" guid="{BE7B4A4D-9AE1-44FB-896A-2A75BAC54DCE}" mergeInterval="0" personalView="1" maximized="1" xWindow="-8" yWindow="-8" windowWidth="1936" windowHeight="1056" tabRatio="598" activeSheetId="4"/>
    <customWorkbookView name="Liliana Patricia Ortega Acosta - Vista personalizada" guid="{374C4F09-C3B7-4D17-A0A7-F165E4E76099}" mergeInterval="0" personalView="1" maximized="1" xWindow="-8" yWindow="-8" windowWidth="1936" windowHeight="1056" tabRatio="598" activeSheetId="3" showComments="commIndAndComment"/>
    <customWorkbookView name="dayra.ibarra - Vista personalizada" guid="{9DED1854-660D-4172-A9EB-183BAA06A99B}" mergeInterval="0" personalView="1" maximized="1" xWindow="-8" yWindow="-8" windowWidth="1382" windowHeight="744" tabRatio="598" activeSheetId="6"/>
    <customWorkbookView name="Carlos Mauricio Aux Revelo - Vista personalizada" guid="{6E8EF82A-AAAD-497F-93AF-E33C2625F3E2}" mergeInterval="0" personalView="1" maximized="1" xWindow="-8" yWindow="-8" windowWidth="1936" windowHeight="1056" tabRatio="598" activeSheetId="5"/>
    <customWorkbookView name="Carol Elizabeth Enriquez Cordoba - Vista personalizada" guid="{467D9A3C-026B-4584-8953-F7E2F4B9FE9A}" mergeInterval="0" personalView="1" maximized="1" windowWidth="1362" windowHeight="502" tabRatio="598" activeSheetId="6"/>
    <customWorkbookView name="Monica Dalila Espana Ramirez - Vista personalizada" guid="{A754E68C-2FC6-462D-A463-BD613E9F1BEB}" mergeInterval="0" personalView="1" maximized="1" xWindow="-8" yWindow="-8" windowWidth="1936" windowHeight="1056" tabRatio="598" activeSheetId="3"/>
    <customWorkbookView name="Diana Catalina Mora Gomez - Vista personalizada" guid="{177D317F-D5D9-47E3-BD3A-7C3DF8DF3716}" autoUpdate="1" mergeInterval="5" personalView="1" maximized="1" xWindow="-8" yWindow="-8" windowWidth="1382" windowHeight="744" tabRatio="598" activeSheetId="2"/>
    <customWorkbookView name="Fredy Eduardo Arcos Realpe - Vista personalizada" guid="{8714CD75-90D4-461F-ACB9-B571BFEBEF04}" mergeInterval="0" personalView="1" maximized="1" xWindow="-8" yWindow="-8" windowWidth="1936" windowHeight="1056" tabRatio="598" activeSheetId="6"/>
    <customWorkbookView name="William Jesus Martinez Criollo - Vista personalizada" guid="{0C0DF93C-CC48-4648-B448-DAEBA1B6A469}" mergeInterval="0" personalView="1" maximized="1" xWindow="-8" yWindow="-8" windowWidth="1936" windowHeight="1056" tabRatio="598" activeSheetId="7"/>
    <customWorkbookView name="Eliana Marisol Yepes Jimenez - Vista personalizada" guid="{D303456D-D930-4BC3-88BE-8A971BB047C8}" mergeInterval="0" personalView="1" maximized="1" xWindow="-8" yWindow="-8" windowWidth="1296" windowHeight="1000" tabRatio="598" activeSheetId="6"/>
    <customWorkbookView name="Natalia Patricia Eraso Canal - Vista personalizada" guid="{7AA009C8-13FF-4F9B-84D3-3E7CCAF6094D}" mergeInterval="0" personalView="1" maximized="1" xWindow="-8" yWindow="-8" windowWidth="1936" windowHeight="1056" tabRatio="598" activeSheetId="2"/>
    <customWorkbookView name="Administrador - Vista personalizada" guid="{793476DD-798E-4C47-9D79-FF3D3E5BC468}" mergeInterval="0" personalView="1" maximized="1" xWindow="-8" yWindow="-8" windowWidth="1382" windowHeight="744" tabRatio="598" activeSheetId="1"/>
  </customWorkbookViews>
</workbook>
</file>

<file path=xl/calcChain.xml><?xml version="1.0" encoding="utf-8"?>
<calcChain xmlns="http://schemas.openxmlformats.org/spreadsheetml/2006/main">
  <c r="C94" i="7" l="1"/>
  <c r="C93" i="7"/>
  <c r="C92" i="7"/>
  <c r="C91" i="7"/>
  <c r="C111" i="6" l="1"/>
  <c r="C110" i="6"/>
  <c r="C109" i="6"/>
  <c r="C108" i="6"/>
  <c r="C107" i="6"/>
  <c r="C106" i="6"/>
  <c r="C105" i="6"/>
  <c r="C104" i="6"/>
  <c r="C103" i="6"/>
  <c r="C102" i="6"/>
  <c r="C101" i="6"/>
  <c r="C100" i="6"/>
  <c r="C99" i="6"/>
  <c r="C98" i="6"/>
  <c r="C97" i="6"/>
  <c r="C115" i="5"/>
  <c r="C114" i="5"/>
  <c r="C113" i="5"/>
  <c r="C112" i="5"/>
  <c r="C111" i="5"/>
  <c r="C110" i="5"/>
  <c r="C109" i="5"/>
  <c r="C108" i="5"/>
  <c r="C107" i="5"/>
  <c r="C106" i="5"/>
  <c r="C105" i="5"/>
  <c r="C104" i="5"/>
  <c r="C103" i="5"/>
  <c r="C102" i="5"/>
  <c r="C101" i="5"/>
  <c r="C100" i="5"/>
  <c r="C99" i="5"/>
  <c r="C98" i="5"/>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0" i="7" l="1"/>
  <c r="C89" i="7"/>
  <c r="C88" i="7"/>
  <c r="A53" i="7"/>
  <c r="C115" i="2"/>
  <c r="C114" i="2"/>
  <c r="C113" i="2"/>
  <c r="C112" i="2"/>
  <c r="C111" i="2"/>
  <c r="C110" i="2"/>
  <c r="C109" i="2"/>
  <c r="C108" i="2"/>
  <c r="C107" i="2"/>
  <c r="C106" i="2"/>
  <c r="C105" i="2"/>
  <c r="C104" i="2"/>
  <c r="C103" i="2"/>
  <c r="C102" i="2"/>
  <c r="C101" i="2"/>
  <c r="C100" i="2"/>
  <c r="C99" i="2"/>
  <c r="C98" i="2"/>
  <c r="C97" i="2"/>
  <c r="C96" i="2"/>
  <c r="C95" i="2"/>
  <c r="C94" i="2"/>
  <c r="C93" i="2"/>
  <c r="C92" i="2"/>
  <c r="C91" i="2"/>
  <c r="C90" i="2"/>
  <c r="C30" i="3" l="1"/>
  <c r="C29" i="3"/>
  <c r="F139" i="7" l="1"/>
  <c r="J19" i="3" l="1"/>
  <c r="D37" i="3" l="1"/>
  <c r="E37" i="3"/>
  <c r="F37" i="3"/>
  <c r="G37" i="3"/>
  <c r="H37" i="3"/>
  <c r="C37" i="3"/>
  <c r="D36" i="3"/>
  <c r="E36" i="3"/>
  <c r="F36" i="3"/>
  <c r="G36" i="3"/>
  <c r="H36" i="3"/>
  <c r="C36" i="3"/>
  <c r="M131" i="6" l="1"/>
  <c r="P24" i="3" l="1"/>
  <c r="O24" i="3"/>
  <c r="N24" i="3"/>
  <c r="M24" i="3"/>
  <c r="L24" i="3"/>
  <c r="K24" i="3"/>
  <c r="P23" i="3"/>
  <c r="O23" i="3"/>
  <c r="N23" i="3"/>
  <c r="M23" i="3"/>
  <c r="L23" i="3"/>
  <c r="K23" i="3"/>
  <c r="C19" i="3" l="1"/>
  <c r="N159" i="4" l="1"/>
  <c r="N57" i="6"/>
  <c r="M57" i="6"/>
  <c r="F157" i="6" l="1"/>
  <c r="D168" i="6" s="1"/>
  <c r="E142" i="6"/>
  <c r="D167" i="6" s="1"/>
  <c r="M136" i="6"/>
  <c r="L136" i="6"/>
  <c r="C138" i="6"/>
  <c r="A129" i="6"/>
  <c r="A130" i="6" s="1"/>
  <c r="A131" i="6" s="1"/>
  <c r="A132" i="6" s="1"/>
  <c r="A133" i="6" s="1"/>
  <c r="A134" i="6" s="1"/>
  <c r="A135" i="6" s="1"/>
  <c r="N136" i="6"/>
  <c r="C62" i="6"/>
  <c r="A53" i="6"/>
  <c r="D44" i="6"/>
  <c r="E43" i="6" s="1"/>
  <c r="F25" i="6"/>
  <c r="C27" i="6" s="1"/>
  <c r="E25" i="6"/>
  <c r="E27" i="6" s="1"/>
  <c r="D25" i="6"/>
  <c r="F160" i="5"/>
  <c r="D171" i="5" s="1"/>
  <c r="E145" i="5"/>
  <c r="D170" i="5" s="1"/>
  <c r="M139" i="5"/>
  <c r="L139" i="5"/>
  <c r="C141" i="5"/>
  <c r="A132" i="5"/>
  <c r="A133" i="5" s="1"/>
  <c r="A134" i="5" s="1"/>
  <c r="A135" i="5" s="1"/>
  <c r="A136" i="5" s="1"/>
  <c r="A137" i="5" s="1"/>
  <c r="A138" i="5" s="1"/>
  <c r="N139" i="5"/>
  <c r="C63" i="5"/>
  <c r="C62" i="5"/>
  <c r="A53" i="5"/>
  <c r="D44" i="5"/>
  <c r="E43" i="5" s="1"/>
  <c r="F25" i="5"/>
  <c r="C27" i="5" s="1"/>
  <c r="E25" i="5"/>
  <c r="E27" i="5" s="1"/>
  <c r="D25" i="5"/>
  <c r="F184" i="4"/>
  <c r="D195" i="4" s="1"/>
  <c r="E169" i="4"/>
  <c r="D194" i="4" s="1"/>
  <c r="M163" i="4"/>
  <c r="L163" i="4"/>
  <c r="C165" i="4"/>
  <c r="A156" i="4"/>
  <c r="A157" i="4" s="1"/>
  <c r="A158" i="4" s="1"/>
  <c r="A159" i="4" s="1"/>
  <c r="A160" i="4" s="1"/>
  <c r="A161" i="4" s="1"/>
  <c r="A162" i="4" s="1"/>
  <c r="N163" i="4"/>
  <c r="A53" i="4"/>
  <c r="D44" i="4"/>
  <c r="E43" i="4" s="1"/>
  <c r="F25" i="4"/>
  <c r="C27" i="4" s="1"/>
  <c r="E25" i="4"/>
  <c r="E27" i="4" s="1"/>
  <c r="D25" i="4"/>
  <c r="D150" i="7"/>
  <c r="E124" i="7"/>
  <c r="D149" i="7" s="1"/>
  <c r="M118" i="7"/>
  <c r="L118" i="7"/>
  <c r="C120" i="7"/>
  <c r="A111" i="7"/>
  <c r="A112" i="7" s="1"/>
  <c r="A113" i="7" s="1"/>
  <c r="A114" i="7" s="1"/>
  <c r="A115" i="7" s="1"/>
  <c r="A116" i="7" s="1"/>
  <c r="A117" i="7" s="1"/>
  <c r="N118" i="7"/>
  <c r="D44" i="7"/>
  <c r="E43" i="7" s="1"/>
  <c r="F25" i="7"/>
  <c r="C27" i="7" s="1"/>
  <c r="E25" i="7"/>
  <c r="E27" i="7" s="1"/>
  <c r="D25" i="7"/>
  <c r="F25" i="2"/>
  <c r="C27" i="2" s="1"/>
  <c r="D25" i="2"/>
  <c r="E25" i="2"/>
  <c r="E170" i="5" l="1"/>
  <c r="E149" i="7"/>
  <c r="E167" i="6"/>
  <c r="E194" i="4"/>
  <c r="L150" i="2"/>
  <c r="A138" i="2"/>
  <c r="A139" i="2" s="1"/>
  <c r="A140" i="2" s="1"/>
  <c r="A141" i="2" s="1"/>
  <c r="A142" i="2" s="1"/>
  <c r="D44" i="2"/>
  <c r="E43" i="2" s="1"/>
  <c r="E27" i="2" l="1"/>
  <c r="E156" i="2" l="1"/>
  <c r="D181" i="2" s="1"/>
  <c r="F171" i="2"/>
  <c r="D182" i="2" s="1"/>
  <c r="E181" i="2" l="1"/>
  <c r="C152" i="2" l="1"/>
  <c r="A53" i="2"/>
  <c r="C20" i="3"/>
</calcChain>
</file>

<file path=xl/sharedStrings.xml><?xml version="1.0" encoding="utf-8"?>
<sst xmlns="http://schemas.openxmlformats.org/spreadsheetml/2006/main" count="3236" uniqueCount="770">
  <si>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</si>
  <si>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</si>
  <si>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</si>
  <si>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</si>
  <si>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</si>
  <si>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</si>
  <si>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</si>
  <si>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</si>
  <si>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</si>
  <si>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</si>
  <si>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</si>
  <si>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</si>
  <si>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</si>
  <si>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</si>
  <si>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</si>
  <si>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</si>
  <si>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</si>
  <si>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</si>
  <si>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</si>
  <si>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</si>
  <si>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</si>
  <si>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</si>
  <si>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</si>
  <si>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</si>
  <si>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</si>
  <si>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</si>
  <si>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</si>
  <si>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</si>
  <si>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</si>
  <si>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</si>
  <si>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</si>
  <si>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</si>
  <si>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</si>
  <si>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</si>
  <si>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</si>
  <si>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</si>
  <si>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</si>
  <si>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</si>
  <si>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</si>
  <si>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</si>
  <si>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</si>
  <si>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</si>
  <si>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</si>
  <si>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</si>
  <si>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</si>
  <si>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</si>
  <si>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</si>
  <si>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</si>
  <si>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</si>
  <si>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</si>
  <si>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</si>
  <si>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</si>
  <si>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</si>
  <si>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</si>
  <si>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</si>
  <si>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</si>
  <si>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</si>
  <si>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</si>
  <si>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</si>
  <si>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</si>
  <si>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</si>
  <si>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</si>
  <si>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</si>
  <si>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</si>
  <si>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</si>
  <si>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</si>
  <si>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</si>
  <si>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</si>
  <si>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</si>
  <si>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</si>
  <si>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</si>
  <si>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</si>
  <si>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</si>
  <si>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</si>
  <si>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</si>
  <si>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</si>
  <si>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</si>
  <si>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</si>
  <si>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</si>
  <si>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</si>
  <si>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</si>
  <si>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</si>
  <si>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</si>
  <si>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</si>
  <si>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</si>
  <si>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</si>
  <si>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</si>
  <si>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</si>
  <si>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</si>
  <si>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</si>
  <si>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</si>
  <si>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</si>
  <si>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</si>
  <si>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</si>
  <si>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</si>
  <si>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</si>
  <si>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</si>
  <si>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</si>
  <si>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</si>
  <si>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</si>
  <si>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</si>
  <si>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</si>
  <si>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</si>
  <si>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</si>
  <si>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</si>
  <si>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</si>
  <si>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</si>
  <si>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</si>
  <si>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</si>
  <si>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</si>
  <si>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</si>
  <si>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</si>
  <si>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</si>
  <si>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</si>
  <si>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</si>
  <si>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</si>
  <si>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</si>
  <si>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</si>
  <si>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</si>
  <si>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</si>
  <si>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</si>
  <si>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</si>
  <si>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</si>
  <si>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</si>
  <si>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</si>
  <si>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</si>
  <si>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</si>
  <si>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</si>
  <si>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</si>
  <si>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</si>
  <si>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</si>
  <si>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</si>
  <si>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</si>
  <si>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</si>
  <si>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</si>
  <si>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</si>
  <si>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</si>
  <si>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</si>
  <si>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</si>
  <si>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</si>
  <si>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</si>
  <si>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</si>
  <si>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</si>
  <si>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</si>
  <si>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</si>
  <si>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</si>
  <si>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</si>
  <si>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</si>
  <si>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</si>
  <si>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</si>
  <si>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</si>
  <si>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</si>
  <si>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</si>
  <si>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</si>
  <si>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</si>
  <si>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</si>
  <si>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</si>
  <si>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</si>
  <si>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</si>
  <si>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</si>
  <si>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</si>
  <si>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</si>
  <si>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UNION TEMPORAL CREANDO FUTURO </t>
  </si>
  <si>
    <t>CRUZ ROJA COLOMBIANA - UNIDAD MUNICIPAL DE IPIALES</t>
  </si>
  <si>
    <t>FUNDACION PARA EL DESARROLLO Y LA RENOVACION SOCIAL</t>
  </si>
  <si>
    <t>FUNDACION ROTARIA DE IPIALES</t>
  </si>
  <si>
    <t>Nombre de Integrante No 4:</t>
  </si>
  <si>
    <t>Nombre de Integrante No 5:</t>
  </si>
  <si>
    <t>Nombre de Integrante No 6:</t>
  </si>
  <si>
    <t>CONGREGACION DEL ORATORIO SAN FELIPE</t>
  </si>
  <si>
    <t>FUNDACION AMERICA</t>
  </si>
  <si>
    <t>ASOCIACION DE TRABAJO MULTIDISCIPLINARIO PARA PUEBLOS ETNICOS Y OTROS - ATME</t>
  </si>
  <si>
    <t>ICBF</t>
  </si>
  <si>
    <t>174-2012</t>
  </si>
  <si>
    <t>-</t>
  </si>
  <si>
    <t>11 meses</t>
  </si>
  <si>
    <t>PENDIENTE CONFRONTAR CON JURIDICA</t>
  </si>
  <si>
    <t>582-2012</t>
  </si>
  <si>
    <t>18 meses y 23 días</t>
  </si>
  <si>
    <t>163-2011</t>
  </si>
  <si>
    <t>118-2013</t>
  </si>
  <si>
    <t>601-2012</t>
  </si>
  <si>
    <t>18 meses y 7 días</t>
  </si>
  <si>
    <t>CDI - INSTITUCIONAL CON ARRIENDO</t>
  </si>
  <si>
    <t>BARRIO CENTRO</t>
  </si>
  <si>
    <t>BARRIO SAN VICENTE</t>
  </si>
  <si>
    <t>KR 2 NORTE NUMERO 13 20 BARRIO OBRERO</t>
  </si>
  <si>
    <t>CORREGIMIENTO DE SUCUMBIOS</t>
  </si>
  <si>
    <t>CORREGIMIENTO DE YARAMAL</t>
  </si>
  <si>
    <t>BARRIO ESMERALDA</t>
  </si>
  <si>
    <t>KR 3 CLL 18 0</t>
  </si>
  <si>
    <t>BARRIO SEMINARIO</t>
  </si>
  <si>
    <t>CDI SAN FELIPE NERI</t>
  </si>
  <si>
    <t>CDI SEMILLITAS DEL FUTURO COFANIA</t>
  </si>
  <si>
    <t>CDI ALEGRE AMANECER</t>
  </si>
  <si>
    <t>CDI CARRUSEL DE LOS NIÑOS</t>
  </si>
  <si>
    <t>CID MI PEQUEÑO GRAN MUNDO</t>
  </si>
  <si>
    <t>CDI RAYITO DE SOL</t>
  </si>
  <si>
    <t>CDI RAYITO DE SOL 2</t>
  </si>
  <si>
    <t>CDI SAN MIGUEL ARCANGEL</t>
  </si>
  <si>
    <t>CDI SONRISAS DEL MAÑANA</t>
  </si>
  <si>
    <t>LA PROMESA DE ARRENDAMIENTO PRESENTADA EN EL FOLIO 251 NO CORRESPONDE CON EL NOMBRE DEL CDI SEMILLITAS DEL FUTURO COFANIA</t>
  </si>
  <si>
    <t>NO PRESENTA PROMESA DE ARRENDAMIENTO</t>
  </si>
  <si>
    <t>CONGREGACION DEL ORATORIO SAN FELIPE NERI IPIALES</t>
  </si>
  <si>
    <t>602-2012</t>
  </si>
  <si>
    <t>18 meses y 19 días</t>
  </si>
  <si>
    <t>CDI - INSTITUCIONAL SIN ARRIENDO</t>
  </si>
  <si>
    <t>MANZANA 6 SALON COMUNAL BARRIO LA FRONTERA</t>
  </si>
  <si>
    <t>AV LOS TRABAJADORES CR 3 1 125</t>
  </si>
  <si>
    <t>CARRERA 3 CALLE 11 EQUINA BARRIO LIBERTAD</t>
  </si>
  <si>
    <t>CORREGIMIENTO DE SAN JUAN</t>
  </si>
  <si>
    <t>RINCONCITO DE MIS SUEÑOS SAN JUAN</t>
  </si>
  <si>
    <t>CID LA FRONTERA</t>
  </si>
  <si>
    <t>CDI NUEVA GENERACION</t>
  </si>
  <si>
    <t>CDI TRAVESURAS</t>
  </si>
  <si>
    <t>NO PRESENTA CERTIFICADO DE LIBERTAD Y TRADICION</t>
  </si>
  <si>
    <t>X</t>
  </si>
  <si>
    <t>40 meses y 23 días</t>
  </si>
  <si>
    <t>4590</t>
  </si>
  <si>
    <t>MODALIDAD FAMILIAR</t>
  </si>
  <si>
    <t>DESARROLLO INFANTIL EN MEDIO FAMILIAR</t>
  </si>
  <si>
    <t>CORREGIMIENTO LA VICTORIA</t>
  </si>
  <si>
    <t>10 meses y 29 días</t>
  </si>
  <si>
    <t>231-2010</t>
  </si>
  <si>
    <t>11 meses y 10 días</t>
  </si>
  <si>
    <t>200-2012</t>
  </si>
  <si>
    <t>11 meses y 15 días</t>
  </si>
  <si>
    <t>72-2010</t>
  </si>
  <si>
    <t>6 días</t>
  </si>
  <si>
    <t>201-2012</t>
  </si>
  <si>
    <t>15 días</t>
  </si>
  <si>
    <t>529-2012</t>
  </si>
  <si>
    <t>2 meses y 1 día</t>
  </si>
  <si>
    <t>136-2013</t>
  </si>
  <si>
    <t>11 meses y 11 días</t>
  </si>
  <si>
    <t>1729</t>
  </si>
  <si>
    <t>34 meses y 6 días</t>
  </si>
  <si>
    <t>158-2011</t>
  </si>
  <si>
    <t>147-2012</t>
  </si>
  <si>
    <t>11 meses y 17 días</t>
  </si>
  <si>
    <t>402-2012</t>
  </si>
  <si>
    <t>6  meses y 2 días</t>
  </si>
  <si>
    <t>148-2012</t>
  </si>
  <si>
    <t>389-2013</t>
  </si>
  <si>
    <t>4 meses</t>
  </si>
  <si>
    <t>530-2013</t>
  </si>
  <si>
    <t>34 meses y 9 días</t>
  </si>
  <si>
    <t>CDI- CUNA DEL PENSAMIENTO</t>
  </si>
  <si>
    <t>CDI- EMMAUS</t>
  </si>
  <si>
    <t>CDI- MIS PEQUEÑINES DEL MAÑANA</t>
  </si>
  <si>
    <t>CDI- MIS PEQUEÑOS SOÑADORES</t>
  </si>
  <si>
    <t>CDI- PUERREÑITOS</t>
  </si>
  <si>
    <t>BARRIO EL PROGRESO</t>
  </si>
  <si>
    <t>CALLE PRINCIPAL BARRIO LA INMACULADA</t>
  </si>
  <si>
    <t>CORREGIMIENTO DE SANTANDER</t>
  </si>
  <si>
    <t>BARRIO EL CENTRO</t>
  </si>
  <si>
    <t>CL 5</t>
  </si>
  <si>
    <t>CL 5 BARRIO 5</t>
  </si>
  <si>
    <t>CORREGIMIENTO JOSE MARIA HERNANDEZ</t>
  </si>
  <si>
    <t>KR 5 7 A 61 BARRIO JOSE MARIA HERNANDEZ</t>
  </si>
  <si>
    <t>SC BARRIO BOLIVAR</t>
  </si>
  <si>
    <t>BARRIO SAN IGNACIO</t>
  </si>
  <si>
    <t>V/ MUESES</t>
  </si>
  <si>
    <t>SC BARRIO EL RECREO</t>
  </si>
  <si>
    <t>BARRIO AVENIDA LOS ESTUDIANTES</t>
  </si>
  <si>
    <t>CALLE 22 NO. 6-04 BARRIO PANAM</t>
  </si>
  <si>
    <t>VEREDA CUATIS</t>
  </si>
  <si>
    <t>CDI- CASITA DE SUEÑOS</t>
  </si>
  <si>
    <t>CDI- CONSTRUCTORES DEL MAÑANA</t>
  </si>
  <si>
    <t>CDI- EL PRINCIPITO</t>
  </si>
  <si>
    <t>CDI- JARDIN DEL SABER</t>
  </si>
  <si>
    <t>CDI- MANANTIAL DE VIDA</t>
  </si>
  <si>
    <t>CDI- SOL DE LOS ANDES</t>
  </si>
  <si>
    <t>CDI- MI DULCE COMPAÑIA</t>
  </si>
  <si>
    <t>CDI- MUNDO GENIAL</t>
  </si>
  <si>
    <t>CDI- SEMILLITAS DEL PROGRESO DE MALES</t>
  </si>
  <si>
    <t>CDI- SUEÑOS Y SONRISAS</t>
  </si>
  <si>
    <t>2696</t>
  </si>
  <si>
    <t>077-2010</t>
  </si>
  <si>
    <t>11 meses y 16  días</t>
  </si>
  <si>
    <t>128-2013</t>
  </si>
  <si>
    <t>197-2012</t>
  </si>
  <si>
    <t>407-2012</t>
  </si>
  <si>
    <t>6 meses y 2 días</t>
  </si>
  <si>
    <t>199-2011</t>
  </si>
  <si>
    <t>384-2013</t>
  </si>
  <si>
    <t>4 meses y 5 días</t>
  </si>
  <si>
    <t>CDI - MODALIDAD FAMILIAR</t>
  </si>
  <si>
    <t>CDI -  HEROES DEL MAÑANA</t>
  </si>
  <si>
    <t>VEREDA TESCUAL BAJO</t>
  </si>
  <si>
    <t>CDI- CRECER JUGANDO</t>
  </si>
  <si>
    <t>CDI- GRAN CUMBAL</t>
  </si>
  <si>
    <t>CDI- GUACAMULLOS</t>
  </si>
  <si>
    <t>CDI- JUAN CHILES</t>
  </si>
  <si>
    <t>CDI- SEMILLITAS DE MI REGION</t>
  </si>
  <si>
    <t>CDI- MI NUEVO AMANECER</t>
  </si>
  <si>
    <t>VEREDA PAMBARROSA</t>
  </si>
  <si>
    <t>KR 14 1 1 B LOS PRADOS</t>
  </si>
  <si>
    <t>CL 9 BARRIO GAITAN 9</t>
  </si>
  <si>
    <t>KR 11 BARRIO LOS ANDES 11</t>
  </si>
  <si>
    <t>V/COLIMBA</t>
  </si>
  <si>
    <t>CUMBAL</t>
  </si>
  <si>
    <t>119-2014</t>
  </si>
  <si>
    <t>5 meses y 29 días</t>
  </si>
  <si>
    <t>379-2013</t>
  </si>
  <si>
    <t>145-2012</t>
  </si>
  <si>
    <t>78-2010</t>
  </si>
  <si>
    <t>10 meses y 27 días</t>
  </si>
  <si>
    <t>413-2012</t>
  </si>
  <si>
    <t>2 meses</t>
  </si>
  <si>
    <t>32  meses y 26 días</t>
  </si>
  <si>
    <t>32 meses y 26 días</t>
  </si>
  <si>
    <t>7 meses y 29 días</t>
  </si>
  <si>
    <t>CDI-CONSTRUYENDO SUEÑOS</t>
  </si>
  <si>
    <t>CDI-GOTITAS DE AMOR</t>
  </si>
  <si>
    <t>CDI-INQUER</t>
  </si>
  <si>
    <t>CDI-MI MUNDO DE JUEGOS</t>
  </si>
  <si>
    <t>CDI-PINTA LUNAS</t>
  </si>
  <si>
    <t>CDI-RENACER ANDINO</t>
  </si>
  <si>
    <t>VEREDA SIMANCAS</t>
  </si>
  <si>
    <t>CALLE 4 Nº 1A - 75 BARRIO SAN NICOLAS</t>
  </si>
  <si>
    <t>VEREDA SAN DIEGO</t>
  </si>
  <si>
    <t>VEREDA GUAN COMUNIDAD</t>
  </si>
  <si>
    <t>B/ EL PROGRESO CRA 4 # 7-98</t>
  </si>
  <si>
    <t>CL 18 BARRIO LA MERCED 18</t>
  </si>
  <si>
    <t>CDI CUASPUD</t>
  </si>
  <si>
    <t>CDI- DESTELLOS DE ESPERANZA</t>
  </si>
  <si>
    <t>CUASPUD CARLOSAMA</t>
  </si>
  <si>
    <t>VEREDA SAN JOSE DE CHILLANQUER</t>
  </si>
  <si>
    <t>21 meses y 19 días</t>
  </si>
  <si>
    <t>24 meses y 26 días</t>
  </si>
  <si>
    <t>47 meses y 26 días</t>
  </si>
  <si>
    <t>76-2010</t>
  </si>
  <si>
    <t>CDI-COASOANDES EL ESPINO</t>
  </si>
  <si>
    <t>CDI-COASOANDES SAPUYES 2</t>
  </si>
  <si>
    <t>CDI-SANTA BARBARA</t>
  </si>
  <si>
    <t>EL ESPINO</t>
  </si>
  <si>
    <t>CENTRO</t>
  </si>
  <si>
    <t>CL BARRIO PUEBLO NUEVO 1</t>
  </si>
  <si>
    <t>CDI FAMILIAR FUTUROS GENIOS</t>
  </si>
  <si>
    <t>CDI-GOTICAS DE AMOR</t>
  </si>
  <si>
    <t>CDI-COASOANDES GUAITARILLA</t>
  </si>
  <si>
    <t>CDI-COASOANDES SAPUYES</t>
  </si>
  <si>
    <t>SECTOR NINO JESUS DE PRAGA</t>
  </si>
  <si>
    <t>MZ 3 CS 10 BARRIO CUCASREMO</t>
  </si>
  <si>
    <t>VEREDA AHUMADA</t>
  </si>
  <si>
    <t>VEREDA MALAVER</t>
  </si>
  <si>
    <t>246-2010</t>
  </si>
  <si>
    <t>127-2013</t>
  </si>
  <si>
    <t>532-2012</t>
  </si>
  <si>
    <t>378-2013</t>
  </si>
  <si>
    <t>98-2011</t>
  </si>
  <si>
    <t>10 meses y  29 días</t>
  </si>
  <si>
    <t>377-2013</t>
  </si>
  <si>
    <t>149-2011</t>
  </si>
  <si>
    <t>382-2013</t>
  </si>
  <si>
    <t>10 meses y  28 días</t>
  </si>
  <si>
    <t>289-2014</t>
  </si>
  <si>
    <t>405-2012</t>
  </si>
  <si>
    <t>5 meses y 22 días</t>
  </si>
  <si>
    <t>212-2011</t>
  </si>
  <si>
    <t>10 meses y  27 días</t>
  </si>
  <si>
    <t>95-2011</t>
  </si>
  <si>
    <t>140-2012</t>
  </si>
  <si>
    <t>75-2010</t>
  </si>
  <si>
    <t>209-2011</t>
  </si>
  <si>
    <t>443-2013</t>
  </si>
  <si>
    <t>173-2011</t>
  </si>
  <si>
    <t>174-2014</t>
  </si>
  <si>
    <t>7 meses y  28 días</t>
  </si>
  <si>
    <t>CLAUDIA ZULEIMA BOLAÑOS INSUATY</t>
  </si>
  <si>
    <t>PSICOLOGA</t>
  </si>
  <si>
    <t>UNIVERSIDAD MARIANA</t>
  </si>
  <si>
    <t>INSTITUCION EDUCATIVA NUESTRA SEÑORA DE FATIMA</t>
  </si>
  <si>
    <t>ESCUELA DE NIÑAS MARIDIAZ</t>
  </si>
  <si>
    <t>ALCALDIA MUNICIPAL EL CONTADERO</t>
  </si>
  <si>
    <t>COORDINADORA PLAN DE SALUD PUBLICA</t>
  </si>
  <si>
    <t>EN CONSTANCIA LABORAL LA FECHA INICIAL DE TRABAJO ES DIFERENTA AL REGISTRADO EN LA HOJA DE VIDA</t>
  </si>
  <si>
    <t>CARMEN RENEY ORTEGA BENAVIDEZ</t>
  </si>
  <si>
    <t>LICENCIADA EN EDUCACION PREESCOLAR Y PROMOCION DE  LA FAMILIA</t>
  </si>
  <si>
    <t>UNIVERSIDAD SANTO TOMAS</t>
  </si>
  <si>
    <t>CONGREGACION DEL ORATORIO DE SANFELIPE NERI</t>
  </si>
  <si>
    <t>COORDINADORA PEDAGOGICA</t>
  </si>
  <si>
    <t>CAJA DE COMPENSACION DE NARIÑO</t>
  </si>
  <si>
    <t>COORDINADORA  PAIPI</t>
  </si>
  <si>
    <t>COORDINADORA  DE ACTIVIDADE SPEDAGOGICA Y NUTRICION</t>
  </si>
  <si>
    <t>ALCALDIA MUNICIPAL DE SAPUYES</t>
  </si>
  <si>
    <t>SECRETARIA DE GOBIERNO</t>
  </si>
  <si>
    <t>PRESENTA LA CERTIFICACION PERO NO LA RELACIONA EN EL FORMATO DE HOJA DE VIDA</t>
  </si>
  <si>
    <t>ASESORA</t>
  </si>
  <si>
    <t>AMPARO EDILMA ESTUPIÑAN ALEGRIA</t>
  </si>
  <si>
    <t xml:space="preserve">LICENCIADA EN EDUCACION PREESCOLAR </t>
  </si>
  <si>
    <t>COORPORACION UNIDA DE CARRERAS TECNICAS PROFESIONAL USICA</t>
  </si>
  <si>
    <t>FUNDACION ROTARIA</t>
  </si>
  <si>
    <t>BAMBY DEL NORTE</t>
  </si>
  <si>
    <t>DOCENTE Y COORDINADORA PEDAGOGICA</t>
  </si>
  <si>
    <t>CRUZ OLIVA REALPE CHAMORRO</t>
  </si>
  <si>
    <t>TECNOLOGA EN EDUCACION</t>
  </si>
  <si>
    <t>CESMAG</t>
  </si>
  <si>
    <t>INSTITUTO DE CULTURA ECOLOGIA RECREACION Y DEPORTES</t>
  </si>
  <si>
    <t>CORRDINADORA GENEREAL</t>
  </si>
  <si>
    <t>MALFI VIANEY PALMA TOBAR</t>
  </si>
  <si>
    <t>ECONOMISTA</t>
  </si>
  <si>
    <t>UNIVERSIDAD DE NARIÑO</t>
  </si>
  <si>
    <t>CRUZ ROJA COLOMBIANA</t>
  </si>
  <si>
    <t>COORDINADORA PEDAGOGICA CDI MUNDO GENIAL Y RAYITO DE SOL</t>
  </si>
  <si>
    <t>ALCALDIA MUNICIPIO DE IPIALES</t>
  </si>
  <si>
    <t>ELITURS COMPAÑÍA Y LTDA</t>
  </si>
  <si>
    <t>ASESORA DE PROYECTOS DEL PROGRAMA DE RECONVENCION SOCIO LABORAL</t>
  </si>
  <si>
    <t>COORDINADORA DE VENTAS</t>
  </si>
  <si>
    <t>PSICOSOCIAL</t>
  </si>
  <si>
    <t>CLAUDIA MARCELA MARIN RODAS</t>
  </si>
  <si>
    <t>UNIVERSIDAD DE SANTANDER</t>
  </si>
  <si>
    <t>ENTIDAD AMBIENTALISTA</t>
  </si>
  <si>
    <t>PROHUMANOS CONSULTORES</t>
  </si>
  <si>
    <t>TRABAJADORA SOCIAL</t>
  </si>
  <si>
    <t>REMINGTON</t>
  </si>
  <si>
    <t>FUNDACION RENOVAR</t>
  </si>
  <si>
    <t>INSTITUCION EDUCATIVA MUNICIPAL DE PASTO</t>
  </si>
  <si>
    <t>COORDINADORA DE LA PRACTICA DE PSICOLOGIA</t>
  </si>
  <si>
    <t>MIRIAM AMPARO FRANCO CADENA</t>
  </si>
  <si>
    <t>INSTITUCION EDUCATOVA NORMAL SUPERIOR PIO 12</t>
  </si>
  <si>
    <t>PSICOLOGA Y DOCENTE</t>
  </si>
  <si>
    <t>ARDICOOP</t>
  </si>
  <si>
    <t>PROFESIONAL UNIVERSITARIO</t>
  </si>
  <si>
    <t>LUIS HERNANDO GRIJALBA</t>
  </si>
  <si>
    <t>SOCIOLOGO COMUNITARIO</t>
  </si>
  <si>
    <t>UNIVERSIDAD PONTIFICAI BOLIVARIANO</t>
  </si>
  <si>
    <t>DIOCESIS DE TUMACO</t>
  </si>
  <si>
    <t>MAGALI ELISABETH PAREDES CASTRO</t>
  </si>
  <si>
    <t>UNIVERSIDAD CENTRAL DEL ECUADOR</t>
  </si>
  <si>
    <t>experiencia
acreditada
v idada
(en meses)</t>
  </si>
  <si>
    <t>09/04/2004   31/01/2010</t>
  </si>
  <si>
    <t>01/11/2012   15/12/2014</t>
  </si>
  <si>
    <t>11/02/2011   31/07/2011</t>
  </si>
  <si>
    <t>11/07/2012    30/09/2012</t>
  </si>
  <si>
    <t>02/11/2010   31/12/2010</t>
  </si>
  <si>
    <t>07/11/2006   31/12/2007</t>
  </si>
  <si>
    <t>03/01/2008   28/02/2008</t>
  </si>
  <si>
    <t>01/01/2013   01/08/2013</t>
  </si>
  <si>
    <t>01/09/1994   20/12/2012</t>
  </si>
  <si>
    <t>01/01/1989   12/31/1992</t>
  </si>
  <si>
    <t>01/05/2011   30/10/2011</t>
  </si>
  <si>
    <t>01/11/2009   31/01/2010</t>
  </si>
  <si>
    <t>13/08/2013   07/10/2013</t>
  </si>
  <si>
    <t>01/01/2006   31/12/2009</t>
  </si>
  <si>
    <t>01/08/2002   31/12/2007</t>
  </si>
  <si>
    <t>01/06/2009   20/08/2010</t>
  </si>
  <si>
    <t>09/05/2014   30/07/2014</t>
  </si>
  <si>
    <t>17/08/2012   29/05/2013</t>
  </si>
  <si>
    <t>OCTUBRE DEL 2012   MARZO DEL 2013</t>
  </si>
  <si>
    <t>11/01/2012   A LA FECHA</t>
  </si>
  <si>
    <t>2001   2002</t>
  </si>
  <si>
    <t>COORDINADORA DE TALENTO HUMANO</t>
  </si>
  <si>
    <t>01/08/2012  3/09/2012</t>
  </si>
  <si>
    <t>01/12/2013  01/01/2014</t>
  </si>
  <si>
    <t>ENERO DEL 2011  ENERO 2013</t>
  </si>
  <si>
    <t>COORDINADORA PEDAGOGICO</t>
  </si>
  <si>
    <t>CLAUDIA MARCELA VILLOTA TORO</t>
  </si>
  <si>
    <t>ANNA LUCIA ORTEGA MATILLA</t>
  </si>
  <si>
    <t>COMUNICADORA SOCIAL</t>
  </si>
  <si>
    <t>FUNDACION UNIVERSIDAD CENTRAL</t>
  </si>
  <si>
    <t>11/07/2013  24/11/2014</t>
  </si>
  <si>
    <t>COORDINADORA PEDAGOGICA CDI MODALIDAD FAMILIAR</t>
  </si>
  <si>
    <t>MILENA YORLANDI VILLAREAL TORRES</t>
  </si>
  <si>
    <t>ARCA DE NOE</t>
  </si>
  <si>
    <t>PRACTICA DE PSICOLOGIA</t>
  </si>
  <si>
    <t>NO APORTA EL TITULO O ACTA DE GRADO, NO PREENTA CERTIFICACION LABORAL</t>
  </si>
  <si>
    <t>INSTITUCION EDUCATIVA CESMAG</t>
  </si>
  <si>
    <t>INPEC</t>
  </si>
  <si>
    <t>2010  2012</t>
  </si>
  <si>
    <t>PRACTICANTE</t>
  </si>
  <si>
    <t>HOGAR INFANTIL MIS PEQUEÑINEZ</t>
  </si>
  <si>
    <t>ANA JULIETH RODRIGUEZ HENAO</t>
  </si>
  <si>
    <t>CORPORACION UNIVERSITARIA REMINGTON</t>
  </si>
  <si>
    <t>NO PRESENTA CERTIFICACION LABORA, NI PERIODO EXACTO</t>
  </si>
  <si>
    <t>01/09/2013  24/11/2014</t>
  </si>
  <si>
    <t>APOYO PSICOSOCIAL CDI MODALIDAD FAMILIAR IPIALES</t>
  </si>
  <si>
    <t>FUNDACION ICTUZ REMANDO JUNTOS</t>
  </si>
  <si>
    <t>PRACTICA EN PSICOLOGIA</t>
  </si>
  <si>
    <t>FEBRERO 2012  JULIO 2013</t>
  </si>
  <si>
    <t>ESTHER JULIA RENTERIA ARDILA</t>
  </si>
  <si>
    <t>CONTADORA PUBLICA</t>
  </si>
  <si>
    <t>UNIVERSIDAD DEL VALLE</t>
  </si>
  <si>
    <t>ATME</t>
  </si>
  <si>
    <t>18/01/2008  30/06/2012</t>
  </si>
  <si>
    <t>01/07/2012  26/11/2014</t>
  </si>
  <si>
    <t>GERENTE SOCIAL</t>
  </si>
  <si>
    <t>COORDINADORA CDI PUERRES</t>
  </si>
  <si>
    <t>ANDREA DEL CARMEN ERASO TERAN</t>
  </si>
  <si>
    <t>FUNDACION UNIVERSITARIA SAN MARTIN</t>
  </si>
  <si>
    <t>ALCALDIA DE IPIALES</t>
  </si>
  <si>
    <t>AUXILIAR CONTABLE</t>
  </si>
  <si>
    <t>LICEO PEDAGOGICO NUEVO HORIZONTE</t>
  </si>
  <si>
    <t>01/09/2006  10/12/2009</t>
  </si>
  <si>
    <t>DOCENTE</t>
  </si>
  <si>
    <t>08/08/2014  10/11/2014</t>
  </si>
  <si>
    <t>01/01/2008  31/032008</t>
  </si>
  <si>
    <t>AUXILIAR ADMINISTRATIVA</t>
  </si>
  <si>
    <t>01/01/2008  31/08/2008</t>
  </si>
  <si>
    <t>01/01/2009  31/03/2009</t>
  </si>
  <si>
    <t>01/10/2009  31/12/2009</t>
  </si>
  <si>
    <t>01/01/2010  28/02/2010</t>
  </si>
  <si>
    <t>01/01/20111  28/02/2011</t>
  </si>
  <si>
    <t>01/12/2011 31/12/2011</t>
  </si>
  <si>
    <t>02/02/2012  31/05/2012</t>
  </si>
  <si>
    <t>6/06/2012  31/08/2012</t>
  </si>
  <si>
    <t>25/10/2012  28/12/2012</t>
  </si>
  <si>
    <t>19/02/2013  30/05/2013</t>
  </si>
  <si>
    <t>ALMACEN DISTRILUJOS</t>
  </si>
  <si>
    <t>CLAUDIA ELIZABETH TORO ORTIZ</t>
  </si>
  <si>
    <t>UNIVERSIDAD NACIONAL</t>
  </si>
  <si>
    <t>3 AÑOS</t>
  </si>
  <si>
    <t>JEFE DE VENTAS</t>
  </si>
  <si>
    <t>ADMINISTRADORA DE EMPRESAS</t>
  </si>
  <si>
    <t>5 AÑOS</t>
  </si>
  <si>
    <t>ADMINISTRADOR</t>
  </si>
  <si>
    <t>COORDINADORA CDI MUNICIPIO DE PUPIALES</t>
  </si>
  <si>
    <t>ADRIANA ELISABETH RIVERA</t>
  </si>
  <si>
    <t>11/01/2012  24/11/2014</t>
  </si>
  <si>
    <t>COORDINADORA PEDAGOGICA CDI EL PRINCIPITO Y SUEÑOS Y SONRISAS DE GUALMATAN</t>
  </si>
  <si>
    <t>YURY LICETH CUARAN PALACIOS</t>
  </si>
  <si>
    <t>UNION TEMPORAL CREANDO FUTURO</t>
  </si>
  <si>
    <t>830505152-0  
800030616-7
837000444-3
900046419-5
891201214-5
837000762-0</t>
  </si>
  <si>
    <t>Fundacion America</t>
  </si>
  <si>
    <t>fundacion Para el Desarrollo y la Renovacion social</t>
  </si>
  <si>
    <t>Congregacion del Oratorio  de San Felipe Neri de Ipiales</t>
  </si>
  <si>
    <t>Cruz Roja Colombiana Unidad Municipal de Ipiales</t>
  </si>
  <si>
    <t>Fundacion Rotatoria de Ipiales</t>
  </si>
  <si>
    <t>Fundacion de trabajo Multidisciplinario para pueblos etnicos y otros ATME</t>
  </si>
  <si>
    <t>RUP</t>
  </si>
  <si>
    <t>10/10/2013  21/11/2014</t>
  </si>
  <si>
    <t>COORDINADORA DE CDI POTOSI Y PUPIALES</t>
  </si>
  <si>
    <t>FUNDACION MANOS AMIGAS</t>
  </si>
  <si>
    <t>15/01/2011  31/12/2011</t>
  </si>
  <si>
    <t>COORDINADORA PEDAGOGICA HOGAR GRUPAL SEMILLITAS DEL PROGRESO DE MALES</t>
  </si>
  <si>
    <t>08/01/2013  31/08/2013</t>
  </si>
  <si>
    <t>01/09/2013  30/10/2013</t>
  </si>
  <si>
    <t>COORDINADORA CDI MUNIICPIO DE IPIALES</t>
  </si>
  <si>
    <t>HERNAN EMIRO VILLLAREAL CAMPAÑA</t>
  </si>
  <si>
    <t>PSICOLOGO</t>
  </si>
  <si>
    <t>01/08/2013  24/11/2014</t>
  </si>
  <si>
    <t>SILVIA FERNANDA ARCINIEGAS PASTAS</t>
  </si>
  <si>
    <t>TRABAJADOR SOCIAL</t>
  </si>
  <si>
    <t>01/11/2014  15/12/2014</t>
  </si>
  <si>
    <t>01/08/2014  31/10/2014</t>
  </si>
  <si>
    <t>15/01/2014  31/07/2014</t>
  </si>
  <si>
    <t>APOYO PSICOSOCIAL</t>
  </si>
  <si>
    <t>01/07/2013  31/12/2013</t>
  </si>
  <si>
    <t>20/01/2013  31/06/2013</t>
  </si>
  <si>
    <t>GLADIS CALDERON QUENGUAN</t>
  </si>
  <si>
    <t>MADRE COMUNITARIA</t>
  </si>
  <si>
    <t>04/04/2013  26/11/2014</t>
  </si>
  <si>
    <t>LEDDY FRANCY MUESES NOGUERA</t>
  </si>
  <si>
    <t>UNIVERSIDAD NACIONAL ABIERTA Y A DISTANCIA UNAD</t>
  </si>
  <si>
    <t>ORGANIZACIÓN INTERNACIONAL PARA LAS MIGRACIONES (OIM)</t>
  </si>
  <si>
    <t>2/11/2013  30/07/2014</t>
  </si>
  <si>
    <t>CONTRATISTA</t>
  </si>
  <si>
    <t>10/03/2013  30/05/2013</t>
  </si>
  <si>
    <t>PROFESIONAL EN LAS CIENCIAS SOCIALES</t>
  </si>
  <si>
    <t>10/09/2012  09/12/2012</t>
  </si>
  <si>
    <t>ALCALDIA MUNICIPAL DE CORDOBA</t>
  </si>
  <si>
    <t>02/01/2008  16/01/2012</t>
  </si>
  <si>
    <t>DIRECTORA LOCAL DE SALUD</t>
  </si>
  <si>
    <t>JENNY KATHERINE SANCHEZ TREJO</t>
  </si>
  <si>
    <t>FUNDACION PARA EL DESARROLLO Y LA RENOVACION SOCIAL "RENOVAR"</t>
  </si>
  <si>
    <t>01/09/2013  31/12/2013</t>
  </si>
  <si>
    <t>15/01/2014   31/07/2014</t>
  </si>
  <si>
    <t>TECNOLOGA EN EDUCACION PREESCOLAR</t>
  </si>
  <si>
    <t>SECRETARIA DE EDUCACION DE NARIÑO</t>
  </si>
  <si>
    <t>MARIA ALBA NELLY ORBES CHAMORRO</t>
  </si>
  <si>
    <t>1995  1996</t>
  </si>
  <si>
    <t>DIRECTORA DOCENTE CENTRO EDUCATIVO PREESCOLAR</t>
  </si>
  <si>
    <t>NURY ALEXANDRA BURBANO CORDOBA</t>
  </si>
  <si>
    <t>UNIVERSIDAD DEL QUINDIO</t>
  </si>
  <si>
    <t>COORDINADORA CDI MUNICIPIO DE CUMBAL</t>
  </si>
  <si>
    <t>ANA DOLORES MORA GANTIVA</t>
  </si>
  <si>
    <t>LICENCIATURA EN DOCENCIA EN PRIMARIA</t>
  </si>
  <si>
    <t>UNIVERSIDAD SAN BUENAVENTURA</t>
  </si>
  <si>
    <t>COORDINADORA CDI MUNICIPIO DE GUACHUCAL</t>
  </si>
  <si>
    <t>ANA LILIANA CUESTA PASPUEL</t>
  </si>
  <si>
    <t>01/09/2013   26/11/2014</t>
  </si>
  <si>
    <t>ELIZABETH DE JESUS ARBOLEDA LOPERA</t>
  </si>
  <si>
    <t>LICENCIADA EN FILOSOFIA Y CIENCIAS RELIGIOSAS</t>
  </si>
  <si>
    <t>01/02/2008   30/06/2013</t>
  </si>
  <si>
    <t>LEYDI MARGARITA PEREZ MUÑOS</t>
  </si>
  <si>
    <t>UNIVERSIDAD DE CALDAS</t>
  </si>
  <si>
    <t>IMVI</t>
  </si>
  <si>
    <t>DIRECTORA DE LA DICISION DE TRABAJO SOCIAL</t>
  </si>
  <si>
    <t>15/01/1993 10/01/1996</t>
  </si>
  <si>
    <t>FUNDANE</t>
  </si>
  <si>
    <t>01/05/1996  15/07/1999</t>
  </si>
  <si>
    <t>CLAUDIA PATRICIA CHAMORRO CHAMORRO</t>
  </si>
  <si>
    <t>FISCALIA GENERAL DE LA NACION</t>
  </si>
  <si>
    <t>Agosto del 2000  08/06/2001</t>
  </si>
  <si>
    <t>CEJNUR</t>
  </si>
  <si>
    <t>2010  24/11/2014</t>
  </si>
  <si>
    <t>FANNY PATRICIA BENAVIDES ROSERO</t>
  </si>
  <si>
    <t>09/07/2012  26/11/2014</t>
  </si>
  <si>
    <t>LEIDY SAMARI ROSERO BENAVIDES</t>
  </si>
  <si>
    <t>FISCALIA  GENERAL DE LA NACION</t>
  </si>
  <si>
    <t>FEBRERO 2013  JUNIO DEL 2013</t>
  </si>
  <si>
    <t>ESE HOSPITAL JORGE JULIO GUZMAN</t>
  </si>
  <si>
    <t>08/11/2013  11/03/2014</t>
  </si>
  <si>
    <t>15/01/2013  26/11/2014</t>
  </si>
  <si>
    <t>EULER GEOVANY TARAPUEZ CHARPARIZAN</t>
  </si>
  <si>
    <t>YOLANDA LUCELY JARAMILLO PALACIOS</t>
  </si>
  <si>
    <t>UNIVERSIDAD DE MANIZALES</t>
  </si>
  <si>
    <t>EMMSANAR</t>
  </si>
  <si>
    <t>08/2013   09/2014</t>
  </si>
  <si>
    <t>COORDINADORA LOCAL RED UNIDOS</t>
  </si>
  <si>
    <t>MUNICIPIO DE GUALMATAN</t>
  </si>
  <si>
    <t>AMARZO 2013  MAYO 2013</t>
  </si>
  <si>
    <t>COMISARIA DE FAMILIA DE SAMANA</t>
  </si>
  <si>
    <t>AGOSTO 2012    DICIEMBRE 2012</t>
  </si>
  <si>
    <t>COMISARIA DE FAMILIA DE CORDOBA</t>
  </si>
  <si>
    <t>27/11/2010  31/03/2011</t>
  </si>
  <si>
    <t>NO CUMPLE CON LA PROPORCION</t>
  </si>
  <si>
    <t xml:space="preserve">LISETTE NARVAEZ DE LOS RIOS </t>
  </si>
  <si>
    <t>PSICOLOGA  ABOGADA</t>
  </si>
  <si>
    <t>UNIVERSIDAD MARIANA  UNIVERSIDAD COOPERATIVA DE COLOMBIA</t>
  </si>
  <si>
    <t>07/12/2000   19/12/2008</t>
  </si>
  <si>
    <t>COLEGIO MUSICAL BRITANICO</t>
  </si>
  <si>
    <t>19/08/2013  20/12/2013</t>
  </si>
  <si>
    <t>ASESORA JURIDICA</t>
  </si>
  <si>
    <t>ALCALDIA MUNICIPAL DE POLICARPA</t>
  </si>
  <si>
    <t>28/02/2010  28/01/2011</t>
  </si>
  <si>
    <t>COORDINADORA DE CDI</t>
  </si>
  <si>
    <t>01/02/2012  24/11/2014</t>
  </si>
  <si>
    <t>PAHOLA ANDREA NARVAEZ REYES</t>
  </si>
  <si>
    <t>UNAD</t>
  </si>
  <si>
    <t>11/05/2009  25/11/2014</t>
  </si>
  <si>
    <t>COORDINADOR DEL PROGRAMA HOGARES COMUNITARIOS DE BIENESTAR</t>
  </si>
  <si>
    <t>ANDREA DEL ROCIO LUCERO REVELO</t>
  </si>
  <si>
    <t>DIEGO FERNANDO RAMOS</t>
  </si>
  <si>
    <t xml:space="preserve">UNIVERSIDAD MARIANA </t>
  </si>
  <si>
    <t>UT MENTOR ARCADE NOE</t>
  </si>
  <si>
    <t>COORDINADOR LOCAL</t>
  </si>
  <si>
    <t>01/22/2009  20/11/2009</t>
  </si>
  <si>
    <t>ESE SAN PEDRO DE CARTAGO</t>
  </si>
  <si>
    <t>COORDINADOR PAB</t>
  </si>
  <si>
    <t>01/01/2006  31/10/2007</t>
  </si>
  <si>
    <t>YULLI ELIZABETH DELGADO RODRIGUEZ</t>
  </si>
  <si>
    <t xml:space="preserve">PSICOLOGA </t>
  </si>
  <si>
    <t>CORPORACION UNIVERSITARIO REMINGTON</t>
  </si>
  <si>
    <t>IEM LIBERTAD</t>
  </si>
  <si>
    <t>PRACTICA DE PSICOLOGA</t>
  </si>
  <si>
    <t>05/02/2007  28/05/2010</t>
  </si>
  <si>
    <t>CENTRO DE SALUD BELEN</t>
  </si>
  <si>
    <t>07/02/2011  31/12/2011</t>
  </si>
  <si>
    <t>UNIDAD DE REHABILITACION DE NARIÑO</t>
  </si>
  <si>
    <t>09/01/2013  31/12/2013</t>
  </si>
  <si>
    <t>RUDTH PATRICIA ARTEAGA TOBAR</t>
  </si>
  <si>
    <t>CDI FUTUROS GENIOS</t>
  </si>
  <si>
    <t>16/10/2013  31/03/2014</t>
  </si>
  <si>
    <t>OIM</t>
  </si>
  <si>
    <t>27/09/2010 27/12/2010</t>
  </si>
  <si>
    <t>28/12/2010  20/12/2012</t>
  </si>
  <si>
    <t>Agosto 2011  Junio 2012</t>
  </si>
  <si>
    <t>KAREN MARCELA ROSERO REALPE</t>
  </si>
  <si>
    <t>PRACTICA TRABAJADORA SOCIAL</t>
  </si>
  <si>
    <t>AGOSTO 2012 NOVIEMBRE 2012</t>
  </si>
  <si>
    <t>FEBRERO 2013 JUNIO 2013</t>
  </si>
  <si>
    <t>7 meses</t>
  </si>
  <si>
    <t>17 meses y 29 días</t>
  </si>
  <si>
    <t xml:space="preserve">Rango </t>
  </si>
  <si>
    <t>Mayor a 4501</t>
  </si>
  <si>
    <t>IDL</t>
  </si>
  <si>
    <t>NDE</t>
  </si>
  <si>
    <t>Mayor o igual 1,2</t>
  </si>
  <si>
    <t>Menor o igual 65%</t>
  </si>
  <si>
    <t xml:space="preserve">CUMPLE </t>
  </si>
  <si>
    <t>Estados Financieros</t>
  </si>
  <si>
    <t>371-2012</t>
  </si>
  <si>
    <t>6 meses</t>
  </si>
  <si>
    <t>PENDIENTE REVISION JURIDICA</t>
  </si>
  <si>
    <t>427-2012</t>
  </si>
  <si>
    <t>5 meses y 19 días</t>
  </si>
  <si>
    <t>225-2010</t>
  </si>
  <si>
    <t>99-2011</t>
  </si>
  <si>
    <t>7 meses y 28 días</t>
  </si>
  <si>
    <t>SECRETARIA DE EDUCACION MUNICIPAL DE IPIALES</t>
  </si>
  <si>
    <t>26-2011</t>
  </si>
  <si>
    <t>6 meses y 10 días</t>
  </si>
  <si>
    <t>046-2013</t>
  </si>
  <si>
    <t>203-208</t>
  </si>
  <si>
    <t>212-218</t>
  </si>
  <si>
    <t>043-2012</t>
  </si>
  <si>
    <t>221-230</t>
  </si>
  <si>
    <t>8 meses y 9 días</t>
  </si>
  <si>
    <t>5 meses</t>
  </si>
  <si>
    <t>044-2012</t>
  </si>
  <si>
    <t>8 meses</t>
  </si>
  <si>
    <t>232-238</t>
  </si>
  <si>
    <t>033-2014</t>
  </si>
  <si>
    <t>6 meses y 6 días</t>
  </si>
  <si>
    <t>239-241</t>
  </si>
  <si>
    <t>028-2014</t>
  </si>
  <si>
    <t>242-244</t>
  </si>
  <si>
    <t>005-2010</t>
  </si>
  <si>
    <t>4 meses y 21 días</t>
  </si>
  <si>
    <t>FECHA DE APROBACION DE POLIZA 17 DE ENERO DE 2014,</t>
  </si>
  <si>
    <t xml:space="preserve">Observacion </t>
  </si>
  <si>
    <t>Los integrantes de la union temporal Congregacion del oratorio de san Felipe Neri de Ipiales, Fundacion America y Fundacion Rotatoria de ipiales presentan RUP pendiente de firmeza. Capitulo II Numeral 3,18 Nota 4</t>
  </si>
  <si>
    <t>CONVOCATORIA PÚBLICA DE APORTE No 003 DE 2014</t>
  </si>
  <si>
    <t>3 al 5</t>
  </si>
  <si>
    <t>106 al 112</t>
  </si>
  <si>
    <t>1759 al 1768</t>
  </si>
  <si>
    <t>7 al 27 carpeta 1</t>
  </si>
  <si>
    <t>N/A</t>
  </si>
  <si>
    <t xml:space="preserve">144 a 145, 146 a 148,  140 a 150 , 152 a 153   </t>
  </si>
  <si>
    <t>Res 02555 del 25 de nov de 2014 ,  Res 02570 del 25 nov de 2014 , Res 2569 del 25 nov de 2014, Res 02564 del  25 nov de 2014 y Res 02567 del 25 de nov de 2014. Congregacion oratorio San Felipe no requiere</t>
  </si>
  <si>
    <t xml:space="preserve">Renovar: 34 a 43,  cruz roja:  44 a 52,  atmer: 53 a 54,  america: 56, rotaria: 58,  san felipe: 60 al 63 </t>
  </si>
  <si>
    <t>96,97,899,101, 103,</t>
  </si>
  <si>
    <t>85,86,88 al 94</t>
  </si>
  <si>
    <t>Rotario: 72-73, san felipe: 74,75, atme:  76,  renovar: 78, 79</t>
  </si>
  <si>
    <t xml:space="preserve">5a,5b,5c,5d,5e carpeta 1 </t>
  </si>
  <si>
    <t>Autenticado</t>
  </si>
  <si>
    <t>30 al 36</t>
  </si>
  <si>
    <r>
      <t>E</t>
    </r>
    <r>
      <rPr>
        <sz val="9"/>
        <color theme="1"/>
        <rFont val="Arial Narrow"/>
        <family val="2"/>
      </rPr>
      <t xml:space="preserve">l ICBF procedio a verificar antecedentes fiscales, disciplinario y antecedentes judiciales del apoderado sr. Albert Torres, por cuanto el proponente no los anexo con la propuesta </t>
    </r>
  </si>
  <si>
    <t xml:space="preserve">El ICBF procedio a verificar antecedentes fiscales, disciplinario y antecedentes judiciales del apoderado sr. Albert Torres, por cuanto el proponente no los anexo con la propuesta </t>
  </si>
  <si>
    <t>1695</t>
  </si>
  <si>
    <t>11 meses y 9 días</t>
  </si>
  <si>
    <t>1 mes y 10 días</t>
  </si>
  <si>
    <t>1 mes</t>
  </si>
  <si>
    <t>23 meses y 7 días</t>
  </si>
  <si>
    <t>5 meses y 15 días</t>
  </si>
  <si>
    <t>45 meses y 23 días</t>
  </si>
  <si>
    <r>
      <rPr>
        <b/>
        <sz val="11"/>
        <color theme="1"/>
        <rFont val="Calibri"/>
        <family val="2"/>
        <scheme val="minor"/>
      </rPr>
      <t>SI SUBSANO
MODALIDAD INSTITUCIONAL</t>
    </r>
    <r>
      <rPr>
        <sz val="11"/>
        <color theme="1"/>
        <rFont val="Calibri"/>
        <family val="2"/>
        <scheme val="minor"/>
      </rPr>
      <t xml:space="preserve">
COMPONENTE PEDAGOGICO. No indica que estrategias va a implementar para desarrollar las intencionalidades pedagogicas.
COMPONENTE DE SALUD Y NUTRICION. Describe los componentes del Plan de Saneamiento pero no als actividades a desarrollar en la ejecucion del mismo.
Es necesario ampliar la propuesta del numeral 3.2 Relacionado con Servicio de ALimentacion.
COMPONENTE TALENTO HUMANO. Es pertinente ampliar y describir las estrategias de cualificacion al equipo.
</t>
    </r>
    <r>
      <rPr>
        <b/>
        <sz val="11"/>
        <color theme="1"/>
        <rFont val="Calibri"/>
        <family val="2"/>
        <scheme val="minor"/>
      </rPr>
      <t>MODALIDAD FAMILIAR</t>
    </r>
    <r>
      <rPr>
        <sz val="11"/>
        <color theme="1"/>
        <rFont val="Calibri"/>
        <family val="2"/>
        <scheme val="minor"/>
      </rPr>
      <t xml:space="preserve">
COMPONENTE SALUD Y NUTRICION. En numeral 3.1 no se describen los elementos del Manual de Buenas Practicas de Manufactura.
Es pertinente ampliar la descripcion y no solo enumerar los componentes.</t>
    </r>
  </si>
  <si>
    <t xml:space="preserve">SI </t>
  </si>
  <si>
    <t xml:space="preserve">LA PROMESA DE ARRENDAMIENTO PRESENTADA EN EL FOLIO 257 NO CORRESPONDE  CON LA  DIRECCION DE ESTA RELACION - SUBSANAN PARCIALMENTE -  PARA LAS UDS RAYITO DE SOL 1 Y 2  NO PRESENTAN PROMESA DE ARRENDAMIENTO TENIENDO EN CUENTA QUE ESTA UDS CORRESPONDE A LA MODALIDAD CDI CON ARRIENDO.                       PARA LA UDS RINCONCITO DE MIS SUEÑOS NO PRESENTAN EL CERTIFICADO DE TRADICION Y LIBERTAD TENIENDO ENCUENTA ESTA UDS CORRESPONDE A LA MODALIDAD CDI SIN ARRIENDO O CARTA DE GESTION.                        PARA LAS UDS LA FRONTERA Y NUEVA GENERACION  
NO PRESENTAN EL CERTIFICADO DE TRADICION Y LIBERTAD </t>
  </si>
  <si>
    <t xml:space="preserve">LA PROMESA DE ARRENDAMIENTO PRESENTADA EN EL FOLIO 257 NO CORRESPONDE  CON LA  DIRECCION DE ESTA RELACION - SUBSANAN PARCIALMENTE - PARA LAS UDS RAYITO DE SOL 1 Y 2  NO PRESENTAN PROMESA DE ARRENDAMIENTO TENIENDO EN CUENTA QUE ESTA UDS CORRESPONDE A LA MODALIDAD CDI CON ARRIENDO.                       PARA LA UDS RINCONCITO DE MIS SUEÑOS NO PRESENTAN EL CERTIFICADO DE TRADICION Y LIBERTAD TENIENDO ENCUENTA ESTA UDS CORRESPONDE A LA MODALIDAD CDI SIN ARRIENDO O CARTA DE GESTION.                        PARA LAS UDS LA FRONTERA Y NUEVA GENERACION  
NO PRESENTAN EL CERTIFICADO DE TRADICION Y LIBERTAD </t>
  </si>
  <si>
    <t xml:space="preserve">NO PRESENTA CERTIFICADO DE LIBERTAD Y TRADICION - SUBSANAN PARCIALMENTE PARA LAS UDS RAYITO DE SOL 1 Y 2  NO PRESENTAN PROMESA DE ARRENDAMIENTO TENIENDO EN CUENTA QUE ESTA UDS CORRESPONDE A LA MODALIDAD CDI CON ARRIENDO.                       PARA LA UDS RINCONCITO DE MIS SUEÑOS NO PRESENTAN EL CERTIFICADO DE TRADICION Y LIBERTAD TENIENDO ENCUENTA ESTA UDS CORRESPONDE A LA MODALIDAD CDI SIN ARRIENDO O CARTA DE GESTION.                        PARA LAS UDS LA FRONTERA Y NUEVA GENERACION  
NO PRESENTAN EL CERTIFICADO DE TRADICION Y LIBERTAD </t>
  </si>
  <si>
    <t>NO PRESENTA CARTA DE COMPROMISO PARA GESTIONAR DEL ESPACIO FISICO EN DONDE SE DESARROLLARAN LAS ACTIVIDADES DE ESTA MODALIDAD - SUBSANAN Y CUMPLE ENVIAN CARTA DE COMPROMISO PARA LA MODALIDA FAMILIAR</t>
  </si>
  <si>
    <t>NO PRESENTAN CARTA DE COMPROMISO - SUBSANAN CUMPLE PRESENTA PROMESA DE ARRENDAMIENTO
 PRESENTA EL CERTIFICADO DE LIBERTAD Y TRADICION O CARTA ENTIDAD TERRITORIAL
 PRESENTAN CARTA DE COMPROMISO</t>
  </si>
  <si>
    <t>NO PRESENTA EL CERTIFICADO DE LIBERTAD Y TRADICION O CARTA ENTIDAD TERRITORIAL - SUBSANAN CUMPLE PRESENTA PROMESA DE ARRENDAMIENTO
 PRESENTA EL CERTIFICADO DE LIBERTAD Y TRADICION O CARTA ENTIDAD TERRITORIAL
 PRESENTAN CARTA DE COMPROMISO</t>
  </si>
  <si>
    <t>NO PRESENTA PROMESA DE ARRENDAMIENTO - SUBSANAN CUMPLE PRESENTA PROMESA DE ARRENDAMIENTO
 PRESENTA EL CERTIFICADO DE LIBERTAD Y TRADICION O CARTA ENTIDAD TERRITORIAL
 PRESENTAN CARTA DE COMPROMISO</t>
  </si>
  <si>
    <t>NO PRESENTA CERTIFICADO DE TRADICION Y LIBERTAD O CARTA ENTIDAD TERRITORIAL - SUBSANAN CUMPLE  PRESENTA CERTIFICADO DE TRADICION Y LIBERTAD 
 PRESENTAN CARTA DE COMPROMISONO PRESENTAN CARTA DE COMPROMISO</t>
  </si>
  <si>
    <t>NO PRESENTAN CARTA DE COMPROMISO - SUBSANAN CUMPLE  PRESENTA CERTIFICADO DE TRADICION Y LIBERTAD 
 PRESENTAN CARTA DE COMPROMISONO PRESENTAN CARTA DE COMPROMISO</t>
  </si>
  <si>
    <t>LA PROMESA DE ARRENDAMIENTO PARA CDI COASOANDES EL ESPINO NO CORRESPONDE CON LO RELACIONADO - SUBSANAN LA PROMESA DE ARRENDAMIENTO PARA CDI COASOANDES EL ESPINO NO CORRESPONDE CON LO RELACIONADO 
CUMPLE PROMESA DE ARRENDAMIENTO P
 PRESENTA CARTA DE INTENCION
 PRESENTAN CARTA DE COMPROMISO</t>
  </si>
  <si>
    <t xml:space="preserve">LA PROMESA DE ARRENDAMIENTO PARA CCDI-COASOANDES SAPUYES 2 NO CORRESPONDE CON LO RELACIONADO - SUBSANAN LA PROMESA DE ARRENDAMIENTO PARA CDI COASOANDES EL ESPINO NO CORRESPONDE CON LO RELACIONADO 
CUMPLE PROMESA DE ARRENDAMIENTO P
 PRESENTA CARTA DE INTENCION
 PRESENTAN CARTA DE COMPROMISO </t>
  </si>
  <si>
    <t>NO PRESENTA EL CERTIFICADO DE LIBERTAD Y TRADICION O CARTA ENTIDAD TERRITORIAL - SUBSANAN LA PROMESA DE ARRENDAMIENTO PARA CDI COASOANDES EL ESPINO NO CORRESPONDE CON LO RELACIONADO 
CUMPLE PROMESA DE ARRENDAMIENTO P
 PRESENTA CARTA DE INTENCION
 PRESENTAN CARTA DE COMPROMISO</t>
  </si>
  <si>
    <t>NO PRESENTAN CARTA DE COMPROMISO - SUBSANAN LA PROMESA DE ARRENDAMIENTO PARA CDI COASOANDES EL ESPINO NO CORRESPONDE CON LO RELACIONADO 
CUMPLE PROMESA DE ARRENDAMIENTO P
 PRESENTA CARTA DE INTENCION
 PRESENTAN CARTA DE COMPROMISO</t>
  </si>
  <si>
    <t>NO SUBSANÓ NO PRESENTA CERTIFICACIONES LABORALES</t>
  </si>
  <si>
    <t>GLORA ALICIA LOPEZ ALVAREZ</t>
  </si>
  <si>
    <t>FUNDACION CASA MADRE</t>
  </si>
  <si>
    <t>2000  2006</t>
  </si>
  <si>
    <t xml:space="preserve">TRABAJADORA SOCIAL </t>
  </si>
  <si>
    <t xml:space="preserve">FUNDACION PAEA EL DESARROLLO Y LA RENOVACION SOCIAL </t>
  </si>
  <si>
    <t>20/01/2013  31/12/2013TRANA</t>
  </si>
  <si>
    <t>PROPONENTE No. 20.  UT integrada por CRUZ ROJA IPIALES, RENOVAR, ATME, ROTARIA IPIALES, CONGREGACION SAN FELIPE,  FUNDACION AMERICA 
(HABILITADO)</t>
  </si>
  <si>
    <t xml:space="preserve">EL PROPONENTE ALLEGA LA COPIA DE LA CEDULA DEL APODERADO SR. ALBERT TORRES SEGÚN PODER CONFERIDO POR EL REPRESENTANTE LEGAL.   </t>
  </si>
  <si>
    <t xml:space="preserve">RUP </t>
  </si>
  <si>
    <t>EL PROPONENTE CUMPLE ___X___ NO CUMPLE _______</t>
  </si>
  <si>
    <t>CERTIFICACION NO ES EMITIDA POR LA EA Y NO PRESENTA PERIODO LABORAL</t>
  </si>
  <si>
    <t>DILIGENCIA EL FORMATO 8 PERO EL CARGO QUE DESCRIBE NO EXISTE EN CANASTA "COORDINADORA PEDAGOGICA", NO PRESENTA CERTIFICACION LABORAL</t>
  </si>
  <si>
    <t>LA CERTIFICACION LABORAL NO CORRESPONDE EN CUANTO AL PERIODO DE TRABAJO RELACIONADO EN LA HOJA DE VIDA</t>
  </si>
  <si>
    <t>PARA EL CARGO DE COORDINACION NO CUMPLE CON EL PERFIL.</t>
  </si>
  <si>
    <t xml:space="preserve">DILIGENCIA EL FORMATO 8 PERO EL CARGO QUE DESCRIBE NO EXISTE EN CANASTA "COORDINADORA PEDAGOGICA", NO PRESENTA CERTIFICACION LABORAL, EN LA CERTIFICACION </t>
  </si>
  <si>
    <t>PRESENTA LA CERTIFICACION SIN REGISTRAR EN LA HOJA DE VIDA</t>
  </si>
  <si>
    <t>PSICOLOGA EXTERNA</t>
  </si>
  <si>
    <t>LA CERTIFICACION LABORAL NO CORRESPONDE EN CUANTO AL PERIO DE TRABAJO RELACIONADO EN LA HOJA DE VIDA</t>
  </si>
  <si>
    <t>NO PRESENTA CERTIFICACIONES DE EXPERIENCIA LABORAL REGISTRADOS EN LA HOJA DE VIDA NO CUMPLE CON LA PROPORCION DE TALENTO HUMANO</t>
  </si>
  <si>
    <t xml:space="preserve">NO SUBSANÓ LA EXPERIENCIA LABORAL </t>
  </si>
  <si>
    <t xml:space="preserve">NO SUBSANÓ LA EXPERIENCIA LABORAL  </t>
  </si>
  <si>
    <t>NO SUBSANÓ LA EXPERIENCIA LABORAL</t>
  </si>
  <si>
    <t>NO CUMPLE CON LA PROPORCION  DE TALENTO HUMANO</t>
  </si>
  <si>
    <t>EL TIEMPO SE TRASLAPA</t>
  </si>
  <si>
    <t>EL OBJETO NO ES ACORDE AL PROCESO DE CONVOCATORIA</t>
  </si>
  <si>
    <t>EL TIEMPO SE TRASLAPA CON LA EXPERIENCIA HABILITANTE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</si>
</sst>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0_ ;\-#,##0.00\ "/>
    <numFmt numFmtId="171" formatCode="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11"/>
      <name val="Calibri"/>
      <family val="2"/>
      <scheme val="minor"/>
    </font>
    <font>
      <sz val="8"/>
      <color theme="1"/>
      <name val="Arial"/>
      <family val="2"/>
    </font>
    <font>
      <sz val="11"/>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8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1" xfId="0" applyBorder="1" applyAlignment="1">
      <alignment wrapText="1"/>
    </xf>
    <xf numFmtId="0" fontId="0" fillId="0" borderId="5"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0" fillId="0" borderId="13" xfId="0" applyBorder="1" applyAlignment="1">
      <alignment horizontal="center" vertical="center"/>
    </xf>
    <xf numFmtId="0" fontId="7" fillId="2" borderId="10" xfId="0" applyFont="1" applyFill="1" applyBorder="1" applyAlignment="1">
      <alignment horizontal="center" vertical="center"/>
    </xf>
    <xf numFmtId="0" fontId="7" fillId="2" borderId="7" xfId="0" applyFont="1" applyFill="1" applyBorder="1" applyAlignment="1">
      <alignment horizontal="center" vertical="center"/>
    </xf>
    <xf numFmtId="0" fontId="0" fillId="0" borderId="16" xfId="0" applyBorder="1" applyAlignment="1">
      <alignment horizontal="center" vertical="center"/>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1" xfId="0" applyBorder="1" applyAlignment="1">
      <alignment horizontal="left"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3" borderId="6" xfId="0" applyFont="1" applyFill="1" applyBorder="1" applyAlignment="1">
      <alignment horizontal="left" vertical="center"/>
    </xf>
    <xf numFmtId="0" fontId="1" fillId="3" borderId="8" xfId="0" applyFont="1" applyFill="1" applyBorder="1" applyAlignment="1">
      <alignment horizontal="left" vertical="center"/>
    </xf>
    <xf numFmtId="0" fontId="0" fillId="3" borderId="1" xfId="0" applyNumberFormat="1" applyFill="1" applyBorder="1" applyAlignment="1">
      <alignment horizontal="right" vertical="center"/>
    </xf>
    <xf numFmtId="170" fontId="13" fillId="0" borderId="1" xfId="1" applyNumberFormat="1" applyFont="1" applyFill="1" applyBorder="1" applyAlignment="1">
      <alignment horizontal="right" vertical="center" wrapText="1"/>
    </xf>
    <xf numFmtId="0" fontId="0" fillId="0" borderId="5" xfId="0" applyBorder="1" applyAlignment="1">
      <alignment horizontal="center" vertical="center"/>
    </xf>
    <xf numFmtId="0" fontId="9" fillId="2" borderId="1"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0" fillId="0" borderId="5" xfId="0" applyBorder="1" applyAlignment="1">
      <alignment horizontal="left" vertical="center"/>
    </xf>
    <xf numFmtId="0" fontId="0" fillId="0" borderId="14" xfId="0" applyBorder="1" applyAlignment="1">
      <alignment horizontal="left" vertical="top"/>
    </xf>
    <xf numFmtId="14" fontId="13" fillId="0" borderId="1" xfId="0" applyNumberFormat="1" applyFont="1" applyFill="1" applyBorder="1" applyAlignment="1" applyProtection="1">
      <alignment horizontal="center" vertical="center" wrapText="1"/>
      <protection locked="0"/>
    </xf>
    <xf numFmtId="49" fontId="37" fillId="0" borderId="1" xfId="0" applyNumberFormat="1" applyFont="1" applyBorder="1" applyAlignment="1">
      <alignment horizontal="center" vertical="center" wrapText="1"/>
    </xf>
    <xf numFmtId="49" fontId="37" fillId="0" borderId="1" xfId="0" applyNumberFormat="1" applyFont="1" applyFill="1" applyBorder="1" applyAlignment="1">
      <alignment horizontal="center" vertical="center" wrapText="1"/>
    </xf>
    <xf numFmtId="1" fontId="37" fillId="0" borderId="1" xfId="0" applyNumberFormat="1" applyFont="1" applyFill="1" applyBorder="1" applyAlignment="1">
      <alignment horizontal="center" vertical="center" wrapText="1"/>
    </xf>
    <xf numFmtId="0" fontId="0" fillId="0" borderId="1" xfId="0" applyBorder="1" applyAlignment="1">
      <alignment vertical="top"/>
    </xf>
    <xf numFmtId="0" fontId="14" fillId="0" borderId="0" xfId="0" applyFont="1" applyFill="1" applyBorder="1" applyAlignment="1">
      <alignment horizontal="center" vertical="center" wrapText="1"/>
    </xf>
    <xf numFmtId="2" fontId="9" fillId="3" borderId="8" xfId="0" applyNumberFormat="1" applyFont="1" applyFill="1" applyBorder="1" applyAlignment="1" applyProtection="1">
      <alignment horizontal="center" vertical="center"/>
      <protection locked="0"/>
    </xf>
    <xf numFmtId="0" fontId="9" fillId="3" borderId="8" xfId="0" applyFont="1" applyFill="1" applyBorder="1" applyAlignment="1" applyProtection="1">
      <alignment horizontal="center" vertical="center"/>
      <protection locked="0"/>
    </xf>
    <xf numFmtId="0" fontId="9" fillId="3" borderId="9" xfId="0" applyFont="1" applyFill="1" applyBorder="1" applyAlignment="1" applyProtection="1">
      <alignment horizontal="center" vertical="center"/>
      <protection locked="0"/>
    </xf>
    <xf numFmtId="0" fontId="0" fillId="0" borderId="1" xfId="0" applyBorder="1" applyAlignment="1">
      <alignment horizontal="center" vertical="top"/>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14" fontId="0" fillId="0" borderId="1" xfId="0" applyNumberFormat="1" applyFill="1" applyBorder="1" applyAlignment="1">
      <alignment wrapText="1"/>
    </xf>
    <xf numFmtId="0" fontId="0" fillId="0" borderId="12" xfId="0" applyFill="1" applyBorder="1" applyAlignment="1"/>
    <xf numFmtId="0" fontId="0" fillId="0" borderId="12" xfId="0" applyFill="1" applyBorder="1"/>
    <xf numFmtId="14" fontId="0" fillId="0" borderId="1" xfId="0" applyNumberFormat="1" applyBorder="1" applyAlignment="1">
      <alignment vertical="center"/>
    </xf>
    <xf numFmtId="0" fontId="35" fillId="7" borderId="33" xfId="0" applyFont="1" applyFill="1" applyBorder="1" applyAlignment="1">
      <alignment horizontal="justify" vertical="justify" wrapText="1"/>
    </xf>
    <xf numFmtId="44" fontId="36" fillId="7" borderId="1" xfId="3" applyFont="1" applyFill="1" applyBorder="1" applyAlignment="1">
      <alignment horizontal="center" vertical="center" wrapText="1"/>
    </xf>
    <xf numFmtId="43" fontId="29" fillId="8" borderId="1" xfId="0" applyNumberFormat="1" applyFont="1" applyFill="1" applyBorder="1" applyAlignment="1">
      <alignment vertical="center"/>
    </xf>
    <xf numFmtId="0" fontId="0" fillId="0" borderId="0" xfId="0" applyAlignment="1">
      <alignment horizontal="center"/>
    </xf>
    <xf numFmtId="14" fontId="0" fillId="0" borderId="1" xfId="0" applyNumberFormat="1" applyBorder="1" applyAlignment="1"/>
    <xf numFmtId="14" fontId="0" fillId="0" borderId="1" xfId="0" applyNumberFormat="1" applyFill="1" applyBorder="1" applyAlignment="1"/>
    <xf numFmtId="0" fontId="0" fillId="0" borderId="0" xfId="0" applyBorder="1" applyAlignment="1"/>
    <xf numFmtId="14" fontId="0" fillId="0" borderId="0" xfId="0" applyNumberFormat="1" applyBorder="1" applyAlignment="1"/>
    <xf numFmtId="14" fontId="0" fillId="0" borderId="0" xfId="0" applyNumberFormat="1" applyFill="1" applyBorder="1" applyAlignment="1"/>
    <xf numFmtId="0" fontId="0" fillId="0" borderId="0" xfId="0" applyFill="1" applyBorder="1" applyAlignment="1"/>
    <xf numFmtId="0" fontId="0" fillId="0" borderId="0" xfId="0" applyBorder="1" applyAlignment="1">
      <alignment horizontal="center" vertical="center"/>
    </xf>
    <xf numFmtId="0" fontId="0" fillId="0" borderId="12" xfId="0" applyBorder="1" applyAlignment="1"/>
    <xf numFmtId="0" fontId="0" fillId="0" borderId="12" xfId="0" applyBorder="1"/>
    <xf numFmtId="0" fontId="0" fillId="0" borderId="41" xfId="0" applyBorder="1" applyAlignment="1"/>
    <xf numFmtId="0" fontId="0" fillId="0" borderId="41" xfId="0" applyFill="1" applyBorder="1" applyAlignment="1"/>
    <xf numFmtId="0" fontId="0" fillId="0" borderId="42" xfId="0" applyBorder="1" applyAlignment="1">
      <alignment vertical="center"/>
    </xf>
    <xf numFmtId="0" fontId="0" fillId="0" borderId="4" xfId="0" applyBorder="1" applyAlignment="1">
      <alignment vertical="center"/>
    </xf>
    <xf numFmtId="0" fontId="0" fillId="0" borderId="14" xfId="0" applyBorder="1" applyAlignment="1">
      <alignment vertical="center"/>
    </xf>
    <xf numFmtId="0" fontId="7" fillId="4" borderId="7" xfId="0" applyFont="1" applyFill="1" applyBorder="1" applyAlignment="1">
      <alignment horizontal="center" vertical="center"/>
    </xf>
    <xf numFmtId="0" fontId="7" fillId="4" borderId="10" xfId="0" applyFont="1" applyFill="1" applyBorder="1" applyAlignment="1">
      <alignment horizontal="center" vertical="center"/>
    </xf>
    <xf numFmtId="0" fontId="0" fillId="0" borderId="1" xfId="0" applyBorder="1" applyAlignment="1">
      <alignment vertical="top" wrapText="1"/>
    </xf>
    <xf numFmtId="14" fontId="0" fillId="0" borderId="1" xfId="0" applyNumberFormat="1" applyBorder="1" applyAlignment="1">
      <alignment vertical="top"/>
    </xf>
    <xf numFmtId="0" fontId="0" fillId="0" borderId="0" xfId="0" applyBorder="1" applyAlignment="1">
      <alignment vertical="top" wrapText="1"/>
    </xf>
    <xf numFmtId="0" fontId="0" fillId="0" borderId="0" xfId="0" applyBorder="1" applyAlignment="1">
      <alignment vertical="top"/>
    </xf>
    <xf numFmtId="14" fontId="0" fillId="0" borderId="0" xfId="0" applyNumberFormat="1" applyBorder="1" applyAlignment="1">
      <alignment vertical="top"/>
    </xf>
    <xf numFmtId="0" fontId="14" fillId="0" borderId="1" xfId="0" applyFont="1" applyBorder="1" applyAlignment="1">
      <alignment vertical="center"/>
    </xf>
    <xf numFmtId="0" fontId="11" fillId="4" borderId="0" xfId="0" applyFont="1" applyFill="1" applyBorder="1" applyAlignment="1">
      <alignment horizontal="left" vertical="center" wrapText="1"/>
    </xf>
    <xf numFmtId="15" fontId="13" fillId="11" borderId="1" xfId="0" applyNumberFormat="1" applyFont="1" applyFill="1" applyBorder="1" applyAlignment="1" applyProtection="1">
      <alignment horizontal="center" vertical="center" wrapText="1"/>
      <protection locked="0"/>
    </xf>
    <xf numFmtId="43" fontId="29" fillId="8" borderId="0" xfId="0" applyNumberFormat="1" applyFont="1" applyFill="1" applyAlignment="1">
      <alignment horizontal="center" vertical="center"/>
    </xf>
    <xf numFmtId="9" fontId="29" fillId="8" borderId="35" xfId="0" applyNumberFormat="1" applyFont="1" applyFill="1" applyBorder="1" applyAlignment="1">
      <alignment horizontal="right" vertical="center"/>
    </xf>
    <xf numFmtId="43" fontId="0" fillId="0" borderId="0" xfId="0" applyNumberFormat="1"/>
    <xf numFmtId="9" fontId="0" fillId="0" borderId="0" xfId="0" applyNumberFormat="1"/>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168" fontId="13" fillId="11" borderId="1" xfId="1" applyNumberFormat="1" applyFont="1" applyFill="1" applyBorder="1" applyAlignment="1">
      <alignment horizontal="right" vertical="center" wrapText="1"/>
    </xf>
    <xf numFmtId="2" fontId="13" fillId="11" borderId="1" xfId="0" applyNumberFormat="1" applyFont="1" applyFill="1" applyBorder="1" applyAlignment="1" applyProtection="1">
      <alignment horizontal="center" vertical="center" wrapText="1"/>
      <protection locked="0"/>
    </xf>
    <xf numFmtId="17" fontId="13" fillId="0" borderId="1" xfId="0" applyNumberFormat="1" applyFont="1" applyFill="1" applyBorder="1" applyAlignment="1" applyProtection="1">
      <alignment horizontal="center" vertical="center" wrapText="1"/>
      <protection locked="0"/>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44" fontId="36" fillId="0" borderId="1" xfId="3" applyFont="1" applyFill="1" applyBorder="1" applyAlignment="1">
      <alignment horizontal="center" vertical="center" wrapText="1"/>
    </xf>
    <xf numFmtId="43" fontId="29" fillId="0" borderId="1" xfId="0" applyNumberFormat="1" applyFont="1" applyFill="1" applyBorder="1" applyAlignment="1">
      <alignment vertical="center"/>
    </xf>
    <xf numFmtId="0" fontId="29" fillId="0" borderId="1" xfId="0" applyFont="1" applyFill="1" applyBorder="1" applyAlignment="1">
      <alignment vertical="center"/>
    </xf>
    <xf numFmtId="43" fontId="30" fillId="0" borderId="0" xfId="0" applyNumberFormat="1" applyFont="1"/>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44" fontId="0" fillId="0" borderId="0" xfId="0" applyNumberFormat="1"/>
    <xf numFmtId="0" fontId="38" fillId="0" borderId="0" xfId="0" applyFont="1"/>
    <xf numFmtId="0" fontId="11" fillId="11" borderId="1" xfId="0" applyFont="1" applyFill="1" applyBorder="1" applyAlignment="1">
      <alignment horizontal="left" vertical="center" wrapText="1"/>
    </xf>
    <xf numFmtId="0" fontId="0" fillId="11" borderId="1" xfId="0"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left" vertical="top" wrapText="1"/>
    </xf>
    <xf numFmtId="0" fontId="0" fillId="0" borderId="5" xfId="0" applyBorder="1" applyAlignment="1">
      <alignment horizontal="center" vertical="center" wrapText="1"/>
    </xf>
    <xf numFmtId="0" fontId="0" fillId="0" borderId="5" xfId="0" applyBorder="1" applyAlignment="1">
      <alignment horizontal="left" vertical="center" wrapText="1"/>
    </xf>
    <xf numFmtId="0" fontId="0" fillId="0" borderId="1" xfId="0" applyBorder="1" applyAlignment="1">
      <alignment horizontal="center"/>
    </xf>
    <xf numFmtId="0" fontId="0" fillId="0" borderId="12" xfId="0" applyFill="1" applyBorder="1" applyAlignment="1">
      <alignment vertical="center"/>
    </xf>
    <xf numFmtId="0" fontId="0" fillId="0" borderId="1" xfId="0" applyBorder="1" applyAlignment="1">
      <alignment wrapText="1"/>
    </xf>
    <xf numFmtId="0" fontId="0" fillId="0" borderId="4"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39" fillId="0" borderId="1" xfId="0" applyFont="1" applyBorder="1" applyAlignment="1">
      <alignment vertical="center"/>
    </xf>
    <xf numFmtId="0" fontId="0" fillId="0" borderId="0" xfId="0" applyFill="1" applyBorder="1" applyAlignment="1">
      <alignment wrapText="1"/>
    </xf>
    <xf numFmtId="0" fontId="0" fillId="0" borderId="12" xfId="0" applyBorder="1" applyAlignment="1">
      <alignment vertical="top"/>
    </xf>
    <xf numFmtId="14" fontId="0" fillId="0" borderId="0" xfId="0" applyNumberFormat="1" applyAlignment="1">
      <alignment vertical="top"/>
    </xf>
    <xf numFmtId="17" fontId="0" fillId="0" borderId="0" xfId="0" applyNumberFormat="1" applyAlignment="1">
      <alignment vertical="center"/>
    </xf>
    <xf numFmtId="0" fontId="0" fillId="0" borderId="4" xfId="0" applyBorder="1" applyAlignment="1">
      <alignment vertical="top"/>
    </xf>
    <xf numFmtId="14" fontId="0" fillId="0" borderId="43" xfId="0" applyNumberFormat="1" applyBorder="1" applyAlignment="1">
      <alignment vertical="top"/>
    </xf>
    <xf numFmtId="0" fontId="0" fillId="0" borderId="4" xfId="0" applyBorder="1" applyAlignment="1"/>
    <xf numFmtId="0" fontId="0" fillId="0" borderId="43" xfId="0" applyBorder="1" applyAlignment="1">
      <alignment vertical="center"/>
    </xf>
    <xf numFmtId="171" fontId="0" fillId="0" borderId="1" xfId="0" applyNumberFormat="1" applyBorder="1" applyAlignment="1">
      <alignment wrapText="1"/>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0" borderId="5" xfId="0" applyFont="1" applyBorder="1" applyAlignment="1">
      <alignment horizontal="center"/>
    </xf>
    <xf numFmtId="0" fontId="26" fillId="0" borderId="1" xfId="0" applyFont="1" applyBorder="1" applyAlignment="1">
      <alignment horizontal="center"/>
    </xf>
    <xf numFmtId="0" fontId="33" fillId="10" borderId="0" xfId="0" applyFont="1" applyFill="1" applyAlignment="1">
      <alignment horizontal="center"/>
    </xf>
    <xf numFmtId="0" fontId="32" fillId="0" borderId="0" xfId="0" applyFont="1" applyAlignment="1">
      <alignment horizontal="center" vertical="center" wrapText="1"/>
    </xf>
    <xf numFmtId="0" fontId="21" fillId="0" borderId="1" xfId="0" applyFont="1" applyBorder="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5" xfId="0" applyBorder="1" applyAlignment="1">
      <alignment horizontal="left" vertical="top" wrapText="1"/>
    </xf>
    <xf numFmtId="0" fontId="0" fillId="0" borderId="14" xfId="0" applyBorder="1" applyAlignment="1">
      <alignment horizontal="left" vertical="top"/>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1" fillId="2" borderId="1" xfId="0" applyFont="1" applyFill="1" applyBorder="1" applyAlignment="1">
      <alignment horizontal="center" vertical="center" wrapText="1"/>
    </xf>
    <xf numFmtId="44" fontId="36" fillId="7" borderId="35" xfId="3" applyFont="1" applyFill="1" applyBorder="1" applyAlignment="1">
      <alignment horizontal="center" vertical="center" wrapText="1"/>
    </xf>
    <xf numFmtId="44" fontId="36" fillId="7" borderId="34"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5" xfId="0" applyFont="1" applyFill="1" applyBorder="1" applyAlignment="1">
      <alignment horizontal="center" vertical="center"/>
    </xf>
    <xf numFmtId="0" fontId="28" fillId="9" borderId="34" xfId="0" applyFont="1" applyFill="1" applyBorder="1" applyAlignment="1">
      <alignment horizontal="center" vertic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6" fillId="7" borderId="1" xfId="3"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0" fillId="11" borderId="0" xfId="0" applyFill="1" applyAlignment="1">
      <alignment horizontal="center" vertical="center"/>
    </xf>
    <xf numFmtId="0" fontId="11" fillId="11" borderId="0" xfId="0" applyFont="1" applyFill="1" applyBorder="1" applyAlignment="1">
      <alignment horizontal="left" vertical="center" wrapText="1"/>
    </xf>
    <xf numFmtId="0" fontId="14" fillId="11" borderId="0" xfId="0" applyFont="1" applyFill="1" applyAlignment="1">
      <alignment horizontal="lef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0.bin"/><Relationship Id="rId13" Type="http://schemas.openxmlformats.org/officeDocument/2006/relationships/printerSettings" Target="../printerSettings/printerSettings25.bin"/><Relationship Id="rId3" Type="http://schemas.openxmlformats.org/officeDocument/2006/relationships/printerSettings" Target="../printerSettings/printerSettings15.bin"/><Relationship Id="rId7" Type="http://schemas.openxmlformats.org/officeDocument/2006/relationships/printerSettings" Target="../printerSettings/printerSettings19.bin"/><Relationship Id="rId12" Type="http://schemas.openxmlformats.org/officeDocument/2006/relationships/printerSettings" Target="../printerSettings/printerSettings24.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printerSettings" Target="../printerSettings/printerSettings18.bin"/><Relationship Id="rId11" Type="http://schemas.openxmlformats.org/officeDocument/2006/relationships/printerSettings" Target="../printerSettings/printerSettings23.bin"/><Relationship Id="rId5" Type="http://schemas.openxmlformats.org/officeDocument/2006/relationships/printerSettings" Target="../printerSettings/printerSettings17.bin"/><Relationship Id="rId10" Type="http://schemas.openxmlformats.org/officeDocument/2006/relationships/printerSettings" Target="../printerSettings/printerSettings22.bin"/><Relationship Id="rId4" Type="http://schemas.openxmlformats.org/officeDocument/2006/relationships/printerSettings" Target="../printerSettings/printerSettings16.bin"/><Relationship Id="rId9"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43.bin"/><Relationship Id="rId13" Type="http://schemas.openxmlformats.org/officeDocument/2006/relationships/printerSettings" Target="../printerSettings/printerSettings48.bin"/><Relationship Id="rId3" Type="http://schemas.openxmlformats.org/officeDocument/2006/relationships/printerSettings" Target="../printerSettings/printerSettings38.bin"/><Relationship Id="rId7" Type="http://schemas.openxmlformats.org/officeDocument/2006/relationships/printerSettings" Target="../printerSettings/printerSettings42.bin"/><Relationship Id="rId12" Type="http://schemas.openxmlformats.org/officeDocument/2006/relationships/printerSettings" Target="../printerSettings/printerSettings47.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printerSettings" Target="../printerSettings/printerSettings41.bin"/><Relationship Id="rId11" Type="http://schemas.openxmlformats.org/officeDocument/2006/relationships/printerSettings" Target="../printerSettings/printerSettings46.bin"/><Relationship Id="rId5" Type="http://schemas.openxmlformats.org/officeDocument/2006/relationships/printerSettings" Target="../printerSettings/printerSettings40.bin"/><Relationship Id="rId10" Type="http://schemas.openxmlformats.org/officeDocument/2006/relationships/printerSettings" Target="../printerSettings/printerSettings45.bin"/><Relationship Id="rId4" Type="http://schemas.openxmlformats.org/officeDocument/2006/relationships/printerSettings" Target="../printerSettings/printerSettings39.bin"/><Relationship Id="rId9"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N14" sqref="N14"/>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304" t="s">
        <v>90</v>
      </c>
      <c r="B2" s="304"/>
      <c r="C2" s="304"/>
      <c r="D2" s="304"/>
      <c r="E2" s="304"/>
      <c r="F2" s="304"/>
      <c r="G2" s="304"/>
      <c r="H2" s="304"/>
      <c r="I2" s="304"/>
      <c r="J2" s="304"/>
      <c r="K2" s="304"/>
      <c r="L2" s="304"/>
    </row>
    <row r="4" spans="1:12" ht="16.5" x14ac:dyDescent="0.25">
      <c r="A4" s="308" t="s">
        <v>65</v>
      </c>
      <c r="B4" s="308"/>
      <c r="C4" s="308"/>
      <c r="D4" s="308"/>
      <c r="E4" s="308"/>
      <c r="F4" s="308"/>
      <c r="G4" s="308"/>
      <c r="H4" s="308"/>
      <c r="I4" s="308"/>
      <c r="J4" s="308"/>
      <c r="K4" s="308"/>
      <c r="L4" s="308"/>
    </row>
    <row r="5" spans="1:12" ht="16.5" x14ac:dyDescent="0.25">
      <c r="A5" s="79"/>
    </row>
    <row r="6" spans="1:12" ht="16.5" x14ac:dyDescent="0.25">
      <c r="A6" s="308" t="s">
        <v>704</v>
      </c>
      <c r="B6" s="308"/>
      <c r="C6" s="308"/>
      <c r="D6" s="308"/>
      <c r="E6" s="308"/>
      <c r="F6" s="308"/>
      <c r="G6" s="308"/>
      <c r="H6" s="308"/>
      <c r="I6" s="308"/>
      <c r="J6" s="308"/>
      <c r="K6" s="308"/>
      <c r="L6" s="308"/>
    </row>
    <row r="7" spans="1:12" ht="16.5" x14ac:dyDescent="0.25">
      <c r="A7" s="80"/>
    </row>
    <row r="8" spans="1:12" ht="109.5" customHeight="1" x14ac:dyDescent="0.25">
      <c r="A8" s="309" t="s">
        <v>136</v>
      </c>
      <c r="B8" s="309"/>
      <c r="C8" s="309"/>
      <c r="D8" s="309"/>
      <c r="E8" s="309"/>
      <c r="F8" s="309"/>
      <c r="G8" s="309"/>
      <c r="H8" s="309"/>
      <c r="I8" s="309"/>
      <c r="J8" s="309"/>
      <c r="K8" s="309"/>
      <c r="L8" s="309"/>
    </row>
    <row r="9" spans="1:12" ht="45.75" customHeight="1" x14ac:dyDescent="0.25">
      <c r="A9" s="309"/>
      <c r="B9" s="309"/>
      <c r="C9" s="309"/>
      <c r="D9" s="309"/>
      <c r="E9" s="309"/>
      <c r="F9" s="309"/>
      <c r="G9" s="309"/>
      <c r="H9" s="309"/>
      <c r="I9" s="309"/>
      <c r="J9" s="309"/>
      <c r="K9" s="309"/>
      <c r="L9" s="309"/>
    </row>
    <row r="10" spans="1:12" ht="28.5" customHeight="1" x14ac:dyDescent="0.25">
      <c r="A10" s="309" t="s">
        <v>93</v>
      </c>
      <c r="B10" s="309"/>
      <c r="C10" s="309"/>
      <c r="D10" s="309"/>
      <c r="E10" s="309"/>
      <c r="F10" s="309"/>
      <c r="G10" s="309"/>
      <c r="H10" s="309"/>
      <c r="I10" s="309"/>
      <c r="J10" s="309"/>
      <c r="K10" s="309"/>
      <c r="L10" s="309"/>
    </row>
    <row r="11" spans="1:12" ht="28.5" customHeight="1" x14ac:dyDescent="0.25">
      <c r="A11" s="309"/>
      <c r="B11" s="309"/>
      <c r="C11" s="309"/>
      <c r="D11" s="309"/>
      <c r="E11" s="309"/>
      <c r="F11" s="309"/>
      <c r="G11" s="309"/>
      <c r="H11" s="309"/>
      <c r="I11" s="309"/>
      <c r="J11" s="309"/>
      <c r="K11" s="309"/>
      <c r="L11" s="309"/>
    </row>
    <row r="12" spans="1:12" ht="15.75" thickBot="1" x14ac:dyDescent="0.3"/>
    <row r="13" spans="1:12" ht="15.75" thickBot="1" x14ac:dyDescent="0.3">
      <c r="A13" s="81" t="s">
        <v>66</v>
      </c>
      <c r="B13" s="310" t="s">
        <v>89</v>
      </c>
      <c r="C13" s="311"/>
      <c r="D13" s="311"/>
      <c r="E13" s="311"/>
      <c r="F13" s="311"/>
      <c r="G13" s="311"/>
      <c r="H13" s="311"/>
      <c r="I13" s="311"/>
      <c r="J13" s="311"/>
      <c r="K13" s="311"/>
      <c r="L13" s="311"/>
    </row>
    <row r="14" spans="1:12" ht="15.75" thickBot="1" x14ac:dyDescent="0.3">
      <c r="A14" s="82">
        <v>1</v>
      </c>
      <c r="B14" s="307"/>
      <c r="C14" s="307"/>
      <c r="D14" s="307"/>
      <c r="E14" s="307"/>
      <c r="F14" s="307"/>
      <c r="G14" s="307"/>
      <c r="H14" s="307"/>
      <c r="I14" s="307"/>
      <c r="J14" s="307"/>
      <c r="K14" s="307"/>
      <c r="L14" s="307"/>
    </row>
    <row r="15" spans="1:12" ht="15.75" thickBot="1" x14ac:dyDescent="0.3">
      <c r="A15" s="82">
        <v>2</v>
      </c>
      <c r="B15" s="307"/>
      <c r="C15" s="307"/>
      <c r="D15" s="307"/>
      <c r="E15" s="307"/>
      <c r="F15" s="307"/>
      <c r="G15" s="307"/>
      <c r="H15" s="307"/>
      <c r="I15" s="307"/>
      <c r="J15" s="307"/>
      <c r="K15" s="307"/>
      <c r="L15" s="307"/>
    </row>
    <row r="16" spans="1:12" ht="15.75" thickBot="1" x14ac:dyDescent="0.3">
      <c r="A16" s="82">
        <v>3</v>
      </c>
      <c r="B16" s="307"/>
      <c r="C16" s="307"/>
      <c r="D16" s="307"/>
      <c r="E16" s="307"/>
      <c r="F16" s="307"/>
      <c r="G16" s="307"/>
      <c r="H16" s="307"/>
      <c r="I16" s="307"/>
      <c r="J16" s="307"/>
      <c r="K16" s="307"/>
      <c r="L16" s="307"/>
    </row>
    <row r="17" spans="1:12" ht="15.75" thickBot="1" x14ac:dyDescent="0.3">
      <c r="A17" s="82">
        <v>4</v>
      </c>
      <c r="B17" s="307"/>
      <c r="C17" s="307"/>
      <c r="D17" s="307"/>
      <c r="E17" s="307"/>
      <c r="F17" s="307"/>
      <c r="G17" s="307"/>
      <c r="H17" s="307"/>
      <c r="I17" s="307"/>
      <c r="J17" s="307"/>
      <c r="K17" s="307"/>
      <c r="L17" s="307"/>
    </row>
    <row r="18" spans="1:12" ht="15.75" thickBot="1" x14ac:dyDescent="0.3">
      <c r="A18" s="82">
        <v>5</v>
      </c>
      <c r="B18" s="307"/>
      <c r="C18" s="307"/>
      <c r="D18" s="307"/>
      <c r="E18" s="307"/>
      <c r="F18" s="307"/>
      <c r="G18" s="307"/>
      <c r="H18" s="307"/>
      <c r="I18" s="307"/>
      <c r="J18" s="307"/>
      <c r="K18" s="307"/>
      <c r="L18" s="307"/>
    </row>
    <row r="19" spans="1:12" x14ac:dyDescent="0.25">
      <c r="A19" s="89"/>
      <c r="B19" s="89"/>
      <c r="C19" s="89"/>
      <c r="D19" s="89"/>
      <c r="E19" s="89"/>
      <c r="F19" s="89"/>
      <c r="G19" s="89"/>
      <c r="H19" s="89"/>
      <c r="I19" s="89"/>
      <c r="J19" s="89"/>
      <c r="K19" s="89"/>
      <c r="L19" s="89"/>
    </row>
    <row r="20" spans="1:12" ht="9" customHeight="1" x14ac:dyDescent="0.25">
      <c r="A20" s="90"/>
      <c r="B20" s="89"/>
      <c r="C20" s="89"/>
      <c r="D20" s="89"/>
      <c r="E20" s="89"/>
      <c r="F20" s="89"/>
      <c r="G20" s="89"/>
      <c r="H20" s="89"/>
      <c r="I20" s="89"/>
      <c r="J20" s="89"/>
      <c r="K20" s="89"/>
      <c r="L20" s="89"/>
    </row>
    <row r="21" spans="1:12" ht="23.25" customHeight="1" x14ac:dyDescent="0.25">
      <c r="A21" s="305" t="s">
        <v>750</v>
      </c>
      <c r="B21" s="297"/>
      <c r="C21" s="297"/>
      <c r="D21" s="297"/>
      <c r="E21" s="297"/>
      <c r="F21" s="297"/>
      <c r="G21" s="297"/>
      <c r="H21" s="297"/>
      <c r="I21" s="297"/>
      <c r="J21" s="297"/>
      <c r="K21" s="297"/>
      <c r="L21" s="297"/>
    </row>
    <row r="23" spans="1:12" ht="27" customHeight="1" x14ac:dyDescent="0.25">
      <c r="A23" s="298" t="s">
        <v>67</v>
      </c>
      <c r="B23" s="298"/>
      <c r="C23" s="298"/>
      <c r="D23" s="298"/>
      <c r="E23" s="84" t="s">
        <v>68</v>
      </c>
      <c r="F23" s="83" t="s">
        <v>69</v>
      </c>
      <c r="G23" s="83" t="s">
        <v>70</v>
      </c>
      <c r="H23" s="298" t="s">
        <v>3</v>
      </c>
      <c r="I23" s="298"/>
      <c r="J23" s="298"/>
      <c r="K23" s="298"/>
      <c r="L23" s="298"/>
    </row>
    <row r="24" spans="1:12" ht="30.75" customHeight="1" x14ac:dyDescent="0.25">
      <c r="A24" s="299" t="s">
        <v>97</v>
      </c>
      <c r="B24" s="300"/>
      <c r="C24" s="300"/>
      <c r="D24" s="301"/>
      <c r="E24" s="85" t="s">
        <v>705</v>
      </c>
      <c r="F24" s="266" t="s">
        <v>216</v>
      </c>
      <c r="G24" s="1"/>
      <c r="H24" s="287"/>
      <c r="I24" s="287"/>
      <c r="J24" s="287"/>
      <c r="K24" s="287"/>
      <c r="L24" s="287"/>
    </row>
    <row r="25" spans="1:12" ht="35.25" customHeight="1" x14ac:dyDescent="0.25">
      <c r="A25" s="284" t="s">
        <v>98</v>
      </c>
      <c r="B25" s="285"/>
      <c r="C25" s="285"/>
      <c r="D25" s="286"/>
      <c r="E25" s="86" t="s">
        <v>706</v>
      </c>
      <c r="F25" s="266" t="s">
        <v>216</v>
      </c>
      <c r="G25" s="1"/>
      <c r="H25" s="287"/>
      <c r="I25" s="287"/>
      <c r="J25" s="287"/>
      <c r="K25" s="287"/>
      <c r="L25" s="287"/>
    </row>
    <row r="26" spans="1:12" ht="24.75" customHeight="1" x14ac:dyDescent="0.25">
      <c r="A26" s="284" t="s">
        <v>137</v>
      </c>
      <c r="B26" s="285"/>
      <c r="C26" s="285"/>
      <c r="D26" s="286"/>
      <c r="E26" s="86" t="s">
        <v>707</v>
      </c>
      <c r="F26" s="266" t="s">
        <v>216</v>
      </c>
      <c r="G26" s="1"/>
      <c r="H26" s="287"/>
      <c r="I26" s="287"/>
      <c r="J26" s="287"/>
      <c r="K26" s="287"/>
      <c r="L26" s="287"/>
    </row>
    <row r="27" spans="1:12" ht="27" customHeight="1" x14ac:dyDescent="0.25">
      <c r="A27" s="294" t="s">
        <v>71</v>
      </c>
      <c r="B27" s="295"/>
      <c r="C27" s="295"/>
      <c r="D27" s="296"/>
      <c r="E27" s="87" t="s">
        <v>708</v>
      </c>
      <c r="F27" s="266" t="s">
        <v>216</v>
      </c>
      <c r="G27" s="1"/>
      <c r="H27" s="287"/>
      <c r="I27" s="287"/>
      <c r="J27" s="287"/>
      <c r="K27" s="287"/>
      <c r="L27" s="287"/>
    </row>
    <row r="28" spans="1:12" ht="20.25" customHeight="1" x14ac:dyDescent="0.25">
      <c r="A28" s="294" t="s">
        <v>92</v>
      </c>
      <c r="B28" s="295"/>
      <c r="C28" s="295"/>
      <c r="D28" s="296"/>
      <c r="E28" s="87"/>
      <c r="F28" s="266"/>
      <c r="G28" s="1"/>
      <c r="H28" s="288" t="s">
        <v>709</v>
      </c>
      <c r="I28" s="289"/>
      <c r="J28" s="289"/>
      <c r="K28" s="289"/>
      <c r="L28" s="290"/>
    </row>
    <row r="29" spans="1:12" ht="28.5" customHeight="1" x14ac:dyDescent="0.25">
      <c r="A29" s="294" t="s">
        <v>138</v>
      </c>
      <c r="B29" s="295"/>
      <c r="C29" s="295"/>
      <c r="D29" s="296"/>
      <c r="E29" s="87" t="s">
        <v>708</v>
      </c>
      <c r="F29" s="266" t="s">
        <v>216</v>
      </c>
      <c r="G29" s="1"/>
      <c r="H29" s="287"/>
      <c r="I29" s="287"/>
      <c r="J29" s="287"/>
      <c r="K29" s="287"/>
      <c r="L29" s="287"/>
    </row>
    <row r="30" spans="1:12" ht="28.5" customHeight="1" x14ac:dyDescent="0.25">
      <c r="A30" s="294" t="s">
        <v>95</v>
      </c>
      <c r="B30" s="295"/>
      <c r="C30" s="295"/>
      <c r="D30" s="296"/>
      <c r="E30" s="87" t="s">
        <v>718</v>
      </c>
      <c r="F30" s="266" t="s">
        <v>216</v>
      </c>
      <c r="G30" s="1"/>
      <c r="H30" s="288"/>
      <c r="I30" s="289"/>
      <c r="J30" s="289"/>
      <c r="K30" s="289"/>
      <c r="L30" s="290"/>
    </row>
    <row r="31" spans="1:12" ht="15.75" customHeight="1" x14ac:dyDescent="0.25">
      <c r="A31" s="284" t="s">
        <v>72</v>
      </c>
      <c r="B31" s="285"/>
      <c r="C31" s="285"/>
      <c r="D31" s="286"/>
      <c r="E31" s="86" t="s">
        <v>712</v>
      </c>
      <c r="F31" s="266" t="s">
        <v>216</v>
      </c>
      <c r="G31" s="1"/>
      <c r="H31" s="287"/>
      <c r="I31" s="287"/>
      <c r="J31" s="287"/>
      <c r="K31" s="287"/>
      <c r="L31" s="287"/>
    </row>
    <row r="32" spans="1:12" ht="19.5" customHeight="1" x14ac:dyDescent="0.25">
      <c r="A32" s="284" t="s">
        <v>73</v>
      </c>
      <c r="B32" s="285"/>
      <c r="C32" s="285"/>
      <c r="D32" s="286"/>
      <c r="E32" s="86" t="s">
        <v>713</v>
      </c>
      <c r="F32" s="266" t="s">
        <v>216</v>
      </c>
      <c r="G32" s="1"/>
      <c r="H32" s="306" t="s">
        <v>751</v>
      </c>
      <c r="I32" s="287"/>
      <c r="J32" s="287"/>
      <c r="K32" s="287"/>
      <c r="L32" s="287"/>
    </row>
    <row r="33" spans="1:12" ht="27.75" customHeight="1" x14ac:dyDescent="0.25">
      <c r="A33" s="284" t="s">
        <v>74</v>
      </c>
      <c r="B33" s="285"/>
      <c r="C33" s="285"/>
      <c r="D33" s="286"/>
      <c r="E33" s="86" t="s">
        <v>714</v>
      </c>
      <c r="F33" s="266" t="s">
        <v>216</v>
      </c>
      <c r="G33" s="1"/>
      <c r="H33" s="287" t="s">
        <v>719</v>
      </c>
      <c r="I33" s="287"/>
      <c r="J33" s="287"/>
      <c r="K33" s="287"/>
      <c r="L33" s="287"/>
    </row>
    <row r="34" spans="1:12" ht="61.5" customHeight="1" x14ac:dyDescent="0.25">
      <c r="A34" s="284" t="s">
        <v>75</v>
      </c>
      <c r="B34" s="285"/>
      <c r="C34" s="285"/>
      <c r="D34" s="286"/>
      <c r="E34" s="86" t="s">
        <v>715</v>
      </c>
      <c r="F34" s="266" t="s">
        <v>216</v>
      </c>
      <c r="G34" s="1"/>
      <c r="H34" s="303" t="s">
        <v>720</v>
      </c>
      <c r="I34" s="303"/>
      <c r="J34" s="303"/>
      <c r="K34" s="303"/>
      <c r="L34" s="303"/>
    </row>
    <row r="35" spans="1:12" ht="17.25" customHeight="1" x14ac:dyDescent="0.25">
      <c r="A35" s="284" t="s">
        <v>76</v>
      </c>
      <c r="B35" s="285"/>
      <c r="C35" s="285"/>
      <c r="D35" s="286"/>
      <c r="E35" s="86"/>
      <c r="F35" s="266" t="s">
        <v>216</v>
      </c>
      <c r="G35" s="1"/>
      <c r="H35" s="303"/>
      <c r="I35" s="287"/>
      <c r="J35" s="287"/>
      <c r="K35" s="287"/>
      <c r="L35" s="287"/>
    </row>
    <row r="36" spans="1:12" ht="24" customHeight="1" x14ac:dyDescent="0.25">
      <c r="A36" s="291" t="s">
        <v>94</v>
      </c>
      <c r="B36" s="292"/>
      <c r="C36" s="292"/>
      <c r="D36" s="293"/>
      <c r="E36" s="86" t="s">
        <v>710</v>
      </c>
      <c r="F36" s="266" t="s">
        <v>216</v>
      </c>
      <c r="G36" s="1"/>
      <c r="H36" s="302" t="s">
        <v>711</v>
      </c>
      <c r="I36" s="289"/>
      <c r="J36" s="289"/>
      <c r="K36" s="289"/>
      <c r="L36" s="290"/>
    </row>
    <row r="37" spans="1:12" ht="24" customHeight="1" x14ac:dyDescent="0.25">
      <c r="A37" s="284" t="s">
        <v>99</v>
      </c>
      <c r="B37" s="285"/>
      <c r="C37" s="285"/>
      <c r="D37" s="286"/>
      <c r="E37" s="86"/>
      <c r="F37" s="266"/>
      <c r="G37" s="1"/>
      <c r="H37" s="288" t="s">
        <v>709</v>
      </c>
      <c r="I37" s="289"/>
      <c r="J37" s="289"/>
      <c r="K37" s="289"/>
      <c r="L37" s="290"/>
    </row>
    <row r="38" spans="1:12" ht="28.5" customHeight="1" x14ac:dyDescent="0.25">
      <c r="A38" s="284" t="s">
        <v>100</v>
      </c>
      <c r="B38" s="285"/>
      <c r="C38" s="285"/>
      <c r="D38" s="286"/>
      <c r="E38" s="88" t="s">
        <v>716</v>
      </c>
      <c r="F38" s="266"/>
      <c r="G38" s="1"/>
      <c r="H38" s="303" t="s">
        <v>717</v>
      </c>
      <c r="I38" s="287"/>
      <c r="J38" s="287"/>
      <c r="K38" s="287"/>
      <c r="L38" s="287"/>
    </row>
    <row r="39" spans="1:12" x14ac:dyDescent="0.25">
      <c r="F39" s="215"/>
    </row>
    <row r="41" spans="1:12" x14ac:dyDescent="0.25">
      <c r="A41" s="297" t="s">
        <v>96</v>
      </c>
      <c r="B41" s="297"/>
      <c r="C41" s="297"/>
      <c r="D41" s="297"/>
      <c r="E41" s="297"/>
      <c r="F41" s="297"/>
      <c r="G41" s="297"/>
      <c r="H41" s="297"/>
      <c r="I41" s="297"/>
      <c r="J41" s="297"/>
      <c r="K41" s="297"/>
      <c r="L41" s="297"/>
    </row>
    <row r="43" spans="1:12" ht="15" customHeight="1" x14ac:dyDescent="0.25">
      <c r="A43" s="298" t="s">
        <v>67</v>
      </c>
      <c r="B43" s="298"/>
      <c r="C43" s="298"/>
      <c r="D43" s="298"/>
      <c r="E43" s="84" t="s">
        <v>68</v>
      </c>
      <c r="F43" s="91" t="s">
        <v>69</v>
      </c>
      <c r="G43" s="91" t="s">
        <v>70</v>
      </c>
      <c r="H43" s="298" t="s">
        <v>3</v>
      </c>
      <c r="I43" s="298"/>
      <c r="J43" s="298"/>
      <c r="K43" s="298"/>
      <c r="L43" s="298"/>
    </row>
    <row r="44" spans="1:12" ht="30" customHeight="1" x14ac:dyDescent="0.25">
      <c r="A44" s="299" t="s">
        <v>97</v>
      </c>
      <c r="B44" s="300"/>
      <c r="C44" s="300"/>
      <c r="D44" s="301"/>
      <c r="E44" s="85"/>
      <c r="F44" s="1"/>
      <c r="G44" s="1"/>
      <c r="H44" s="287"/>
      <c r="I44" s="287"/>
      <c r="J44" s="287"/>
      <c r="K44" s="287"/>
      <c r="L44" s="287"/>
    </row>
    <row r="45" spans="1:12" ht="15" customHeight="1" x14ac:dyDescent="0.25">
      <c r="A45" s="284" t="s">
        <v>98</v>
      </c>
      <c r="B45" s="285"/>
      <c r="C45" s="285"/>
      <c r="D45" s="286"/>
      <c r="E45" s="86"/>
      <c r="F45" s="1"/>
      <c r="G45" s="1"/>
      <c r="H45" s="287"/>
      <c r="I45" s="287"/>
      <c r="J45" s="287"/>
      <c r="K45" s="287"/>
      <c r="L45" s="287"/>
    </row>
    <row r="46" spans="1:12" ht="15" customHeight="1" x14ac:dyDescent="0.25">
      <c r="A46" s="284" t="s">
        <v>137</v>
      </c>
      <c r="B46" s="285"/>
      <c r="C46" s="285"/>
      <c r="D46" s="286"/>
      <c r="E46" s="86"/>
      <c r="F46" s="1"/>
      <c r="G46" s="1"/>
      <c r="H46" s="287"/>
      <c r="I46" s="287"/>
      <c r="J46" s="287"/>
      <c r="K46" s="287"/>
      <c r="L46" s="287"/>
    </row>
    <row r="47" spans="1:12" ht="15" customHeight="1" x14ac:dyDescent="0.25">
      <c r="A47" s="294" t="s">
        <v>71</v>
      </c>
      <c r="B47" s="295"/>
      <c r="C47" s="295"/>
      <c r="D47" s="296"/>
      <c r="E47" s="87"/>
      <c r="F47" s="1"/>
      <c r="G47" s="1"/>
      <c r="H47" s="287"/>
      <c r="I47" s="287"/>
      <c r="J47" s="287"/>
      <c r="K47" s="287"/>
      <c r="L47" s="287"/>
    </row>
    <row r="48" spans="1:12" ht="15" customHeight="1" x14ac:dyDescent="0.25">
      <c r="A48" s="294" t="s">
        <v>92</v>
      </c>
      <c r="B48" s="295"/>
      <c r="C48" s="295"/>
      <c r="D48" s="296"/>
      <c r="E48" s="87"/>
      <c r="F48" s="1"/>
      <c r="G48" s="1"/>
      <c r="H48" s="288"/>
      <c r="I48" s="289"/>
      <c r="J48" s="289"/>
      <c r="K48" s="289"/>
      <c r="L48" s="290"/>
    </row>
    <row r="49" spans="1:12" ht="37.5" customHeight="1" x14ac:dyDescent="0.25">
      <c r="A49" s="294" t="s">
        <v>138</v>
      </c>
      <c r="B49" s="295"/>
      <c r="C49" s="295"/>
      <c r="D49" s="296"/>
      <c r="E49" s="87"/>
      <c r="F49" s="1"/>
      <c r="G49" s="1"/>
      <c r="H49" s="287"/>
      <c r="I49" s="287"/>
      <c r="J49" s="287"/>
      <c r="K49" s="287"/>
      <c r="L49" s="287"/>
    </row>
    <row r="50" spans="1:12" ht="15" customHeight="1" x14ac:dyDescent="0.25">
      <c r="A50" s="294" t="s">
        <v>95</v>
      </c>
      <c r="B50" s="295"/>
      <c r="C50" s="295"/>
      <c r="D50" s="296"/>
      <c r="E50" s="87"/>
      <c r="F50" s="1"/>
      <c r="G50" s="1"/>
      <c r="H50" s="288"/>
      <c r="I50" s="289"/>
      <c r="J50" s="289"/>
      <c r="K50" s="289"/>
      <c r="L50" s="290"/>
    </row>
    <row r="51" spans="1:12" ht="15" customHeight="1" x14ac:dyDescent="0.25">
      <c r="A51" s="284" t="s">
        <v>72</v>
      </c>
      <c r="B51" s="285"/>
      <c r="C51" s="285"/>
      <c r="D51" s="286"/>
      <c r="E51" s="86"/>
      <c r="F51" s="1"/>
      <c r="G51" s="1"/>
      <c r="H51" s="287"/>
      <c r="I51" s="287"/>
      <c r="J51" s="287"/>
      <c r="K51" s="287"/>
      <c r="L51" s="287"/>
    </row>
    <row r="52" spans="1:12" ht="15" customHeight="1" x14ac:dyDescent="0.25">
      <c r="A52" s="284" t="s">
        <v>73</v>
      </c>
      <c r="B52" s="285"/>
      <c r="C52" s="285"/>
      <c r="D52" s="286"/>
      <c r="E52" s="86"/>
      <c r="F52" s="1"/>
      <c r="G52" s="1"/>
      <c r="H52" s="287"/>
      <c r="I52" s="287"/>
      <c r="J52" s="287"/>
      <c r="K52" s="287"/>
      <c r="L52" s="287"/>
    </row>
    <row r="53" spans="1:12" ht="15" customHeight="1" x14ac:dyDescent="0.25">
      <c r="A53" s="284" t="s">
        <v>74</v>
      </c>
      <c r="B53" s="285"/>
      <c r="C53" s="285"/>
      <c r="D53" s="286"/>
      <c r="E53" s="86"/>
      <c r="F53" s="1"/>
      <c r="G53" s="1"/>
      <c r="H53" s="287"/>
      <c r="I53" s="287"/>
      <c r="J53" s="287"/>
      <c r="K53" s="287"/>
      <c r="L53" s="287"/>
    </row>
    <row r="54" spans="1:12" ht="15" customHeight="1" x14ac:dyDescent="0.25">
      <c r="A54" s="284" t="s">
        <v>75</v>
      </c>
      <c r="B54" s="285"/>
      <c r="C54" s="285"/>
      <c r="D54" s="286"/>
      <c r="E54" s="86"/>
      <c r="F54" s="1"/>
      <c r="G54" s="1"/>
      <c r="H54" s="287"/>
      <c r="I54" s="287"/>
      <c r="J54" s="287"/>
      <c r="K54" s="287"/>
      <c r="L54" s="287"/>
    </row>
    <row r="55" spans="1:12" ht="15" customHeight="1" x14ac:dyDescent="0.25">
      <c r="A55" s="284" t="s">
        <v>76</v>
      </c>
      <c r="B55" s="285"/>
      <c r="C55" s="285"/>
      <c r="D55" s="286"/>
      <c r="E55" s="86"/>
      <c r="F55" s="1"/>
      <c r="G55" s="1"/>
      <c r="H55" s="287"/>
      <c r="I55" s="287"/>
      <c r="J55" s="287"/>
      <c r="K55" s="287"/>
      <c r="L55" s="287"/>
    </row>
    <row r="56" spans="1:12" ht="15" customHeight="1" x14ac:dyDescent="0.25">
      <c r="A56" s="291" t="s">
        <v>94</v>
      </c>
      <c r="B56" s="292"/>
      <c r="C56" s="292"/>
      <c r="D56" s="293"/>
      <c r="E56" s="86"/>
      <c r="F56" s="1"/>
      <c r="G56" s="1"/>
      <c r="H56" s="288"/>
      <c r="I56" s="289"/>
      <c r="J56" s="289"/>
      <c r="K56" s="289"/>
      <c r="L56" s="290"/>
    </row>
    <row r="57" spans="1:12" ht="15" customHeight="1" x14ac:dyDescent="0.25">
      <c r="A57" s="284" t="s">
        <v>99</v>
      </c>
      <c r="B57" s="285"/>
      <c r="C57" s="285"/>
      <c r="D57" s="286"/>
      <c r="E57" s="86"/>
      <c r="F57" s="1"/>
      <c r="G57" s="1"/>
      <c r="H57" s="288"/>
      <c r="I57" s="289"/>
      <c r="J57" s="289"/>
      <c r="K57" s="289"/>
      <c r="L57" s="290"/>
    </row>
    <row r="58" spans="1:12" ht="15" customHeight="1" x14ac:dyDescent="0.25">
      <c r="A58" s="284" t="s">
        <v>100</v>
      </c>
      <c r="B58" s="285"/>
      <c r="C58" s="285"/>
      <c r="D58" s="286"/>
      <c r="E58" s="88"/>
      <c r="F58" s="1"/>
      <c r="G58" s="1"/>
      <c r="H58" s="287"/>
      <c r="I58" s="287"/>
      <c r="J58" s="287"/>
      <c r="K58" s="287"/>
      <c r="L58" s="287"/>
    </row>
  </sheetData>
  <customSheetViews>
    <customSheetView guid="{BE7B4A4D-9AE1-44FB-896A-2A75BAC54DCE}">
      <selection activeCell="N14" sqref="N14"/>
      <pageMargins left="0.7" right="0.7" top="0.75" bottom="0.75" header="0.3" footer="0.3"/>
      <pageSetup orientation="portrait" horizontalDpi="4294967295" verticalDpi="4294967295" r:id="rId1"/>
    </customSheetView>
    <customSheetView guid="{374C4F09-C3B7-4D17-A0A7-F165E4E76099}" topLeftCell="A17">
      <selection activeCell="B17" sqref="B17:L17"/>
      <pageMargins left="0.7" right="0.7" top="0.75" bottom="0.75" header="0.3" footer="0.3"/>
      <pageSetup orientation="portrait" horizontalDpi="4294967295" verticalDpi="4294967295" r:id="rId2"/>
    </customSheetView>
    <customSheetView guid="{9DED1854-660D-4172-A9EB-183BAA06A99B}">
      <selection activeCell="N14" sqref="N14"/>
      <pageMargins left="0.7" right="0.7" top="0.75" bottom="0.75" header="0.3" footer="0.3"/>
      <pageSetup orientation="portrait" horizontalDpi="4294967295" verticalDpi="4294967295" r:id="rId3"/>
    </customSheetView>
    <customSheetView guid="{6E8EF82A-AAAD-497F-93AF-E33C2625F3E2}">
      <selection activeCell="N14" sqref="N14"/>
      <pageMargins left="0.7" right="0.7" top="0.75" bottom="0.75" header="0.3" footer="0.3"/>
      <pageSetup orientation="portrait" horizontalDpi="4294967295" verticalDpi="4294967295" r:id="rId4"/>
    </customSheetView>
    <customSheetView guid="{467D9A3C-026B-4584-8953-F7E2F4B9FE9A}">
      <selection activeCell="A8" sqref="A8:L9"/>
      <pageMargins left="0.7" right="0.7" top="0.75" bottom="0.75" header="0.3" footer="0.3"/>
      <pageSetup orientation="portrait" horizontalDpi="4294967295" verticalDpi="4294967295" r:id="rId5"/>
    </customSheetView>
    <customSheetView guid="{A754E68C-2FC6-462D-A463-BD613E9F1BEB}">
      <selection activeCell="N14" sqref="N14"/>
      <pageMargins left="0.7" right="0.7" top="0.75" bottom="0.75" header="0.3" footer="0.3"/>
      <pageSetup orientation="portrait" horizontalDpi="4294967295" verticalDpi="4294967295" r:id="rId6"/>
    </customSheetView>
    <customSheetView guid="{177D317F-D5D9-47E3-BD3A-7C3DF8DF3716}">
      <selection activeCell="A46" sqref="A46:D46"/>
      <pageMargins left="0.7" right="0.7" top="0.75" bottom="0.75" header="0.3" footer="0.3"/>
      <pageSetup orientation="portrait" horizontalDpi="4294967295" verticalDpi="4294967295" r:id="rId7"/>
    </customSheetView>
    <customSheetView guid="{8714CD75-90D4-461F-ACB9-B571BFEBEF04}">
      <selection activeCell="N14" sqref="N14"/>
      <pageMargins left="0.7" right="0.7" top="0.75" bottom="0.75" header="0.3" footer="0.3"/>
      <pageSetup orientation="portrait" horizontalDpi="4294967295" verticalDpi="4294967295" r:id="rId8"/>
    </customSheetView>
    <customSheetView guid="{0C0DF93C-CC48-4648-B448-DAEBA1B6A469}">
      <selection activeCell="N14" sqref="N14"/>
      <pageMargins left="0.7" right="0.7" top="0.75" bottom="0.75" header="0.3" footer="0.3"/>
      <pageSetup orientation="portrait" horizontalDpi="4294967295" verticalDpi="4294967295" r:id="rId9"/>
    </customSheetView>
    <customSheetView guid="{D303456D-D930-4BC3-88BE-8A971BB047C8}">
      <selection activeCell="N14" sqref="N14"/>
      <pageMargins left="0.7" right="0.7" top="0.75" bottom="0.75" header="0.3" footer="0.3"/>
      <pageSetup orientation="portrait" horizontalDpi="4294967295" verticalDpi="4294967295" r:id="rId10"/>
    </customSheetView>
    <customSheetView guid="{7AA009C8-13FF-4F9B-84D3-3E7CCAF6094D}">
      <selection activeCell="N14" sqref="N14"/>
      <pageMargins left="0.7" right="0.7" top="0.75" bottom="0.75" header="0.3" footer="0.3"/>
      <pageSetup orientation="portrait" horizontalDpi="4294967295" verticalDpi="4294967295" r:id="rId11"/>
    </customSheetView>
    <customSheetView guid="{793476DD-798E-4C47-9D79-FF3D3E5BC468}" topLeftCell="A17">
      <selection activeCell="B17" sqref="B17:L17"/>
      <pageMargins left="0.7" right="0.7" top="0.75" bottom="0.75" header="0.3" footer="0.3"/>
      <pageSetup paperSize="0" orientation="portrait" horizontalDpi="0" verticalDpi="0" copies="0"/>
    </customSheetView>
  </customSheetViews>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82"/>
  <sheetViews>
    <sheetView topLeftCell="A145" zoomScale="70" zoomScaleNormal="70" workbookViewId="0">
      <selection activeCell="E146" sqref="E14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8.42578125" style="9" customWidth="1"/>
    <col min="12" max="13" width="18.7109375" style="9" customWidth="1"/>
    <col min="14" max="14" width="22.140625" style="9" customWidth="1"/>
    <col min="15" max="15" width="26.140625" style="9" customWidth="1"/>
    <col min="16" max="16" width="111.7109375" style="9" customWidth="1"/>
    <col min="17" max="17" width="39.28515625" style="9" customWidth="1"/>
    <col min="18" max="18" width="29.57031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19" t="s">
        <v>63</v>
      </c>
      <c r="C2" s="320"/>
      <c r="D2" s="320"/>
      <c r="E2" s="320"/>
      <c r="F2" s="320"/>
      <c r="G2" s="320"/>
      <c r="H2" s="320"/>
      <c r="I2" s="320"/>
      <c r="J2" s="320"/>
      <c r="K2" s="320"/>
      <c r="L2" s="320"/>
      <c r="M2" s="320"/>
      <c r="N2" s="320"/>
      <c r="O2" s="320"/>
      <c r="P2" s="320"/>
    </row>
    <row r="4" spans="2:16" ht="26.25" x14ac:dyDescent="0.25">
      <c r="B4" s="319" t="s">
        <v>48</v>
      </c>
      <c r="C4" s="320"/>
      <c r="D4" s="320"/>
      <c r="E4" s="320"/>
      <c r="F4" s="320"/>
      <c r="G4" s="320"/>
      <c r="H4" s="320"/>
      <c r="I4" s="320"/>
      <c r="J4" s="320"/>
      <c r="K4" s="320"/>
      <c r="L4" s="320"/>
      <c r="M4" s="320"/>
      <c r="N4" s="320"/>
      <c r="O4" s="320"/>
      <c r="P4" s="320"/>
    </row>
    <row r="5" spans="2:16" ht="15.75" thickBot="1" x14ac:dyDescent="0.3"/>
    <row r="6" spans="2:16" ht="21.75" thickBot="1" x14ac:dyDescent="0.3">
      <c r="B6" s="11" t="s">
        <v>4</v>
      </c>
      <c r="C6" s="323" t="s">
        <v>162</v>
      </c>
      <c r="D6" s="323"/>
      <c r="E6" s="323"/>
      <c r="F6" s="323"/>
      <c r="G6" s="323"/>
      <c r="H6" s="323"/>
      <c r="I6" s="323"/>
      <c r="J6" s="323"/>
      <c r="K6" s="323"/>
      <c r="L6" s="323"/>
      <c r="M6" s="323"/>
      <c r="N6" s="324"/>
    </row>
    <row r="7" spans="2:16" ht="16.5" thickBot="1" x14ac:dyDescent="0.3">
      <c r="B7" s="12" t="s">
        <v>5</v>
      </c>
      <c r="C7" s="323" t="s">
        <v>171</v>
      </c>
      <c r="D7" s="323"/>
      <c r="E7" s="323"/>
      <c r="F7" s="323"/>
      <c r="G7" s="323"/>
      <c r="H7" s="323"/>
      <c r="I7" s="323"/>
      <c r="J7" s="323"/>
      <c r="K7" s="323"/>
      <c r="L7" s="323"/>
      <c r="M7" s="323"/>
      <c r="N7" s="324"/>
    </row>
    <row r="8" spans="2:16" ht="16.5" thickBot="1" x14ac:dyDescent="0.3">
      <c r="B8" s="12" t="s">
        <v>6</v>
      </c>
      <c r="C8" s="323" t="s">
        <v>163</v>
      </c>
      <c r="D8" s="323"/>
      <c r="E8" s="323"/>
      <c r="F8" s="323"/>
      <c r="G8" s="323"/>
      <c r="H8" s="323"/>
      <c r="I8" s="323"/>
      <c r="J8" s="323"/>
      <c r="K8" s="323"/>
      <c r="L8" s="323"/>
      <c r="M8" s="323"/>
      <c r="N8" s="324"/>
    </row>
    <row r="9" spans="2:16" ht="16.5" thickBot="1" x14ac:dyDescent="0.3">
      <c r="B9" s="12" t="s">
        <v>7</v>
      </c>
      <c r="C9" s="323" t="s">
        <v>164</v>
      </c>
      <c r="D9" s="323"/>
      <c r="E9" s="323"/>
      <c r="F9" s="323"/>
      <c r="G9" s="323"/>
      <c r="H9" s="323"/>
      <c r="I9" s="323"/>
      <c r="J9" s="323"/>
      <c r="K9" s="323"/>
      <c r="L9" s="323"/>
      <c r="M9" s="323"/>
      <c r="N9" s="324"/>
    </row>
    <row r="10" spans="2:16" ht="16.5" thickBot="1" x14ac:dyDescent="0.3">
      <c r="B10" s="12" t="s">
        <v>166</v>
      </c>
      <c r="C10" s="177" t="s">
        <v>165</v>
      </c>
      <c r="D10" s="177"/>
      <c r="E10" s="177"/>
      <c r="F10" s="177"/>
      <c r="G10" s="177"/>
      <c r="H10" s="177"/>
      <c r="I10" s="177"/>
      <c r="J10" s="177"/>
      <c r="K10" s="177"/>
      <c r="L10" s="177"/>
      <c r="M10" s="177"/>
      <c r="N10" s="178"/>
    </row>
    <row r="11" spans="2:16" ht="16.5" thickBot="1" x14ac:dyDescent="0.3">
      <c r="B11" s="12" t="s">
        <v>167</v>
      </c>
      <c r="C11" s="185" t="s">
        <v>169</v>
      </c>
      <c r="D11" s="185"/>
      <c r="E11" s="185"/>
      <c r="F11" s="177"/>
      <c r="G11" s="177"/>
      <c r="H11" s="177"/>
      <c r="I11" s="177"/>
      <c r="J11" s="177"/>
      <c r="K11" s="177"/>
      <c r="L11" s="177"/>
      <c r="M11" s="177"/>
      <c r="N11" s="178"/>
    </row>
    <row r="12" spans="2:16" ht="16.5" thickBot="1" x14ac:dyDescent="0.3">
      <c r="B12" s="12" t="s">
        <v>168</v>
      </c>
      <c r="C12" s="185" t="s">
        <v>170</v>
      </c>
      <c r="D12" s="185"/>
      <c r="E12" s="185"/>
      <c r="F12" s="177"/>
      <c r="G12" s="177"/>
      <c r="H12" s="177"/>
      <c r="I12" s="177"/>
      <c r="J12" s="177"/>
      <c r="K12" s="177"/>
      <c r="L12" s="177"/>
      <c r="M12" s="177"/>
      <c r="N12" s="178"/>
    </row>
    <row r="13" spans="2:16" ht="16.5" thickBot="1" x14ac:dyDescent="0.3">
      <c r="B13" s="12" t="s">
        <v>8</v>
      </c>
      <c r="C13" s="325">
        <v>19</v>
      </c>
      <c r="D13" s="325"/>
      <c r="E13" s="326"/>
      <c r="F13" s="34"/>
      <c r="G13" s="34"/>
      <c r="H13" s="34"/>
      <c r="I13" s="34"/>
      <c r="J13" s="34"/>
      <c r="K13" s="34"/>
      <c r="L13" s="34"/>
      <c r="M13" s="34"/>
      <c r="N13" s="35"/>
    </row>
    <row r="14" spans="2:16" ht="16.5" thickBot="1" x14ac:dyDescent="0.3">
      <c r="B14" s="14" t="s">
        <v>9</v>
      </c>
      <c r="C14" s="15">
        <v>41973</v>
      </c>
      <c r="D14" s="16"/>
      <c r="E14" s="16"/>
      <c r="F14" s="16"/>
      <c r="G14" s="16"/>
      <c r="H14" s="16"/>
      <c r="I14" s="16"/>
      <c r="J14" s="16"/>
      <c r="K14" s="16"/>
      <c r="L14" s="16"/>
      <c r="M14" s="16"/>
      <c r="N14" s="17"/>
    </row>
    <row r="15" spans="2:16" ht="15.75" x14ac:dyDescent="0.25">
      <c r="B15" s="13"/>
      <c r="C15" s="18"/>
      <c r="D15" s="19"/>
      <c r="E15" s="19"/>
      <c r="F15" s="19"/>
      <c r="G15" s="19"/>
      <c r="H15" s="19"/>
      <c r="I15" s="8"/>
      <c r="J15" s="8"/>
      <c r="K15" s="8"/>
      <c r="L15" s="8"/>
      <c r="M15" s="8"/>
      <c r="N15" s="19"/>
    </row>
    <row r="16" spans="2:16" x14ac:dyDescent="0.25">
      <c r="I16" s="8"/>
      <c r="J16" s="8"/>
      <c r="K16" s="8"/>
      <c r="L16" s="8"/>
      <c r="M16" s="8"/>
      <c r="N16" s="21"/>
    </row>
    <row r="17" spans="1:14" ht="45.75" customHeight="1" x14ac:dyDescent="0.25">
      <c r="B17" s="329" t="s">
        <v>101</v>
      </c>
      <c r="C17" s="329"/>
      <c r="D17" s="52" t="s">
        <v>12</v>
      </c>
      <c r="E17" s="52" t="s">
        <v>13</v>
      </c>
      <c r="F17" s="52" t="s">
        <v>29</v>
      </c>
      <c r="G17" s="94"/>
      <c r="I17" s="38"/>
      <c r="J17" s="38"/>
      <c r="K17" s="38"/>
      <c r="L17" s="38"/>
      <c r="M17" s="38"/>
      <c r="N17" s="21"/>
    </row>
    <row r="18" spans="1:14" x14ac:dyDescent="0.25">
      <c r="B18" s="329"/>
      <c r="C18" s="329"/>
      <c r="D18" s="52">
        <v>19</v>
      </c>
      <c r="E18" s="36">
        <v>2671954168</v>
      </c>
      <c r="F18" s="186">
        <v>938</v>
      </c>
      <c r="G18" s="95"/>
      <c r="I18" s="39"/>
      <c r="J18" s="39"/>
      <c r="K18" s="39"/>
      <c r="L18" s="39"/>
      <c r="M18" s="39"/>
      <c r="N18" s="21"/>
    </row>
    <row r="19" spans="1:14" x14ac:dyDescent="0.25">
      <c r="B19" s="329"/>
      <c r="C19" s="329"/>
      <c r="D19" s="52"/>
      <c r="E19" s="36"/>
      <c r="F19" s="186"/>
      <c r="G19" s="95"/>
      <c r="I19" s="39"/>
      <c r="J19" s="39"/>
      <c r="K19" s="39"/>
      <c r="L19" s="39"/>
      <c r="M19" s="39"/>
      <c r="N19" s="21"/>
    </row>
    <row r="20" spans="1:14" x14ac:dyDescent="0.25">
      <c r="B20" s="329"/>
      <c r="C20" s="329"/>
      <c r="D20" s="52"/>
      <c r="E20" s="36"/>
      <c r="F20" s="186"/>
      <c r="G20" s="95"/>
      <c r="I20" s="39"/>
      <c r="J20" s="39"/>
      <c r="K20" s="39"/>
      <c r="L20" s="39"/>
      <c r="M20" s="39"/>
      <c r="N20" s="21"/>
    </row>
    <row r="21" spans="1:14" x14ac:dyDescent="0.25">
      <c r="B21" s="329"/>
      <c r="C21" s="329"/>
      <c r="D21" s="52"/>
      <c r="E21" s="36"/>
      <c r="F21" s="186"/>
      <c r="G21" s="95"/>
      <c r="H21" s="22"/>
      <c r="I21" s="39"/>
      <c r="J21" s="39"/>
      <c r="K21" s="39"/>
      <c r="L21" s="39"/>
      <c r="M21" s="39"/>
      <c r="N21" s="20"/>
    </row>
    <row r="22" spans="1:14" x14ac:dyDescent="0.25">
      <c r="B22" s="329"/>
      <c r="C22" s="329"/>
      <c r="D22" s="52"/>
      <c r="E22" s="36"/>
      <c r="F22" s="186"/>
      <c r="G22" s="95"/>
      <c r="H22" s="22"/>
      <c r="I22" s="41"/>
      <c r="J22" s="41"/>
      <c r="K22" s="41"/>
      <c r="L22" s="41"/>
      <c r="M22" s="41"/>
      <c r="N22" s="20"/>
    </row>
    <row r="23" spans="1:14" x14ac:dyDescent="0.25">
      <c r="B23" s="329"/>
      <c r="C23" s="329"/>
      <c r="D23" s="52"/>
      <c r="E23" s="37"/>
      <c r="F23" s="36"/>
      <c r="G23" s="95"/>
      <c r="H23" s="22"/>
      <c r="I23" s="8"/>
      <c r="J23" s="8"/>
      <c r="K23" s="8"/>
      <c r="L23" s="8"/>
      <c r="M23" s="8"/>
      <c r="N23" s="20"/>
    </row>
    <row r="24" spans="1:14" x14ac:dyDescent="0.25">
      <c r="B24" s="329"/>
      <c r="C24" s="329"/>
      <c r="D24" s="52"/>
      <c r="E24" s="37"/>
      <c r="F24" s="36"/>
      <c r="G24" s="95"/>
      <c r="H24" s="22"/>
      <c r="I24" s="8"/>
      <c r="J24" s="8"/>
      <c r="K24" s="8"/>
      <c r="L24" s="8"/>
      <c r="M24" s="8"/>
      <c r="N24" s="20"/>
    </row>
    <row r="25" spans="1:14" ht="15.75" thickBot="1" x14ac:dyDescent="0.3">
      <c r="B25" s="321" t="s">
        <v>14</v>
      </c>
      <c r="C25" s="322"/>
      <c r="D25" s="172">
        <f>SUM(D18:D22)</f>
        <v>19</v>
      </c>
      <c r="E25" s="64">
        <f>SUM(E18:E22)</f>
        <v>2671954168</v>
      </c>
      <c r="F25" s="186">
        <f>SUM(F18:F22)</f>
        <v>938</v>
      </c>
      <c r="G25" s="95"/>
      <c r="H25" s="22"/>
      <c r="I25" s="8"/>
      <c r="J25" s="8"/>
      <c r="K25" s="8"/>
      <c r="L25" s="8"/>
      <c r="M25" s="8"/>
      <c r="N25" s="20"/>
    </row>
    <row r="26" spans="1:14" ht="45.75" thickBot="1" x14ac:dyDescent="0.3">
      <c r="A26" s="43"/>
      <c r="B26" s="53" t="s">
        <v>15</v>
      </c>
      <c r="C26" s="53" t="s">
        <v>102</v>
      </c>
      <c r="E26" s="38"/>
      <c r="F26" s="38"/>
      <c r="G26" s="38"/>
      <c r="H26" s="38"/>
      <c r="I26" s="10"/>
      <c r="J26" s="10"/>
      <c r="K26" s="10"/>
      <c r="L26" s="10"/>
      <c r="M26" s="10"/>
    </row>
    <row r="27" spans="1:14" ht="15.75" thickBot="1" x14ac:dyDescent="0.3">
      <c r="A27" s="44">
        <v>1</v>
      </c>
      <c r="C27" s="46">
        <f>F25*80%</f>
        <v>750.40000000000009</v>
      </c>
      <c r="D27" s="42"/>
      <c r="E27" s="45">
        <f>E25</f>
        <v>2671954168</v>
      </c>
      <c r="F27" s="40"/>
      <c r="G27" s="40"/>
      <c r="H27" s="40"/>
      <c r="I27" s="23"/>
      <c r="J27" s="23"/>
      <c r="K27" s="23"/>
      <c r="L27" s="23"/>
      <c r="M27" s="23"/>
    </row>
    <row r="28" spans="1:14" x14ac:dyDescent="0.25">
      <c r="A28" s="101"/>
      <c r="C28" s="102"/>
      <c r="D28" s="39"/>
      <c r="E28" s="103"/>
      <c r="F28" s="40"/>
      <c r="G28" s="40"/>
      <c r="H28" s="40"/>
      <c r="I28" s="23"/>
      <c r="J28" s="23"/>
      <c r="K28" s="23"/>
      <c r="L28" s="23"/>
      <c r="M28" s="23"/>
    </row>
    <row r="29" spans="1:14" x14ac:dyDescent="0.25">
      <c r="A29" s="101"/>
      <c r="C29" s="102"/>
      <c r="D29" s="39"/>
      <c r="E29" s="103"/>
      <c r="F29" s="40"/>
      <c r="G29" s="40"/>
      <c r="H29" s="40"/>
      <c r="I29" s="23"/>
      <c r="J29" s="23"/>
      <c r="K29" s="23"/>
      <c r="L29" s="23"/>
      <c r="M29" s="23"/>
    </row>
    <row r="30" spans="1:14" x14ac:dyDescent="0.25">
      <c r="A30" s="101"/>
      <c r="B30" s="124" t="s">
        <v>139</v>
      </c>
      <c r="C30" s="106"/>
      <c r="D30" s="106"/>
      <c r="E30" s="106"/>
      <c r="F30" s="106"/>
      <c r="G30" s="106"/>
      <c r="H30" s="106"/>
      <c r="I30" s="109"/>
      <c r="J30" s="109"/>
      <c r="K30" s="109"/>
      <c r="L30" s="109"/>
      <c r="M30" s="109"/>
      <c r="N30" s="110"/>
    </row>
    <row r="31" spans="1:14" x14ac:dyDescent="0.25">
      <c r="A31" s="101"/>
      <c r="B31" s="106"/>
      <c r="C31" s="106"/>
      <c r="D31" s="106"/>
      <c r="E31" s="106"/>
      <c r="F31" s="106"/>
      <c r="G31" s="106"/>
      <c r="H31" s="106"/>
      <c r="I31" s="109"/>
      <c r="J31" s="109"/>
      <c r="K31" s="109"/>
      <c r="L31" s="109"/>
      <c r="M31" s="109"/>
      <c r="N31" s="110"/>
    </row>
    <row r="32" spans="1:14" x14ac:dyDescent="0.25">
      <c r="A32" s="101"/>
      <c r="B32" s="127" t="s">
        <v>33</v>
      </c>
      <c r="C32" s="127" t="s">
        <v>140</v>
      </c>
      <c r="D32" s="127" t="s">
        <v>141</v>
      </c>
      <c r="E32" s="106"/>
      <c r="F32" s="106"/>
      <c r="G32" s="106"/>
      <c r="H32" s="106"/>
      <c r="I32" s="109"/>
      <c r="J32" s="109"/>
      <c r="K32" s="109"/>
      <c r="L32" s="109"/>
      <c r="M32" s="109"/>
      <c r="N32" s="110"/>
    </row>
    <row r="33" spans="1:14" x14ac:dyDescent="0.25">
      <c r="A33" s="101"/>
      <c r="B33" s="123" t="s">
        <v>142</v>
      </c>
      <c r="C33" s="181" t="s">
        <v>216</v>
      </c>
      <c r="D33" s="123"/>
      <c r="E33" s="106"/>
      <c r="F33" s="106"/>
      <c r="G33" s="106"/>
      <c r="H33" s="106"/>
      <c r="I33" s="109"/>
      <c r="J33" s="109"/>
      <c r="K33" s="109"/>
      <c r="L33" s="109"/>
      <c r="M33" s="109"/>
      <c r="N33" s="110"/>
    </row>
    <row r="34" spans="1:14" x14ac:dyDescent="0.25">
      <c r="A34" s="101"/>
      <c r="B34" s="123" t="s">
        <v>143</v>
      </c>
      <c r="C34" s="181" t="s">
        <v>216</v>
      </c>
      <c r="D34" s="123"/>
      <c r="E34" s="106"/>
      <c r="F34" s="106"/>
      <c r="G34" s="106"/>
      <c r="H34" s="106"/>
      <c r="I34" s="109"/>
      <c r="J34" s="109"/>
      <c r="K34" s="109"/>
      <c r="L34" s="109"/>
      <c r="M34" s="109"/>
      <c r="N34" s="110"/>
    </row>
    <row r="35" spans="1:14" x14ac:dyDescent="0.25">
      <c r="A35" s="101"/>
      <c r="B35" s="123" t="s">
        <v>144</v>
      </c>
      <c r="C35" s="123"/>
      <c r="D35" s="123" t="s">
        <v>216</v>
      </c>
      <c r="E35" s="106"/>
      <c r="F35" s="106"/>
      <c r="G35" s="106"/>
      <c r="H35" s="106"/>
      <c r="I35" s="109"/>
      <c r="J35" s="109"/>
      <c r="K35" s="109"/>
      <c r="L35" s="109"/>
      <c r="M35" s="109"/>
      <c r="N35" s="110"/>
    </row>
    <row r="36" spans="1:14" x14ac:dyDescent="0.25">
      <c r="A36" s="101"/>
      <c r="B36" s="123" t="s">
        <v>145</v>
      </c>
      <c r="C36" s="262"/>
      <c r="D36" s="123" t="s">
        <v>216</v>
      </c>
      <c r="E36" s="106"/>
      <c r="F36" s="106"/>
      <c r="G36" s="106"/>
      <c r="H36" s="106"/>
      <c r="I36" s="109"/>
      <c r="J36" s="109"/>
      <c r="K36" s="109"/>
      <c r="L36" s="109"/>
      <c r="M36" s="109"/>
      <c r="N36" s="110"/>
    </row>
    <row r="37" spans="1:14" x14ac:dyDescent="0.25">
      <c r="A37" s="101"/>
      <c r="B37" s="106"/>
      <c r="C37" s="106"/>
      <c r="D37" s="106"/>
      <c r="E37" s="106"/>
      <c r="F37" s="106"/>
      <c r="G37" s="106"/>
      <c r="H37" s="106"/>
      <c r="I37" s="109"/>
      <c r="J37" s="109"/>
      <c r="K37" s="109"/>
      <c r="L37" s="109"/>
      <c r="M37" s="109"/>
      <c r="N37" s="110"/>
    </row>
    <row r="38" spans="1:14" x14ac:dyDescent="0.25">
      <c r="A38" s="101"/>
      <c r="B38" s="106"/>
      <c r="C38" s="106"/>
      <c r="D38" s="106"/>
      <c r="E38" s="106"/>
      <c r="F38" s="106"/>
      <c r="G38" s="106"/>
      <c r="H38" s="106"/>
      <c r="I38" s="109"/>
      <c r="J38" s="109"/>
      <c r="K38" s="109"/>
      <c r="L38" s="109"/>
      <c r="M38" s="109"/>
      <c r="N38" s="110"/>
    </row>
    <row r="39" spans="1:14" x14ac:dyDescent="0.25">
      <c r="A39" s="101"/>
      <c r="B39" s="124" t="s">
        <v>146</v>
      </c>
      <c r="C39" s="106"/>
      <c r="D39" s="106"/>
      <c r="E39" s="106"/>
      <c r="F39" s="106"/>
      <c r="G39" s="106"/>
      <c r="H39" s="106"/>
      <c r="I39" s="109"/>
      <c r="J39" s="109"/>
      <c r="K39" s="109"/>
      <c r="L39" s="109"/>
      <c r="M39" s="109"/>
      <c r="N39" s="110"/>
    </row>
    <row r="40" spans="1:14" x14ac:dyDescent="0.25">
      <c r="A40" s="101"/>
      <c r="B40" s="106"/>
      <c r="C40" s="106"/>
      <c r="D40" s="106"/>
      <c r="E40" s="106"/>
      <c r="F40" s="106"/>
      <c r="G40" s="106"/>
      <c r="H40" s="106"/>
      <c r="I40" s="109"/>
      <c r="J40" s="109"/>
      <c r="K40" s="109"/>
      <c r="L40" s="109"/>
      <c r="M40" s="109"/>
      <c r="N40" s="110"/>
    </row>
    <row r="41" spans="1:14" x14ac:dyDescent="0.25">
      <c r="A41" s="101"/>
      <c r="B41" s="106"/>
      <c r="C41" s="106"/>
      <c r="D41" s="106"/>
      <c r="E41" s="106"/>
      <c r="F41" s="106"/>
      <c r="G41" s="106"/>
      <c r="H41" s="106"/>
      <c r="I41" s="109"/>
      <c r="J41" s="109"/>
      <c r="K41" s="109"/>
      <c r="L41" s="109"/>
      <c r="M41" s="109"/>
      <c r="N41" s="110"/>
    </row>
    <row r="42" spans="1:14" x14ac:dyDescent="0.25">
      <c r="A42" s="101"/>
      <c r="B42" s="127" t="s">
        <v>33</v>
      </c>
      <c r="C42" s="127" t="s">
        <v>58</v>
      </c>
      <c r="D42" s="126" t="s">
        <v>51</v>
      </c>
      <c r="E42" s="126" t="s">
        <v>16</v>
      </c>
      <c r="F42" s="106"/>
      <c r="G42" s="106"/>
      <c r="H42" s="106"/>
      <c r="I42" s="109"/>
      <c r="J42" s="109"/>
      <c r="K42" s="109"/>
      <c r="L42" s="109"/>
      <c r="M42" s="109"/>
      <c r="N42" s="110"/>
    </row>
    <row r="43" spans="1:14" ht="28.5" x14ac:dyDescent="0.25">
      <c r="A43" s="101"/>
      <c r="B43" s="107" t="s">
        <v>147</v>
      </c>
      <c r="C43" s="108">
        <v>40</v>
      </c>
      <c r="D43" s="125">
        <v>20</v>
      </c>
      <c r="E43" s="340">
        <f>+D43+D44</f>
        <v>20</v>
      </c>
      <c r="F43" s="106"/>
      <c r="G43" s="106"/>
      <c r="H43" s="106"/>
      <c r="I43" s="109"/>
      <c r="J43" s="109"/>
      <c r="K43" s="109"/>
      <c r="L43" s="109"/>
      <c r="M43" s="109"/>
      <c r="N43" s="110"/>
    </row>
    <row r="44" spans="1:14" ht="42.75" x14ac:dyDescent="0.25">
      <c r="A44" s="101"/>
      <c r="B44" s="107" t="s">
        <v>148</v>
      </c>
      <c r="C44" s="108">
        <v>60</v>
      </c>
      <c r="D44" s="125">
        <f>+F181</f>
        <v>0</v>
      </c>
      <c r="E44" s="341"/>
      <c r="F44" s="106"/>
      <c r="G44" s="106"/>
      <c r="H44" s="106"/>
      <c r="I44" s="109"/>
      <c r="J44" s="109"/>
      <c r="K44" s="109"/>
      <c r="L44" s="109"/>
      <c r="M44" s="109"/>
      <c r="N44" s="110"/>
    </row>
    <row r="45" spans="1:14" x14ac:dyDescent="0.25">
      <c r="A45" s="101"/>
      <c r="C45" s="102"/>
      <c r="D45" s="39"/>
      <c r="E45" s="103"/>
      <c r="F45" s="40"/>
      <c r="G45" s="40"/>
      <c r="H45" s="40"/>
      <c r="I45" s="23"/>
      <c r="J45" s="23"/>
      <c r="K45" s="23"/>
      <c r="L45" s="23"/>
      <c r="M45" s="23"/>
    </row>
    <row r="46" spans="1:14" x14ac:dyDescent="0.25">
      <c r="A46" s="101"/>
      <c r="C46" s="102"/>
      <c r="D46" s="39"/>
      <c r="E46" s="103"/>
      <c r="F46" s="40"/>
      <c r="G46" s="40"/>
      <c r="H46" s="40"/>
      <c r="I46" s="23"/>
      <c r="J46" s="23"/>
      <c r="K46" s="23"/>
      <c r="L46" s="23"/>
      <c r="M46" s="23"/>
    </row>
    <row r="47" spans="1:14" x14ac:dyDescent="0.25">
      <c r="A47" s="101"/>
      <c r="C47" s="102"/>
      <c r="D47" s="39"/>
      <c r="E47" s="103"/>
      <c r="F47" s="40"/>
      <c r="G47" s="40"/>
      <c r="H47" s="40"/>
      <c r="I47" s="23"/>
      <c r="J47" s="23"/>
      <c r="K47" s="23"/>
      <c r="L47" s="23"/>
      <c r="M47" s="23"/>
    </row>
    <row r="48" spans="1:14" ht="15.75" thickBot="1" x14ac:dyDescent="0.3">
      <c r="M48" s="331" t="s">
        <v>35</v>
      </c>
      <c r="N48" s="331"/>
    </row>
    <row r="49" spans="1:26" x14ac:dyDescent="0.25">
      <c r="B49" s="66" t="s">
        <v>30</v>
      </c>
      <c r="M49" s="65"/>
      <c r="N49" s="65"/>
    </row>
    <row r="50" spans="1:26" ht="15.75" thickBot="1" x14ac:dyDescent="0.3">
      <c r="M50" s="65"/>
      <c r="N50" s="65"/>
    </row>
    <row r="51" spans="1:26" s="8" customFormat="1" ht="109.5" customHeight="1" x14ac:dyDescent="0.25">
      <c r="B51" s="120" t="s">
        <v>149</v>
      </c>
      <c r="C51" s="120" t="s">
        <v>150</v>
      </c>
      <c r="D51" s="120" t="s">
        <v>151</v>
      </c>
      <c r="E51" s="54" t="s">
        <v>45</v>
      </c>
      <c r="F51" s="54" t="s">
        <v>22</v>
      </c>
      <c r="G51" s="54" t="s">
        <v>103</v>
      </c>
      <c r="H51" s="54" t="s">
        <v>17</v>
      </c>
      <c r="I51" s="54" t="s">
        <v>10</v>
      </c>
      <c r="J51" s="54" t="s">
        <v>31</v>
      </c>
      <c r="K51" s="54" t="s">
        <v>431</v>
      </c>
      <c r="L51" s="54" t="s">
        <v>20</v>
      </c>
      <c r="M51" s="105" t="s">
        <v>26</v>
      </c>
      <c r="N51" s="120" t="s">
        <v>152</v>
      </c>
      <c r="O51" s="54" t="s">
        <v>36</v>
      </c>
      <c r="P51" s="55" t="s">
        <v>11</v>
      </c>
      <c r="Q51" s="55" t="s">
        <v>19</v>
      </c>
      <c r="R51" s="379"/>
    </row>
    <row r="52" spans="1:26" s="29" customFormat="1" ht="60.75" customHeight="1" x14ac:dyDescent="0.25">
      <c r="A52" s="47">
        <v>1</v>
      </c>
      <c r="B52" s="116" t="s">
        <v>162</v>
      </c>
      <c r="C52" s="117" t="s">
        <v>171</v>
      </c>
      <c r="D52" s="48" t="s">
        <v>172</v>
      </c>
      <c r="E52" s="24" t="s">
        <v>173</v>
      </c>
      <c r="F52" s="25" t="s">
        <v>140</v>
      </c>
      <c r="G52" s="154"/>
      <c r="H52" s="51">
        <v>40941</v>
      </c>
      <c r="I52" s="26">
        <v>41274</v>
      </c>
      <c r="J52" s="239"/>
      <c r="K52" s="26" t="s">
        <v>175</v>
      </c>
      <c r="L52" s="26" t="s">
        <v>174</v>
      </c>
      <c r="M52" s="247">
        <v>13</v>
      </c>
      <c r="N52" s="104">
        <v>13</v>
      </c>
      <c r="O52" s="246"/>
      <c r="P52" s="27">
        <v>178</v>
      </c>
      <c r="Q52" s="155"/>
      <c r="R52" s="380"/>
      <c r="S52" s="28"/>
      <c r="T52" s="28"/>
      <c r="U52" s="28"/>
      <c r="V52" s="28"/>
      <c r="W52" s="28"/>
      <c r="X52" s="28"/>
      <c r="Y52" s="28"/>
      <c r="Z52" s="28"/>
    </row>
    <row r="53" spans="1:26" s="29" customFormat="1" x14ac:dyDescent="0.25">
      <c r="A53" s="47">
        <f>+A52+1</f>
        <v>2</v>
      </c>
      <c r="B53" s="116" t="s">
        <v>162</v>
      </c>
      <c r="C53" s="49" t="s">
        <v>170</v>
      </c>
      <c r="D53" s="48" t="s">
        <v>172</v>
      </c>
      <c r="E53" s="24" t="s">
        <v>177</v>
      </c>
      <c r="F53" s="25" t="s">
        <v>140</v>
      </c>
      <c r="G53" s="25"/>
      <c r="H53" s="119">
        <v>41282</v>
      </c>
      <c r="I53" s="26">
        <v>41851</v>
      </c>
      <c r="J53" s="239"/>
      <c r="K53" s="26" t="s">
        <v>178</v>
      </c>
      <c r="L53" s="26" t="s">
        <v>174</v>
      </c>
      <c r="M53" s="247">
        <v>120</v>
      </c>
      <c r="N53" s="104">
        <v>120</v>
      </c>
      <c r="O53" s="246"/>
      <c r="P53" s="27">
        <v>178</v>
      </c>
      <c r="Q53" s="155"/>
      <c r="R53" s="380"/>
      <c r="S53" s="28"/>
      <c r="T53" s="28"/>
      <c r="U53" s="28"/>
      <c r="V53" s="28"/>
      <c r="W53" s="28"/>
      <c r="X53" s="28"/>
      <c r="Y53" s="28"/>
      <c r="Z53" s="28"/>
    </row>
    <row r="54" spans="1:26" s="115" customFormat="1" ht="30" x14ac:dyDescent="0.25">
      <c r="A54" s="47">
        <v>3</v>
      </c>
      <c r="B54" s="116" t="s">
        <v>162</v>
      </c>
      <c r="C54" s="117" t="s">
        <v>163</v>
      </c>
      <c r="D54" s="116" t="s">
        <v>172</v>
      </c>
      <c r="E54" s="111" t="s">
        <v>179</v>
      </c>
      <c r="F54" s="112" t="s">
        <v>140</v>
      </c>
      <c r="G54" s="112"/>
      <c r="H54" s="119">
        <v>40576</v>
      </c>
      <c r="I54" s="113">
        <v>40908</v>
      </c>
      <c r="J54" s="239"/>
      <c r="K54" s="113" t="s">
        <v>222</v>
      </c>
      <c r="L54" s="113" t="s">
        <v>174</v>
      </c>
      <c r="M54" s="247">
        <v>4590</v>
      </c>
      <c r="N54" s="104">
        <v>4590</v>
      </c>
      <c r="O54" s="246"/>
      <c r="P54" s="27">
        <v>178</v>
      </c>
      <c r="Q54" s="155"/>
      <c r="R54" s="380"/>
      <c r="S54" s="114"/>
      <c r="T54" s="114"/>
      <c r="U54" s="114"/>
      <c r="V54" s="114"/>
      <c r="W54" s="114"/>
      <c r="X54" s="114"/>
      <c r="Y54" s="114"/>
      <c r="Z54" s="114"/>
    </row>
    <row r="55" spans="1:26" s="115" customFormat="1" ht="45" x14ac:dyDescent="0.25">
      <c r="A55" s="47">
        <v>4</v>
      </c>
      <c r="B55" s="116" t="s">
        <v>162</v>
      </c>
      <c r="C55" s="117" t="s">
        <v>164</v>
      </c>
      <c r="D55" s="116" t="s">
        <v>172</v>
      </c>
      <c r="E55" s="111" t="s">
        <v>180</v>
      </c>
      <c r="F55" s="112" t="s">
        <v>140</v>
      </c>
      <c r="G55" s="112"/>
      <c r="H55" s="119">
        <v>41306</v>
      </c>
      <c r="I55" s="113">
        <v>41639</v>
      </c>
      <c r="J55" s="239"/>
      <c r="K55" s="113" t="s">
        <v>174</v>
      </c>
      <c r="L55" s="113" t="s">
        <v>175</v>
      </c>
      <c r="M55" s="247">
        <v>959</v>
      </c>
      <c r="N55" s="104">
        <v>959</v>
      </c>
      <c r="O55" s="246"/>
      <c r="P55" s="27">
        <v>178</v>
      </c>
      <c r="Q55" s="155"/>
      <c r="R55" s="380"/>
      <c r="S55" s="114"/>
      <c r="T55" s="114"/>
      <c r="U55" s="114"/>
      <c r="V55" s="114"/>
      <c r="W55" s="114"/>
      <c r="X55" s="114"/>
      <c r="Y55" s="114"/>
      <c r="Z55" s="114"/>
    </row>
    <row r="56" spans="1:26" s="115" customFormat="1" ht="37.5" customHeight="1" x14ac:dyDescent="0.25">
      <c r="A56" s="47">
        <v>5</v>
      </c>
      <c r="B56" s="116" t="s">
        <v>162</v>
      </c>
      <c r="C56" s="117" t="s">
        <v>165</v>
      </c>
      <c r="D56" s="116" t="s">
        <v>172</v>
      </c>
      <c r="E56" s="111" t="s">
        <v>181</v>
      </c>
      <c r="F56" s="112" t="s">
        <v>140</v>
      </c>
      <c r="G56" s="112"/>
      <c r="H56" s="119">
        <v>41298</v>
      </c>
      <c r="I56" s="113">
        <v>41851</v>
      </c>
      <c r="J56" s="239"/>
      <c r="K56" s="113" t="s">
        <v>174</v>
      </c>
      <c r="L56" s="113" t="s">
        <v>182</v>
      </c>
      <c r="M56" s="247">
        <v>192</v>
      </c>
      <c r="N56" s="104">
        <v>192</v>
      </c>
      <c r="O56" s="246"/>
      <c r="P56" s="27">
        <v>178</v>
      </c>
      <c r="Q56" s="155"/>
      <c r="R56" s="380"/>
      <c r="S56" s="114"/>
      <c r="T56" s="114"/>
      <c r="U56" s="114"/>
      <c r="V56" s="114"/>
      <c r="W56" s="114"/>
      <c r="X56" s="114"/>
      <c r="Y56" s="114"/>
      <c r="Z56" s="114"/>
    </row>
    <row r="57" spans="1:26" s="115" customFormat="1" ht="53.25" customHeight="1" thickBot="1" x14ac:dyDescent="0.3">
      <c r="A57" s="47">
        <v>6</v>
      </c>
      <c r="B57" s="116" t="s">
        <v>162</v>
      </c>
      <c r="C57" s="117" t="s">
        <v>203</v>
      </c>
      <c r="D57" s="116" t="s">
        <v>172</v>
      </c>
      <c r="E57" s="111" t="s">
        <v>204</v>
      </c>
      <c r="F57" s="112" t="s">
        <v>140</v>
      </c>
      <c r="G57" s="112"/>
      <c r="H57" s="196">
        <v>41286</v>
      </c>
      <c r="I57" s="113">
        <v>41851</v>
      </c>
      <c r="J57" s="239"/>
      <c r="K57" s="113" t="s">
        <v>174</v>
      </c>
      <c r="L57" s="113" t="s">
        <v>205</v>
      </c>
      <c r="M57" s="247">
        <v>129</v>
      </c>
      <c r="N57" s="104">
        <v>129</v>
      </c>
      <c r="O57" s="246"/>
      <c r="P57" s="27">
        <v>178</v>
      </c>
      <c r="Q57" s="155"/>
      <c r="R57" s="380"/>
      <c r="S57" s="114"/>
      <c r="T57" s="114"/>
      <c r="U57" s="114"/>
      <c r="V57" s="114"/>
      <c r="W57" s="114"/>
      <c r="X57" s="114"/>
      <c r="Y57" s="114"/>
      <c r="Z57" s="114"/>
    </row>
    <row r="58" spans="1:26" s="115" customFormat="1" ht="15.75" thickBot="1" x14ac:dyDescent="0.3">
      <c r="A58" s="201"/>
      <c r="B58" s="50" t="s">
        <v>16</v>
      </c>
      <c r="C58" s="185"/>
      <c r="D58" s="185"/>
      <c r="E58" s="185"/>
      <c r="F58" s="190"/>
      <c r="G58" s="190"/>
      <c r="H58" s="190"/>
      <c r="I58" s="190"/>
      <c r="J58" s="190"/>
      <c r="K58" s="190" t="s">
        <v>217</v>
      </c>
      <c r="L58" s="190" t="s">
        <v>331</v>
      </c>
      <c r="M58" s="203">
        <v>4590</v>
      </c>
      <c r="N58" s="204">
        <v>4590</v>
      </c>
      <c r="O58" s="187"/>
      <c r="P58" s="27"/>
      <c r="Q58" s="156"/>
      <c r="R58" s="114"/>
      <c r="S58" s="114"/>
      <c r="T58" s="114"/>
      <c r="U58" s="114"/>
      <c r="V58" s="114"/>
      <c r="W58" s="114"/>
      <c r="X58" s="114"/>
      <c r="Y58" s="114"/>
      <c r="Z58" s="114"/>
    </row>
    <row r="59" spans="1:26" s="30" customFormat="1" x14ac:dyDescent="0.25">
      <c r="E59" s="31"/>
    </row>
    <row r="60" spans="1:26" s="30" customFormat="1" x14ac:dyDescent="0.25">
      <c r="B60" s="332" t="s">
        <v>28</v>
      </c>
      <c r="C60" s="332" t="s">
        <v>27</v>
      </c>
      <c r="D60" s="330" t="s">
        <v>34</v>
      </c>
      <c r="E60" s="330"/>
    </row>
    <row r="61" spans="1:26" s="30" customFormat="1" x14ac:dyDescent="0.25">
      <c r="B61" s="333"/>
      <c r="C61" s="333"/>
      <c r="D61" s="61" t="s">
        <v>23</v>
      </c>
      <c r="E61" s="62" t="s">
        <v>24</v>
      </c>
    </row>
    <row r="62" spans="1:26" s="30" customFormat="1" ht="30.6" customHeight="1" x14ac:dyDescent="0.25">
      <c r="B62" s="59" t="s">
        <v>21</v>
      </c>
      <c r="C62" s="60" t="s">
        <v>217</v>
      </c>
      <c r="D62" s="57" t="s">
        <v>216</v>
      </c>
      <c r="E62" s="58"/>
      <c r="F62" s="32"/>
      <c r="G62" s="32"/>
      <c r="H62" s="32"/>
      <c r="I62" s="32"/>
      <c r="J62" s="32"/>
      <c r="K62" s="32"/>
      <c r="L62" s="32">
        <v>11</v>
      </c>
      <c r="M62" s="32"/>
    </row>
    <row r="63" spans="1:26" s="30" customFormat="1" ht="30" customHeight="1" x14ac:dyDescent="0.25">
      <c r="B63" s="59" t="s">
        <v>25</v>
      </c>
      <c r="C63" s="60" t="s">
        <v>218</v>
      </c>
      <c r="D63" s="57" t="s">
        <v>216</v>
      </c>
      <c r="E63" s="58"/>
    </row>
    <row r="64" spans="1:26" s="30" customFormat="1" x14ac:dyDescent="0.25">
      <c r="B64" s="33"/>
      <c r="C64" s="328"/>
      <c r="D64" s="328"/>
      <c r="E64" s="328"/>
      <c r="F64" s="328"/>
      <c r="G64" s="328"/>
      <c r="H64" s="328"/>
      <c r="I64" s="328"/>
      <c r="J64" s="328"/>
      <c r="K64" s="328"/>
      <c r="L64" s="328"/>
      <c r="M64" s="328"/>
      <c r="N64" s="328"/>
    </row>
    <row r="65" spans="2:17" ht="28.15" customHeight="1" thickBot="1" x14ac:dyDescent="0.3"/>
    <row r="66" spans="2:17" ht="27" thickBot="1" x14ac:dyDescent="0.3">
      <c r="B66" s="327" t="s">
        <v>104</v>
      </c>
      <c r="C66" s="327"/>
      <c r="D66" s="327"/>
      <c r="E66" s="327"/>
      <c r="F66" s="327"/>
      <c r="G66" s="327"/>
      <c r="H66" s="327"/>
      <c r="I66" s="327"/>
      <c r="J66" s="327"/>
      <c r="K66" s="327"/>
      <c r="L66" s="327"/>
      <c r="M66" s="327"/>
      <c r="N66" s="327"/>
    </row>
    <row r="69" spans="2:17" ht="109.5" customHeight="1" x14ac:dyDescent="0.25">
      <c r="B69" s="122" t="s">
        <v>153</v>
      </c>
      <c r="C69" s="68" t="s">
        <v>2</v>
      </c>
      <c r="D69" s="68" t="s">
        <v>106</v>
      </c>
      <c r="E69" s="68" t="s">
        <v>105</v>
      </c>
      <c r="F69" s="68" t="s">
        <v>107</v>
      </c>
      <c r="G69" s="68" t="s">
        <v>108</v>
      </c>
      <c r="H69" s="68" t="s">
        <v>109</v>
      </c>
      <c r="I69" s="68" t="s">
        <v>110</v>
      </c>
      <c r="J69" s="68" t="s">
        <v>111</v>
      </c>
      <c r="K69" s="68" t="s">
        <v>112</v>
      </c>
      <c r="L69" s="68" t="s">
        <v>113</v>
      </c>
      <c r="M69" s="98" t="s">
        <v>114</v>
      </c>
      <c r="N69" s="98" t="s">
        <v>115</v>
      </c>
      <c r="O69" s="312" t="s">
        <v>3</v>
      </c>
      <c r="P69" s="314"/>
      <c r="Q69" s="68" t="s">
        <v>18</v>
      </c>
    </row>
    <row r="70" spans="2:17" x14ac:dyDescent="0.25">
      <c r="B70" s="192" t="s">
        <v>183</v>
      </c>
      <c r="C70" s="192" t="s">
        <v>194</v>
      </c>
      <c r="D70" s="192" t="s">
        <v>184</v>
      </c>
      <c r="E70" s="193">
        <v>78</v>
      </c>
      <c r="F70" s="4"/>
      <c r="G70" s="4" t="s">
        <v>140</v>
      </c>
      <c r="H70" s="4"/>
      <c r="I70" s="99"/>
      <c r="J70" s="99" t="s">
        <v>140</v>
      </c>
      <c r="K70" s="99" t="s">
        <v>140</v>
      </c>
      <c r="L70" s="99" t="s">
        <v>140</v>
      </c>
      <c r="M70" s="99" t="s">
        <v>140</v>
      </c>
      <c r="N70" s="99" t="s">
        <v>140</v>
      </c>
      <c r="O70" s="182"/>
      <c r="P70" s="180"/>
      <c r="Q70" s="123" t="s">
        <v>140</v>
      </c>
    </row>
    <row r="71" spans="2:17" x14ac:dyDescent="0.25">
      <c r="B71" s="192" t="s">
        <v>183</v>
      </c>
      <c r="C71" s="192" t="s">
        <v>195</v>
      </c>
      <c r="D71" s="192" t="s">
        <v>185</v>
      </c>
      <c r="E71" s="193">
        <v>100</v>
      </c>
      <c r="F71" s="4"/>
      <c r="G71" s="4" t="s">
        <v>140</v>
      </c>
      <c r="H71" s="4"/>
      <c r="I71" s="99"/>
      <c r="J71" s="99" t="s">
        <v>140</v>
      </c>
      <c r="K71" s="99" t="s">
        <v>140</v>
      </c>
      <c r="L71" s="99" t="s">
        <v>140</v>
      </c>
      <c r="M71" s="99" t="s">
        <v>140</v>
      </c>
      <c r="N71" s="99" t="s">
        <v>140</v>
      </c>
      <c r="O71" s="182"/>
      <c r="P71" s="180"/>
      <c r="Q71" s="123" t="s">
        <v>140</v>
      </c>
    </row>
    <row r="72" spans="2:17" ht="30" x14ac:dyDescent="0.25">
      <c r="B72" s="192" t="s">
        <v>183</v>
      </c>
      <c r="C72" s="192" t="s">
        <v>192</v>
      </c>
      <c r="D72" s="192" t="s">
        <v>186</v>
      </c>
      <c r="E72" s="193">
        <v>157</v>
      </c>
      <c r="F72" s="4"/>
      <c r="G72" s="4" t="s">
        <v>140</v>
      </c>
      <c r="H72" s="4"/>
      <c r="I72" s="99"/>
      <c r="J72" s="99" t="s">
        <v>140</v>
      </c>
      <c r="K72" s="99" t="s">
        <v>140</v>
      </c>
      <c r="L72" s="99" t="s">
        <v>140</v>
      </c>
      <c r="M72" s="99" t="s">
        <v>140</v>
      </c>
      <c r="N72" s="99" t="s">
        <v>140</v>
      </c>
      <c r="O72" s="182"/>
      <c r="P72" s="180"/>
      <c r="Q72" s="123" t="s">
        <v>140</v>
      </c>
    </row>
    <row r="73" spans="2:17" ht="30" x14ac:dyDescent="0.25">
      <c r="B73" s="192" t="s">
        <v>183</v>
      </c>
      <c r="C73" s="192" t="s">
        <v>193</v>
      </c>
      <c r="D73" s="192" t="s">
        <v>187</v>
      </c>
      <c r="E73" s="193">
        <v>48</v>
      </c>
      <c r="F73" s="4"/>
      <c r="G73" s="4" t="s">
        <v>140</v>
      </c>
      <c r="H73" s="4"/>
      <c r="I73" s="99"/>
      <c r="J73" s="99" t="s">
        <v>140</v>
      </c>
      <c r="K73" s="99" t="s">
        <v>140</v>
      </c>
      <c r="L73" s="99" t="s">
        <v>140</v>
      </c>
      <c r="M73" s="99" t="s">
        <v>140</v>
      </c>
      <c r="N73" s="99" t="s">
        <v>140</v>
      </c>
      <c r="O73" s="194" t="s">
        <v>201</v>
      </c>
      <c r="P73" s="180"/>
      <c r="Q73" s="123" t="s">
        <v>141</v>
      </c>
    </row>
    <row r="74" spans="2:17" ht="30" x14ac:dyDescent="0.25">
      <c r="B74" s="192" t="s">
        <v>183</v>
      </c>
      <c r="C74" s="192" t="s">
        <v>196</v>
      </c>
      <c r="D74" s="192" t="s">
        <v>188</v>
      </c>
      <c r="E74" s="193">
        <v>36</v>
      </c>
      <c r="F74" s="4"/>
      <c r="G74" s="4" t="s">
        <v>141</v>
      </c>
      <c r="H74" s="4"/>
      <c r="I74" s="99"/>
      <c r="J74" s="99" t="s">
        <v>140</v>
      </c>
      <c r="K74" s="99" t="s">
        <v>140</v>
      </c>
      <c r="L74" s="99" t="s">
        <v>140</v>
      </c>
      <c r="M74" s="99" t="s">
        <v>140</v>
      </c>
      <c r="N74" s="99" t="s">
        <v>140</v>
      </c>
      <c r="O74" s="194" t="s">
        <v>202</v>
      </c>
      <c r="P74" s="180"/>
      <c r="Q74" s="123" t="s">
        <v>141</v>
      </c>
    </row>
    <row r="75" spans="2:17" x14ac:dyDescent="0.25">
      <c r="B75" s="192" t="s">
        <v>183</v>
      </c>
      <c r="C75" s="192" t="s">
        <v>197</v>
      </c>
      <c r="D75" s="192" t="s">
        <v>189</v>
      </c>
      <c r="E75" s="193">
        <v>36</v>
      </c>
      <c r="F75" s="4"/>
      <c r="G75" s="4" t="s">
        <v>140</v>
      </c>
      <c r="H75" s="4"/>
      <c r="I75" s="99"/>
      <c r="J75" s="99" t="s">
        <v>140</v>
      </c>
      <c r="K75" s="99" t="s">
        <v>140</v>
      </c>
      <c r="L75" s="99" t="s">
        <v>140</v>
      </c>
      <c r="M75" s="99" t="s">
        <v>140</v>
      </c>
      <c r="N75" s="99" t="s">
        <v>140</v>
      </c>
      <c r="O75" s="334" t="s">
        <v>730</v>
      </c>
      <c r="P75" s="335"/>
      <c r="Q75" s="63" t="s">
        <v>141</v>
      </c>
    </row>
    <row r="76" spans="2:17" ht="409.5" x14ac:dyDescent="0.25">
      <c r="B76" s="192" t="s">
        <v>183</v>
      </c>
      <c r="C76" s="192" t="s">
        <v>198</v>
      </c>
      <c r="D76" s="192" t="s">
        <v>189</v>
      </c>
      <c r="E76" s="193">
        <v>36</v>
      </c>
      <c r="F76" s="4"/>
      <c r="G76" s="4" t="s">
        <v>140</v>
      </c>
      <c r="H76" s="4"/>
      <c r="I76" s="99"/>
      <c r="J76" s="99" t="s">
        <v>140</v>
      </c>
      <c r="K76" s="99" t="s">
        <v>140</v>
      </c>
      <c r="L76" s="99" t="s">
        <v>140</v>
      </c>
      <c r="M76" s="99" t="s">
        <v>140</v>
      </c>
      <c r="N76" s="99" t="s">
        <v>140</v>
      </c>
      <c r="O76" s="263" t="s">
        <v>731</v>
      </c>
      <c r="P76" s="195"/>
      <c r="Q76" s="63" t="s">
        <v>141</v>
      </c>
    </row>
    <row r="77" spans="2:17" x14ac:dyDescent="0.25">
      <c r="B77" s="192" t="s">
        <v>183</v>
      </c>
      <c r="C77" s="192" t="s">
        <v>199</v>
      </c>
      <c r="D77" s="192" t="s">
        <v>190</v>
      </c>
      <c r="E77" s="193">
        <v>80</v>
      </c>
      <c r="F77" s="4"/>
      <c r="G77" s="4" t="s">
        <v>140</v>
      </c>
      <c r="H77" s="4"/>
      <c r="I77" s="99"/>
      <c r="J77" s="99" t="s">
        <v>140</v>
      </c>
      <c r="K77" s="99" t="s">
        <v>140</v>
      </c>
      <c r="L77" s="99" t="s">
        <v>140</v>
      </c>
      <c r="M77" s="99" t="s">
        <v>140</v>
      </c>
      <c r="N77" s="99" t="s">
        <v>140</v>
      </c>
      <c r="O77" s="316"/>
      <c r="P77" s="317"/>
      <c r="Q77" s="63" t="s">
        <v>140</v>
      </c>
    </row>
    <row r="78" spans="2:17" x14ac:dyDescent="0.25">
      <c r="B78" s="192" t="s">
        <v>183</v>
      </c>
      <c r="C78" s="192" t="s">
        <v>200</v>
      </c>
      <c r="D78" s="192" t="s">
        <v>191</v>
      </c>
      <c r="E78" s="193">
        <v>36</v>
      </c>
      <c r="F78" s="4"/>
      <c r="G78" s="4" t="s">
        <v>141</v>
      </c>
      <c r="H78" s="4"/>
      <c r="I78" s="99"/>
      <c r="J78" s="99" t="s">
        <v>140</v>
      </c>
      <c r="K78" s="99" t="s">
        <v>140</v>
      </c>
      <c r="L78" s="99" t="s">
        <v>140</v>
      </c>
      <c r="M78" s="99" t="s">
        <v>140</v>
      </c>
      <c r="N78" s="99" t="s">
        <v>140</v>
      </c>
      <c r="O78" s="194" t="s">
        <v>202</v>
      </c>
      <c r="P78" s="183"/>
      <c r="Q78" s="123" t="s">
        <v>141</v>
      </c>
    </row>
    <row r="79" spans="2:17" ht="45" x14ac:dyDescent="0.25">
      <c r="B79" s="192" t="s">
        <v>206</v>
      </c>
      <c r="C79" s="192" t="s">
        <v>212</v>
      </c>
      <c r="D79" s="192" t="s">
        <v>207</v>
      </c>
      <c r="E79" s="193">
        <v>36</v>
      </c>
      <c r="F79" s="4" t="s">
        <v>141</v>
      </c>
      <c r="G79" s="4"/>
      <c r="H79" s="4"/>
      <c r="I79" s="99"/>
      <c r="J79" s="99" t="s">
        <v>140</v>
      </c>
      <c r="K79" s="99" t="s">
        <v>140</v>
      </c>
      <c r="L79" s="99" t="s">
        <v>140</v>
      </c>
      <c r="M79" s="99" t="s">
        <v>140</v>
      </c>
      <c r="N79" s="99" t="s">
        <v>140</v>
      </c>
      <c r="O79" s="182" t="s">
        <v>215</v>
      </c>
      <c r="P79" s="183"/>
      <c r="Q79" s="123" t="s">
        <v>141</v>
      </c>
    </row>
    <row r="80" spans="2:17" ht="30" x14ac:dyDescent="0.25">
      <c r="B80" s="192" t="s">
        <v>206</v>
      </c>
      <c r="C80" s="192" t="s">
        <v>213</v>
      </c>
      <c r="D80" s="192" t="s">
        <v>208</v>
      </c>
      <c r="E80" s="193">
        <v>60</v>
      </c>
      <c r="F80" s="4" t="s">
        <v>141</v>
      </c>
      <c r="G80" s="4"/>
      <c r="H80" s="4"/>
      <c r="I80" s="99"/>
      <c r="J80" s="99" t="s">
        <v>140</v>
      </c>
      <c r="K80" s="99" t="s">
        <v>140</v>
      </c>
      <c r="L80" s="99" t="s">
        <v>140</v>
      </c>
      <c r="M80" s="99" t="s">
        <v>140</v>
      </c>
      <c r="N80" s="99" t="s">
        <v>140</v>
      </c>
      <c r="O80" s="318" t="s">
        <v>732</v>
      </c>
      <c r="P80" s="317"/>
      <c r="Q80" s="63" t="s">
        <v>141</v>
      </c>
    </row>
    <row r="81" spans="2:17" ht="30" x14ac:dyDescent="0.25">
      <c r="B81" s="192" t="s">
        <v>206</v>
      </c>
      <c r="C81" s="192" t="s">
        <v>214</v>
      </c>
      <c r="D81" s="192" t="s">
        <v>209</v>
      </c>
      <c r="E81" s="193">
        <v>155</v>
      </c>
      <c r="F81" s="4" t="s">
        <v>141</v>
      </c>
      <c r="G81" s="4"/>
      <c r="H81" s="4"/>
      <c r="I81" s="99"/>
      <c r="J81" s="99" t="s">
        <v>140</v>
      </c>
      <c r="K81" s="99" t="s">
        <v>140</v>
      </c>
      <c r="L81" s="99" t="s">
        <v>140</v>
      </c>
      <c r="M81" s="99" t="s">
        <v>140</v>
      </c>
      <c r="N81" s="99" t="s">
        <v>140</v>
      </c>
      <c r="O81" s="318" t="s">
        <v>732</v>
      </c>
      <c r="P81" s="317"/>
      <c r="Q81" s="63" t="s">
        <v>141</v>
      </c>
    </row>
    <row r="82" spans="2:17" ht="30" x14ac:dyDescent="0.25">
      <c r="B82" s="192" t="s">
        <v>206</v>
      </c>
      <c r="C82" s="192" t="s">
        <v>211</v>
      </c>
      <c r="D82" s="47" t="s">
        <v>210</v>
      </c>
      <c r="E82" s="193">
        <v>80</v>
      </c>
      <c r="F82" s="4" t="s">
        <v>141</v>
      </c>
      <c r="G82" s="4"/>
      <c r="H82" s="4"/>
      <c r="I82" s="99"/>
      <c r="J82" s="99" t="s">
        <v>140</v>
      </c>
      <c r="K82" s="99" t="s">
        <v>140</v>
      </c>
      <c r="L82" s="99" t="s">
        <v>140</v>
      </c>
      <c r="M82" s="99" t="s">
        <v>140</v>
      </c>
      <c r="N82" s="99" t="s">
        <v>140</v>
      </c>
      <c r="O82" s="318" t="s">
        <v>732</v>
      </c>
      <c r="P82" s="317"/>
      <c r="Q82" s="63" t="s">
        <v>141</v>
      </c>
    </row>
    <row r="83" spans="2:17" x14ac:dyDescent="0.25">
      <c r="B83" s="63"/>
      <c r="C83" s="63"/>
      <c r="D83" s="63"/>
      <c r="E83" s="63"/>
      <c r="F83" s="63"/>
      <c r="G83" s="63"/>
      <c r="H83" s="63"/>
      <c r="I83" s="63"/>
      <c r="J83" s="63"/>
      <c r="K83" s="63"/>
      <c r="L83" s="63"/>
      <c r="M83" s="63"/>
      <c r="N83" s="63"/>
      <c r="O83" s="316"/>
      <c r="P83" s="317"/>
      <c r="Q83" s="63"/>
    </row>
    <row r="84" spans="2:17" x14ac:dyDescent="0.25">
      <c r="B84" s="9" t="s">
        <v>1</v>
      </c>
    </row>
    <row r="85" spans="2:17" x14ac:dyDescent="0.25">
      <c r="B85" s="9" t="s">
        <v>37</v>
      </c>
    </row>
    <row r="86" spans="2:17" x14ac:dyDescent="0.25">
      <c r="B86" s="9" t="s">
        <v>62</v>
      </c>
    </row>
    <row r="88" spans="2:17" ht="15.75" thickBot="1" x14ac:dyDescent="0.3"/>
    <row r="89" spans="2:17" ht="27" thickBot="1" x14ac:dyDescent="0.3">
      <c r="B89" s="342" t="s">
        <v>38</v>
      </c>
      <c r="C89" s="343"/>
      <c r="D89" s="343"/>
      <c r="E89" s="343"/>
      <c r="F89" s="343"/>
      <c r="G89" s="343"/>
      <c r="H89" s="343"/>
      <c r="I89" s="343"/>
      <c r="J89" s="343"/>
      <c r="K89" s="343"/>
      <c r="L89" s="343"/>
      <c r="M89" s="343"/>
      <c r="N89" s="344"/>
    </row>
    <row r="90" spans="2:17" ht="60.75" customHeight="1" x14ac:dyDescent="0.25">
      <c r="B90" s="268" t="s">
        <v>43</v>
      </c>
      <c r="C90" s="100">
        <f>(607+331)/200</f>
        <v>4.6900000000000004</v>
      </c>
      <c r="D90" s="3" t="s">
        <v>370</v>
      </c>
      <c r="E90" s="3">
        <v>59177344</v>
      </c>
      <c r="F90" s="3" t="s">
        <v>371</v>
      </c>
      <c r="G90" s="3" t="s">
        <v>372</v>
      </c>
      <c r="H90" s="216">
        <v>37848</v>
      </c>
      <c r="I90" s="5" t="s">
        <v>141</v>
      </c>
      <c r="J90" s="1" t="s">
        <v>373</v>
      </c>
      <c r="K90" s="100" t="s">
        <v>123</v>
      </c>
      <c r="L90" s="99" t="s">
        <v>371</v>
      </c>
      <c r="M90" s="123" t="s">
        <v>140</v>
      </c>
      <c r="N90" s="123" t="s">
        <v>140</v>
      </c>
      <c r="O90" s="123" t="s">
        <v>141</v>
      </c>
      <c r="P90" s="270" t="s">
        <v>762</v>
      </c>
    </row>
    <row r="91" spans="2:17" ht="60.75" customHeight="1" x14ac:dyDescent="0.25">
      <c r="B91" s="268" t="s">
        <v>43</v>
      </c>
      <c r="C91" s="100">
        <f t="shared" ref="C91:C115" si="0">(607+331)/200</f>
        <v>4.6900000000000004</v>
      </c>
      <c r="D91" s="3" t="s">
        <v>370</v>
      </c>
      <c r="E91" s="3">
        <v>59177344</v>
      </c>
      <c r="F91" s="3" t="s">
        <v>371</v>
      </c>
      <c r="G91" s="3" t="s">
        <v>372</v>
      </c>
      <c r="H91" s="216">
        <v>37848</v>
      </c>
      <c r="I91" s="5" t="s">
        <v>141</v>
      </c>
      <c r="J91" s="1" t="s">
        <v>374</v>
      </c>
      <c r="K91" s="100" t="s">
        <v>452</v>
      </c>
      <c r="L91" s="99" t="s">
        <v>371</v>
      </c>
      <c r="M91" s="123" t="s">
        <v>140</v>
      </c>
      <c r="N91" s="123" t="s">
        <v>140</v>
      </c>
      <c r="O91" s="123" t="s">
        <v>141</v>
      </c>
      <c r="P91" s="270"/>
      <c r="Q91" s="270"/>
    </row>
    <row r="92" spans="2:17" ht="60.75" customHeight="1" x14ac:dyDescent="0.25">
      <c r="B92" s="268" t="s">
        <v>43</v>
      </c>
      <c r="C92" s="100">
        <f t="shared" si="0"/>
        <v>4.6900000000000004</v>
      </c>
      <c r="D92" s="3" t="s">
        <v>370</v>
      </c>
      <c r="E92" s="3">
        <v>59177344</v>
      </c>
      <c r="F92" s="3" t="s">
        <v>371</v>
      </c>
      <c r="G92" s="3" t="s">
        <v>372</v>
      </c>
      <c r="H92" s="216">
        <v>37848</v>
      </c>
      <c r="I92" s="5" t="s">
        <v>141</v>
      </c>
      <c r="J92" s="1" t="s">
        <v>375</v>
      </c>
      <c r="K92" s="208" t="s">
        <v>432</v>
      </c>
      <c r="L92" s="99" t="s">
        <v>376</v>
      </c>
      <c r="M92" s="123" t="s">
        <v>140</v>
      </c>
      <c r="N92" s="123" t="s">
        <v>140</v>
      </c>
      <c r="O92" s="123" t="s">
        <v>141</v>
      </c>
      <c r="P92" s="270" t="s">
        <v>377</v>
      </c>
      <c r="Q92" s="270"/>
    </row>
    <row r="93" spans="2:17" ht="33.6" customHeight="1" x14ac:dyDescent="0.25">
      <c r="B93" s="268" t="s">
        <v>43</v>
      </c>
      <c r="C93" s="100">
        <f t="shared" si="0"/>
        <v>4.6900000000000004</v>
      </c>
      <c r="D93" s="3" t="s">
        <v>378</v>
      </c>
      <c r="E93" s="3">
        <v>37011616</v>
      </c>
      <c r="F93" s="3" t="s">
        <v>379</v>
      </c>
      <c r="G93" s="3" t="s">
        <v>380</v>
      </c>
      <c r="H93" s="216">
        <v>37134</v>
      </c>
      <c r="I93" s="5" t="s">
        <v>141</v>
      </c>
      <c r="J93" s="1" t="s">
        <v>381</v>
      </c>
      <c r="K93" s="99" t="s">
        <v>433</v>
      </c>
      <c r="L93" s="99" t="s">
        <v>382</v>
      </c>
      <c r="M93" s="123" t="s">
        <v>140</v>
      </c>
      <c r="N93" s="123" t="s">
        <v>140</v>
      </c>
      <c r="O93" s="123" t="s">
        <v>141</v>
      </c>
      <c r="P93" s="270"/>
    </row>
    <row r="94" spans="2:17" ht="33.6" customHeight="1" x14ac:dyDescent="0.25">
      <c r="B94" s="268" t="s">
        <v>43</v>
      </c>
      <c r="C94" s="100">
        <f t="shared" si="0"/>
        <v>4.6900000000000004</v>
      </c>
      <c r="D94" s="3" t="s">
        <v>378</v>
      </c>
      <c r="E94" s="3">
        <v>37011616</v>
      </c>
      <c r="F94" s="3" t="s">
        <v>379</v>
      </c>
      <c r="G94" s="3" t="s">
        <v>380</v>
      </c>
      <c r="H94" s="216">
        <v>37134</v>
      </c>
      <c r="I94" s="5" t="s">
        <v>141</v>
      </c>
      <c r="J94" s="1" t="s">
        <v>383</v>
      </c>
      <c r="K94" s="99" t="s">
        <v>434</v>
      </c>
      <c r="L94" s="99" t="s">
        <v>382</v>
      </c>
      <c r="M94" s="123" t="s">
        <v>140</v>
      </c>
      <c r="N94" s="123" t="s">
        <v>140</v>
      </c>
      <c r="O94" s="123" t="s">
        <v>141</v>
      </c>
      <c r="P94" s="270"/>
      <c r="Q94" s="270"/>
    </row>
    <row r="95" spans="2:17" ht="33.6" customHeight="1" x14ac:dyDescent="0.25">
      <c r="B95" s="268" t="s">
        <v>43</v>
      </c>
      <c r="C95" s="100">
        <f t="shared" si="0"/>
        <v>4.6900000000000004</v>
      </c>
      <c r="D95" s="3" t="s">
        <v>378</v>
      </c>
      <c r="E95" s="3">
        <v>37011616</v>
      </c>
      <c r="F95" s="3" t="s">
        <v>379</v>
      </c>
      <c r="G95" s="3" t="s">
        <v>380</v>
      </c>
      <c r="H95" s="216">
        <v>37134</v>
      </c>
      <c r="I95" s="5" t="s">
        <v>141</v>
      </c>
      <c r="J95" s="1" t="s">
        <v>383</v>
      </c>
      <c r="K95" s="99" t="s">
        <v>435</v>
      </c>
      <c r="L95" s="99" t="s">
        <v>384</v>
      </c>
      <c r="M95" s="123" t="s">
        <v>140</v>
      </c>
      <c r="N95" s="123" t="s">
        <v>140</v>
      </c>
      <c r="O95" s="123" t="s">
        <v>141</v>
      </c>
      <c r="P95" s="270"/>
      <c r="Q95" s="270"/>
    </row>
    <row r="96" spans="2:17" ht="33.6" customHeight="1" x14ac:dyDescent="0.25">
      <c r="B96" s="268" t="s">
        <v>43</v>
      </c>
      <c r="C96" s="100">
        <f t="shared" si="0"/>
        <v>4.6900000000000004</v>
      </c>
      <c r="D96" s="3" t="s">
        <v>378</v>
      </c>
      <c r="E96" s="3">
        <v>37011616</v>
      </c>
      <c r="F96" s="3" t="s">
        <v>379</v>
      </c>
      <c r="G96" s="3" t="s">
        <v>380</v>
      </c>
      <c r="H96" s="216">
        <v>37134</v>
      </c>
      <c r="I96" s="5" t="s">
        <v>141</v>
      </c>
      <c r="J96" s="1" t="s">
        <v>383</v>
      </c>
      <c r="K96" s="99" t="s">
        <v>436</v>
      </c>
      <c r="L96" s="99" t="s">
        <v>385</v>
      </c>
      <c r="M96" s="123" t="s">
        <v>140</v>
      </c>
      <c r="N96" s="123" t="s">
        <v>140</v>
      </c>
      <c r="O96" s="123" t="s">
        <v>141</v>
      </c>
      <c r="P96" s="270"/>
      <c r="Q96" s="270"/>
    </row>
    <row r="97" spans="2:17" ht="33.6" customHeight="1" x14ac:dyDescent="0.25">
      <c r="B97" s="268" t="s">
        <v>43</v>
      </c>
      <c r="C97" s="100">
        <f t="shared" si="0"/>
        <v>4.6900000000000004</v>
      </c>
      <c r="D97" s="3" t="s">
        <v>378</v>
      </c>
      <c r="E97" s="3">
        <v>37011616</v>
      </c>
      <c r="F97" s="3" t="s">
        <v>379</v>
      </c>
      <c r="G97" s="3" t="s">
        <v>380</v>
      </c>
      <c r="H97" s="216">
        <v>37134</v>
      </c>
      <c r="I97" s="5" t="s">
        <v>141</v>
      </c>
      <c r="J97" s="1" t="s">
        <v>172</v>
      </c>
      <c r="K97" s="99"/>
      <c r="L97" s="99" t="s">
        <v>382</v>
      </c>
      <c r="M97" s="123" t="s">
        <v>140</v>
      </c>
      <c r="N97" s="123" t="s">
        <v>140</v>
      </c>
      <c r="O97" s="123" t="s">
        <v>141</v>
      </c>
      <c r="P97" s="270" t="s">
        <v>754</v>
      </c>
      <c r="Q97" s="270"/>
    </row>
    <row r="98" spans="2:17" ht="33.6" customHeight="1" x14ac:dyDescent="0.25">
      <c r="B98" s="268" t="s">
        <v>43</v>
      </c>
      <c r="C98" s="100">
        <f t="shared" si="0"/>
        <v>4.6900000000000004</v>
      </c>
      <c r="D98" s="3" t="s">
        <v>378</v>
      </c>
      <c r="E98" s="3">
        <v>37011616</v>
      </c>
      <c r="F98" s="3" t="s">
        <v>379</v>
      </c>
      <c r="G98" s="3" t="s">
        <v>380</v>
      </c>
      <c r="H98" s="216">
        <v>37134</v>
      </c>
      <c r="I98" s="5" t="s">
        <v>141</v>
      </c>
      <c r="J98" s="1" t="s">
        <v>386</v>
      </c>
      <c r="K98" s="99" t="s">
        <v>437</v>
      </c>
      <c r="L98" s="99" t="s">
        <v>387</v>
      </c>
      <c r="M98" s="123" t="s">
        <v>140</v>
      </c>
      <c r="N98" s="123" t="s">
        <v>140</v>
      </c>
      <c r="O98" s="123" t="s">
        <v>141</v>
      </c>
      <c r="P98" s="270" t="s">
        <v>388</v>
      </c>
      <c r="Q98" s="270"/>
    </row>
    <row r="99" spans="2:17" ht="33.6" customHeight="1" x14ac:dyDescent="0.25">
      <c r="B99" s="268" t="s">
        <v>43</v>
      </c>
      <c r="C99" s="100">
        <f t="shared" si="0"/>
        <v>4.6900000000000004</v>
      </c>
      <c r="D99" s="3" t="s">
        <v>378</v>
      </c>
      <c r="E99" s="3">
        <v>37011616</v>
      </c>
      <c r="F99" s="3" t="s">
        <v>379</v>
      </c>
      <c r="G99" s="3" t="s">
        <v>380</v>
      </c>
      <c r="H99" s="216">
        <v>37134</v>
      </c>
      <c r="I99" s="5" t="s">
        <v>141</v>
      </c>
      <c r="J99" s="1" t="s">
        <v>386</v>
      </c>
      <c r="K99" s="217" t="s">
        <v>438</v>
      </c>
      <c r="L99" s="99" t="s">
        <v>389</v>
      </c>
      <c r="M99" s="123" t="s">
        <v>140</v>
      </c>
      <c r="N99" s="123" t="s">
        <v>140</v>
      </c>
      <c r="O99" s="123" t="s">
        <v>141</v>
      </c>
      <c r="P99" s="270" t="s">
        <v>388</v>
      </c>
      <c r="Q99" s="270"/>
    </row>
    <row r="100" spans="2:17" ht="33.6" customHeight="1" x14ac:dyDescent="0.25">
      <c r="B100" s="268" t="s">
        <v>43</v>
      </c>
      <c r="C100" s="100">
        <f t="shared" si="0"/>
        <v>4.6900000000000004</v>
      </c>
      <c r="D100" s="99" t="s">
        <v>390</v>
      </c>
      <c r="E100" s="99">
        <v>37008158</v>
      </c>
      <c r="F100" s="3" t="s">
        <v>391</v>
      </c>
      <c r="G100" s="99" t="s">
        <v>392</v>
      </c>
      <c r="H100" s="216">
        <v>36217</v>
      </c>
      <c r="I100" s="5" t="s">
        <v>141</v>
      </c>
      <c r="J100" s="5" t="s">
        <v>393</v>
      </c>
      <c r="K100" s="217" t="s">
        <v>439</v>
      </c>
      <c r="L100" s="99" t="s">
        <v>382</v>
      </c>
      <c r="M100" s="123" t="s">
        <v>140</v>
      </c>
      <c r="N100" s="123" t="s">
        <v>140</v>
      </c>
      <c r="O100" s="123" t="s">
        <v>141</v>
      </c>
      <c r="P100" s="123" t="s">
        <v>755</v>
      </c>
      <c r="Q100" s="270"/>
    </row>
    <row r="101" spans="2:17" ht="33.6" customHeight="1" x14ac:dyDescent="0.25">
      <c r="B101" s="268" t="s">
        <v>43</v>
      </c>
      <c r="C101" s="100">
        <f t="shared" si="0"/>
        <v>4.6900000000000004</v>
      </c>
      <c r="D101" s="99" t="s">
        <v>390</v>
      </c>
      <c r="E101" s="99">
        <v>37008158</v>
      </c>
      <c r="F101" s="3" t="s">
        <v>391</v>
      </c>
      <c r="G101" s="99" t="s">
        <v>392</v>
      </c>
      <c r="H101" s="216">
        <v>36217</v>
      </c>
      <c r="I101" s="5" t="s">
        <v>141</v>
      </c>
      <c r="J101" s="5" t="s">
        <v>394</v>
      </c>
      <c r="K101" s="217" t="s">
        <v>440</v>
      </c>
      <c r="L101" s="99" t="s">
        <v>395</v>
      </c>
      <c r="M101" s="123" t="s">
        <v>140</v>
      </c>
      <c r="N101" s="123" t="s">
        <v>140</v>
      </c>
      <c r="O101" s="123" t="s">
        <v>141</v>
      </c>
      <c r="P101" s="123" t="s">
        <v>756</v>
      </c>
      <c r="Q101" s="270"/>
    </row>
    <row r="102" spans="2:17" ht="33.6" customHeight="1" x14ac:dyDescent="0.25">
      <c r="B102" s="268" t="s">
        <v>43</v>
      </c>
      <c r="C102" s="100">
        <f t="shared" si="0"/>
        <v>4.6900000000000004</v>
      </c>
      <c r="D102" s="99" t="s">
        <v>396</v>
      </c>
      <c r="E102" s="99">
        <v>36995593</v>
      </c>
      <c r="F102" s="99" t="s">
        <v>397</v>
      </c>
      <c r="G102" s="99" t="s">
        <v>398</v>
      </c>
      <c r="H102" s="216">
        <v>31709</v>
      </c>
      <c r="I102" s="5" t="s">
        <v>141</v>
      </c>
      <c r="J102" s="5" t="s">
        <v>399</v>
      </c>
      <c r="K102" s="217" t="s">
        <v>441</v>
      </c>
      <c r="L102" s="99" t="s">
        <v>400</v>
      </c>
      <c r="M102" s="123" t="s">
        <v>140</v>
      </c>
      <c r="N102" s="123" t="s">
        <v>141</v>
      </c>
      <c r="O102" s="123" t="s">
        <v>141</v>
      </c>
      <c r="P102" s="123" t="s">
        <v>757</v>
      </c>
      <c r="Q102" s="270"/>
    </row>
    <row r="103" spans="2:17" ht="33.6" customHeight="1" x14ac:dyDescent="0.25">
      <c r="B103" s="268" t="s">
        <v>43</v>
      </c>
      <c r="C103" s="100">
        <f t="shared" si="0"/>
        <v>4.6900000000000004</v>
      </c>
      <c r="D103" s="99" t="s">
        <v>401</v>
      </c>
      <c r="E103" s="99">
        <v>37123048</v>
      </c>
      <c r="F103" s="99" t="s">
        <v>402</v>
      </c>
      <c r="G103" s="99" t="s">
        <v>403</v>
      </c>
      <c r="H103" s="216">
        <v>39627</v>
      </c>
      <c r="I103" s="5" t="s">
        <v>141</v>
      </c>
      <c r="J103" s="5" t="s">
        <v>404</v>
      </c>
      <c r="K103" s="217" t="s">
        <v>451</v>
      </c>
      <c r="L103" s="99" t="s">
        <v>405</v>
      </c>
      <c r="M103" s="123" t="s">
        <v>140</v>
      </c>
      <c r="N103" s="123" t="s">
        <v>140</v>
      </c>
      <c r="O103" s="123" t="s">
        <v>141</v>
      </c>
      <c r="P103" s="123" t="s">
        <v>758</v>
      </c>
      <c r="Q103" s="270"/>
    </row>
    <row r="104" spans="2:17" ht="33.6" customHeight="1" x14ac:dyDescent="0.25">
      <c r="B104" s="268" t="s">
        <v>43</v>
      </c>
      <c r="C104" s="100">
        <f t="shared" si="0"/>
        <v>4.6900000000000004</v>
      </c>
      <c r="D104" s="99" t="s">
        <v>401</v>
      </c>
      <c r="E104" s="99">
        <v>37123048</v>
      </c>
      <c r="F104" s="99" t="s">
        <v>402</v>
      </c>
      <c r="G104" s="99" t="s">
        <v>403</v>
      </c>
      <c r="H104" s="216">
        <v>39627</v>
      </c>
      <c r="I104" s="5" t="s">
        <v>141</v>
      </c>
      <c r="J104" s="5" t="s">
        <v>406</v>
      </c>
      <c r="K104" s="217" t="s">
        <v>442</v>
      </c>
      <c r="L104" s="99" t="s">
        <v>408</v>
      </c>
      <c r="M104" s="123" t="s">
        <v>140</v>
      </c>
      <c r="N104" s="123" t="s">
        <v>140</v>
      </c>
      <c r="O104" s="123" t="s">
        <v>141</v>
      </c>
      <c r="P104" s="123"/>
      <c r="Q104" s="270"/>
    </row>
    <row r="105" spans="2:17" ht="33.6" customHeight="1" x14ac:dyDescent="0.25">
      <c r="B105" s="268" t="s">
        <v>43</v>
      </c>
      <c r="C105" s="100">
        <f t="shared" si="0"/>
        <v>4.6900000000000004</v>
      </c>
      <c r="D105" s="99" t="s">
        <v>401</v>
      </c>
      <c r="E105" s="99">
        <v>37123048</v>
      </c>
      <c r="F105" s="99" t="s">
        <v>402</v>
      </c>
      <c r="G105" s="99" t="s">
        <v>403</v>
      </c>
      <c r="H105" s="216">
        <v>39627</v>
      </c>
      <c r="I105" s="5" t="s">
        <v>141</v>
      </c>
      <c r="J105" s="5" t="s">
        <v>407</v>
      </c>
      <c r="K105" s="217" t="s">
        <v>443</v>
      </c>
      <c r="L105" s="99" t="s">
        <v>409</v>
      </c>
      <c r="M105" s="123" t="s">
        <v>140</v>
      </c>
      <c r="N105" s="123" t="s">
        <v>140</v>
      </c>
      <c r="O105" s="123" t="s">
        <v>141</v>
      </c>
      <c r="P105" s="123"/>
      <c r="Q105" s="270"/>
    </row>
    <row r="106" spans="2:17" ht="33.6" customHeight="1" x14ac:dyDescent="0.25">
      <c r="B106" s="268" t="s">
        <v>44</v>
      </c>
      <c r="C106" s="100">
        <f t="shared" si="0"/>
        <v>4.6900000000000004</v>
      </c>
      <c r="D106" s="99" t="s">
        <v>411</v>
      </c>
      <c r="E106" s="99">
        <v>1098696062</v>
      </c>
      <c r="F106" s="99" t="s">
        <v>371</v>
      </c>
      <c r="G106" s="99" t="s">
        <v>412</v>
      </c>
      <c r="H106" s="216">
        <v>41191</v>
      </c>
      <c r="I106" s="5" t="s">
        <v>140</v>
      </c>
      <c r="J106" s="5" t="s">
        <v>413</v>
      </c>
      <c r="K106" s="217" t="s">
        <v>450</v>
      </c>
      <c r="L106" s="99" t="s">
        <v>371</v>
      </c>
      <c r="M106" s="123" t="s">
        <v>140</v>
      </c>
      <c r="N106" s="123" t="s">
        <v>140</v>
      </c>
      <c r="O106" s="123" t="s">
        <v>141</v>
      </c>
      <c r="P106" s="123" t="s">
        <v>759</v>
      </c>
      <c r="Q106" s="270"/>
    </row>
    <row r="107" spans="2:17" ht="33.6" customHeight="1" x14ac:dyDescent="0.25">
      <c r="B107" s="268" t="s">
        <v>44</v>
      </c>
      <c r="C107" s="100">
        <f t="shared" si="0"/>
        <v>4.6900000000000004</v>
      </c>
      <c r="D107" s="99" t="s">
        <v>411</v>
      </c>
      <c r="E107" s="99">
        <v>1098696062</v>
      </c>
      <c r="F107" s="99" t="s">
        <v>371</v>
      </c>
      <c r="G107" s="99" t="s">
        <v>412</v>
      </c>
      <c r="H107" s="216">
        <v>41191</v>
      </c>
      <c r="I107" s="5" t="s">
        <v>140</v>
      </c>
      <c r="J107" s="5" t="s">
        <v>414</v>
      </c>
      <c r="K107" s="217" t="s">
        <v>449</v>
      </c>
      <c r="L107" s="99" t="s">
        <v>371</v>
      </c>
      <c r="M107" s="123" t="s">
        <v>140</v>
      </c>
      <c r="N107" s="123" t="s">
        <v>140</v>
      </c>
      <c r="O107" s="123" t="s">
        <v>141</v>
      </c>
      <c r="P107" s="123" t="s">
        <v>760</v>
      </c>
      <c r="Q107" s="270"/>
    </row>
    <row r="108" spans="2:17" ht="33.6" customHeight="1" x14ac:dyDescent="0.25">
      <c r="B108" s="268" t="s">
        <v>44</v>
      </c>
      <c r="C108" s="100">
        <f t="shared" si="0"/>
        <v>4.6900000000000004</v>
      </c>
      <c r="D108" s="99" t="s">
        <v>458</v>
      </c>
      <c r="E108" s="99">
        <v>37088063</v>
      </c>
      <c r="F108" s="99" t="s">
        <v>415</v>
      </c>
      <c r="G108" s="99" t="s">
        <v>416</v>
      </c>
      <c r="H108" s="216">
        <v>40019</v>
      </c>
      <c r="I108" s="5" t="s">
        <v>141</v>
      </c>
      <c r="J108" s="5" t="s">
        <v>417</v>
      </c>
      <c r="K108" s="217" t="s">
        <v>444</v>
      </c>
      <c r="L108" s="99" t="s">
        <v>371</v>
      </c>
      <c r="M108" s="123" t="s">
        <v>140</v>
      </c>
      <c r="N108" s="123" t="s">
        <v>140</v>
      </c>
      <c r="O108" s="123" t="s">
        <v>141</v>
      </c>
      <c r="P108" s="123" t="s">
        <v>761</v>
      </c>
      <c r="Q108" s="270"/>
    </row>
    <row r="109" spans="2:17" ht="33.6" customHeight="1" x14ac:dyDescent="0.25">
      <c r="B109" s="268" t="s">
        <v>44</v>
      </c>
      <c r="C109" s="100">
        <f t="shared" si="0"/>
        <v>4.6900000000000004</v>
      </c>
      <c r="D109" s="99" t="s">
        <v>458</v>
      </c>
      <c r="E109" s="99">
        <v>37088063</v>
      </c>
      <c r="F109" s="99" t="s">
        <v>415</v>
      </c>
      <c r="G109" s="99" t="s">
        <v>416</v>
      </c>
      <c r="H109" s="216">
        <v>40019</v>
      </c>
      <c r="I109" s="5" t="s">
        <v>141</v>
      </c>
      <c r="J109" s="210" t="s">
        <v>418</v>
      </c>
      <c r="K109" s="220" t="s">
        <v>445</v>
      </c>
      <c r="L109" s="99" t="s">
        <v>419</v>
      </c>
      <c r="M109" s="123" t="s">
        <v>140</v>
      </c>
      <c r="N109" s="123" t="s">
        <v>140</v>
      </c>
      <c r="O109" s="123" t="s">
        <v>141</v>
      </c>
      <c r="P109" s="123" t="s">
        <v>761</v>
      </c>
      <c r="Q109" s="270"/>
    </row>
    <row r="110" spans="2:17" ht="33.6" customHeight="1" x14ac:dyDescent="0.25">
      <c r="B110" s="268" t="s">
        <v>44</v>
      </c>
      <c r="C110" s="100">
        <f t="shared" si="0"/>
        <v>4.6900000000000004</v>
      </c>
      <c r="D110" s="209" t="s">
        <v>420</v>
      </c>
      <c r="E110" s="209">
        <v>27249975</v>
      </c>
      <c r="F110" s="99" t="s">
        <v>415</v>
      </c>
      <c r="G110" s="3" t="s">
        <v>372</v>
      </c>
      <c r="H110" s="219">
        <v>37848</v>
      </c>
      <c r="I110" s="210" t="s">
        <v>141</v>
      </c>
      <c r="J110" s="210" t="s">
        <v>421</v>
      </c>
      <c r="K110" s="220" t="s">
        <v>446</v>
      </c>
      <c r="L110" s="99" t="s">
        <v>422</v>
      </c>
      <c r="M110" s="123" t="s">
        <v>140</v>
      </c>
      <c r="N110" s="123" t="s">
        <v>140</v>
      </c>
      <c r="O110" s="123" t="s">
        <v>141</v>
      </c>
      <c r="P110" s="123"/>
      <c r="Q110" s="270"/>
    </row>
    <row r="111" spans="2:17" ht="33.6" customHeight="1" x14ac:dyDescent="0.25">
      <c r="B111" s="268" t="s">
        <v>44</v>
      </c>
      <c r="C111" s="100">
        <f t="shared" si="0"/>
        <v>4.6900000000000004</v>
      </c>
      <c r="D111" s="209" t="s">
        <v>420</v>
      </c>
      <c r="E111" s="209">
        <v>27249975</v>
      </c>
      <c r="F111" s="99" t="s">
        <v>415</v>
      </c>
      <c r="G111" s="3" t="s">
        <v>372</v>
      </c>
      <c r="H111" s="219">
        <v>37848</v>
      </c>
      <c r="I111" s="210" t="s">
        <v>141</v>
      </c>
      <c r="J111" s="210" t="s">
        <v>423</v>
      </c>
      <c r="K111" s="220" t="s">
        <v>447</v>
      </c>
      <c r="L111" s="99" t="s">
        <v>424</v>
      </c>
      <c r="M111" s="123" t="s">
        <v>140</v>
      </c>
      <c r="N111" s="123" t="s">
        <v>140</v>
      </c>
      <c r="O111" s="123" t="s">
        <v>141</v>
      </c>
      <c r="P111" s="123"/>
      <c r="Q111" s="270"/>
    </row>
    <row r="112" spans="2:17" ht="33.6" customHeight="1" x14ac:dyDescent="0.25">
      <c r="B112" s="268" t="s">
        <v>44</v>
      </c>
      <c r="C112" s="100">
        <f t="shared" si="0"/>
        <v>4.6900000000000004</v>
      </c>
      <c r="D112" s="209" t="s">
        <v>425</v>
      </c>
      <c r="E112" s="209">
        <v>13011777</v>
      </c>
      <c r="F112" s="209" t="s">
        <v>426</v>
      </c>
      <c r="G112" s="209" t="s">
        <v>427</v>
      </c>
      <c r="H112" s="219">
        <v>32703</v>
      </c>
      <c r="I112" s="210" t="s">
        <v>141</v>
      </c>
      <c r="J112" s="210" t="s">
        <v>428</v>
      </c>
      <c r="K112" s="220" t="s">
        <v>448</v>
      </c>
      <c r="L112" s="99" t="s">
        <v>410</v>
      </c>
      <c r="M112" s="123" t="s">
        <v>140</v>
      </c>
      <c r="N112" s="123" t="s">
        <v>140</v>
      </c>
      <c r="O112" s="123" t="s">
        <v>141</v>
      </c>
      <c r="P112" s="123"/>
      <c r="Q112" s="270"/>
    </row>
    <row r="113" spans="2:17" ht="33.6" customHeight="1" x14ac:dyDescent="0.25">
      <c r="B113" s="268" t="s">
        <v>44</v>
      </c>
      <c r="C113" s="100">
        <f t="shared" si="0"/>
        <v>4.6900000000000004</v>
      </c>
      <c r="D113" s="99" t="s">
        <v>429</v>
      </c>
      <c r="E113" s="99">
        <v>37014505</v>
      </c>
      <c r="F113" s="99" t="s">
        <v>371</v>
      </c>
      <c r="G113" s="99" t="s">
        <v>430</v>
      </c>
      <c r="H113" s="216">
        <v>38105</v>
      </c>
      <c r="I113" s="5" t="s">
        <v>140</v>
      </c>
      <c r="J113" s="5" t="s">
        <v>170</v>
      </c>
      <c r="K113" s="217" t="s">
        <v>455</v>
      </c>
      <c r="L113" s="99" t="s">
        <v>453</v>
      </c>
      <c r="M113" s="123" t="s">
        <v>140</v>
      </c>
      <c r="N113" s="123" t="s">
        <v>140</v>
      </c>
      <c r="O113" s="123" t="s">
        <v>141</v>
      </c>
      <c r="P113" s="123"/>
      <c r="Q113" s="270"/>
    </row>
    <row r="114" spans="2:17" ht="33.6" customHeight="1" x14ac:dyDescent="0.25">
      <c r="B114" s="268" t="s">
        <v>44</v>
      </c>
      <c r="C114" s="100">
        <f t="shared" si="0"/>
        <v>4.6900000000000004</v>
      </c>
      <c r="D114" s="99" t="s">
        <v>429</v>
      </c>
      <c r="E114" s="99">
        <v>37014505</v>
      </c>
      <c r="F114" s="99" t="s">
        <v>371</v>
      </c>
      <c r="G114" s="99" t="s">
        <v>430</v>
      </c>
      <c r="H114" s="216">
        <v>38105</v>
      </c>
      <c r="I114" s="5" t="s">
        <v>140</v>
      </c>
      <c r="J114" s="5" t="s">
        <v>383</v>
      </c>
      <c r="K114" s="217" t="s">
        <v>454</v>
      </c>
      <c r="L114" s="99" t="s">
        <v>457</v>
      </c>
      <c r="M114" s="123" t="s">
        <v>140</v>
      </c>
      <c r="N114" s="123" t="s">
        <v>140</v>
      </c>
      <c r="O114" s="123" t="s">
        <v>141</v>
      </c>
      <c r="P114" s="123"/>
      <c r="Q114" s="270"/>
    </row>
    <row r="115" spans="2:17" ht="33.6" customHeight="1" x14ac:dyDescent="0.25">
      <c r="B115" s="268" t="s">
        <v>44</v>
      </c>
      <c r="C115" s="100">
        <f t="shared" si="0"/>
        <v>4.6900000000000004</v>
      </c>
      <c r="D115" s="99" t="s">
        <v>429</v>
      </c>
      <c r="E115" s="99">
        <v>37014505</v>
      </c>
      <c r="F115" s="99" t="s">
        <v>371</v>
      </c>
      <c r="G115" s="99" t="s">
        <v>430</v>
      </c>
      <c r="H115" s="216">
        <v>38105</v>
      </c>
      <c r="I115" s="5" t="s">
        <v>140</v>
      </c>
      <c r="J115" s="5" t="s">
        <v>404</v>
      </c>
      <c r="K115" s="217" t="s">
        <v>456</v>
      </c>
      <c r="L115" s="99" t="s">
        <v>371</v>
      </c>
      <c r="M115" s="123" t="s">
        <v>140</v>
      </c>
      <c r="N115" s="123" t="s">
        <v>140</v>
      </c>
      <c r="O115" s="123" t="s">
        <v>141</v>
      </c>
      <c r="P115" s="123"/>
      <c r="Q115" s="270"/>
    </row>
    <row r="119" spans="2:17" x14ac:dyDescent="0.25">
      <c r="C119" s="30"/>
      <c r="D119" s="30"/>
    </row>
    <row r="120" spans="2:17" ht="76.5" customHeight="1" x14ac:dyDescent="0.25">
      <c r="B120" s="56" t="s">
        <v>0</v>
      </c>
      <c r="C120" s="56" t="s">
        <v>39</v>
      </c>
      <c r="D120" s="56" t="s">
        <v>40</v>
      </c>
      <c r="E120" s="56" t="s">
        <v>116</v>
      </c>
      <c r="F120" s="56" t="s">
        <v>118</v>
      </c>
      <c r="G120" s="56" t="s">
        <v>119</v>
      </c>
      <c r="H120" s="56" t="s">
        <v>120</v>
      </c>
      <c r="I120" s="56" t="s">
        <v>117</v>
      </c>
      <c r="J120" s="312" t="s">
        <v>121</v>
      </c>
      <c r="K120" s="313"/>
      <c r="L120" s="314"/>
      <c r="M120" s="56" t="s">
        <v>125</v>
      </c>
      <c r="N120" s="56" t="s">
        <v>41</v>
      </c>
      <c r="O120" s="56" t="s">
        <v>42</v>
      </c>
      <c r="P120" s="312" t="s">
        <v>3</v>
      </c>
      <c r="Q120" s="314"/>
    </row>
    <row r="122" spans="2:17" ht="15.75" thickBot="1" x14ac:dyDescent="0.3"/>
    <row r="123" spans="2:17" ht="27" thickBot="1" x14ac:dyDescent="0.3">
      <c r="B123" s="342" t="s">
        <v>46</v>
      </c>
      <c r="C123" s="343"/>
      <c r="D123" s="343"/>
      <c r="E123" s="343"/>
      <c r="F123" s="343"/>
      <c r="G123" s="343"/>
      <c r="H123" s="343"/>
      <c r="I123" s="343"/>
      <c r="J123" s="343"/>
      <c r="K123" s="343"/>
      <c r="L123" s="343"/>
      <c r="M123" s="343"/>
      <c r="N123" s="344"/>
    </row>
    <row r="126" spans="2:17" ht="46.15" customHeight="1" x14ac:dyDescent="0.25">
      <c r="B126" s="68" t="s">
        <v>33</v>
      </c>
      <c r="C126" s="68" t="s">
        <v>47</v>
      </c>
      <c r="D126" s="312" t="s">
        <v>3</v>
      </c>
      <c r="E126" s="314"/>
    </row>
    <row r="127" spans="2:17" ht="46.9" customHeight="1" x14ac:dyDescent="0.25">
      <c r="B127" s="69" t="s">
        <v>126</v>
      </c>
      <c r="C127" s="169" t="s">
        <v>140</v>
      </c>
      <c r="D127" s="348" t="s">
        <v>728</v>
      </c>
      <c r="E127" s="349"/>
    </row>
    <row r="130" spans="1:26" ht="26.25" x14ac:dyDescent="0.25">
      <c r="B130" s="319" t="s">
        <v>64</v>
      </c>
      <c r="C130" s="320"/>
      <c r="D130" s="320"/>
      <c r="E130" s="320"/>
      <c r="F130" s="320"/>
      <c r="G130" s="320"/>
      <c r="H130" s="320"/>
      <c r="I130" s="320"/>
      <c r="J130" s="320"/>
      <c r="K130" s="320"/>
      <c r="L130" s="320"/>
      <c r="M130" s="320"/>
      <c r="N130" s="320"/>
      <c r="O130" s="320"/>
      <c r="P130" s="320"/>
    </row>
    <row r="132" spans="1:26" ht="15.75" thickBot="1" x14ac:dyDescent="0.3"/>
    <row r="133" spans="1:26" ht="27" thickBot="1" x14ac:dyDescent="0.3">
      <c r="B133" s="342" t="s">
        <v>54</v>
      </c>
      <c r="C133" s="343"/>
      <c r="D133" s="343"/>
      <c r="E133" s="343"/>
      <c r="F133" s="343"/>
      <c r="G133" s="343"/>
      <c r="H133" s="343"/>
      <c r="I133" s="343"/>
      <c r="J133" s="343"/>
      <c r="K133" s="343"/>
      <c r="L133" s="343"/>
      <c r="M133" s="343"/>
      <c r="N133" s="344"/>
    </row>
    <row r="135" spans="1:26" ht="15.75" thickBot="1" x14ac:dyDescent="0.3">
      <c r="M135" s="65"/>
      <c r="N135" s="65"/>
    </row>
    <row r="136" spans="1:26" s="109" customFormat="1" ht="109.5" customHeight="1" x14ac:dyDescent="0.25">
      <c r="B136" s="120" t="s">
        <v>149</v>
      </c>
      <c r="C136" s="120" t="s">
        <v>150</v>
      </c>
      <c r="D136" s="120" t="s">
        <v>151</v>
      </c>
      <c r="E136" s="120" t="s">
        <v>45</v>
      </c>
      <c r="F136" s="120" t="s">
        <v>22</v>
      </c>
      <c r="G136" s="120" t="s">
        <v>103</v>
      </c>
      <c r="H136" s="120" t="s">
        <v>17</v>
      </c>
      <c r="I136" s="120" t="s">
        <v>10</v>
      </c>
      <c r="J136" s="120" t="s">
        <v>31</v>
      </c>
      <c r="K136" s="120" t="s">
        <v>431</v>
      </c>
      <c r="L136" s="120" t="s">
        <v>20</v>
      </c>
      <c r="M136" s="105" t="s">
        <v>26</v>
      </c>
      <c r="N136" s="120" t="s">
        <v>152</v>
      </c>
      <c r="O136" s="120" t="s">
        <v>36</v>
      </c>
      <c r="P136" s="121" t="s">
        <v>11</v>
      </c>
      <c r="Q136" s="121" t="s">
        <v>19</v>
      </c>
      <c r="R136" s="379"/>
    </row>
    <row r="137" spans="1:26" s="115" customFormat="1" x14ac:dyDescent="0.25">
      <c r="A137" s="47">
        <v>1</v>
      </c>
      <c r="B137" s="116" t="s">
        <v>162</v>
      </c>
      <c r="C137" s="117" t="s">
        <v>170</v>
      </c>
      <c r="D137" s="116" t="s">
        <v>172</v>
      </c>
      <c r="E137" s="111" t="s">
        <v>332</v>
      </c>
      <c r="F137" s="112" t="s">
        <v>140</v>
      </c>
      <c r="G137" s="154"/>
      <c r="H137" s="119">
        <v>40211</v>
      </c>
      <c r="I137" s="113">
        <v>40543</v>
      </c>
      <c r="J137" s="113"/>
      <c r="K137" s="113" t="s">
        <v>222</v>
      </c>
      <c r="L137" s="113" t="s">
        <v>174</v>
      </c>
      <c r="M137" s="104">
        <v>550</v>
      </c>
      <c r="N137" s="104">
        <v>550</v>
      </c>
      <c r="O137" s="27"/>
      <c r="P137" s="27">
        <v>184</v>
      </c>
      <c r="Q137" s="155"/>
      <c r="R137" s="380"/>
      <c r="S137" s="114"/>
      <c r="T137" s="114"/>
      <c r="U137" s="114"/>
      <c r="V137" s="114"/>
      <c r="W137" s="114"/>
      <c r="X137" s="114"/>
      <c r="Y137" s="114"/>
      <c r="Z137" s="114"/>
    </row>
    <row r="138" spans="1:26" s="115" customFormat="1" ht="30" x14ac:dyDescent="0.25">
      <c r="A138" s="47">
        <f>+A137+1</f>
        <v>2</v>
      </c>
      <c r="B138" s="116" t="s">
        <v>162</v>
      </c>
      <c r="C138" s="117" t="s">
        <v>163</v>
      </c>
      <c r="D138" s="116" t="s">
        <v>172</v>
      </c>
      <c r="E138" s="111" t="s">
        <v>347</v>
      </c>
      <c r="F138" s="112" t="s">
        <v>140</v>
      </c>
      <c r="G138" s="112"/>
      <c r="H138" s="196">
        <v>40211</v>
      </c>
      <c r="I138" s="113">
        <v>40543</v>
      </c>
      <c r="J138" s="113"/>
      <c r="K138" s="113" t="s">
        <v>174</v>
      </c>
      <c r="L138" s="113" t="s">
        <v>222</v>
      </c>
      <c r="M138" s="104">
        <v>60</v>
      </c>
      <c r="N138" s="104">
        <v>60</v>
      </c>
      <c r="O138" s="27"/>
      <c r="P138" s="27">
        <v>184</v>
      </c>
      <c r="Q138" s="155"/>
      <c r="R138" s="380"/>
      <c r="S138" s="114"/>
      <c r="T138" s="114"/>
      <c r="U138" s="114"/>
      <c r="V138" s="114"/>
      <c r="W138" s="114"/>
      <c r="X138" s="114"/>
      <c r="Y138" s="114"/>
      <c r="Z138" s="114"/>
    </row>
    <row r="139" spans="1:26" s="115" customFormat="1" ht="30" x14ac:dyDescent="0.25">
      <c r="A139" s="47">
        <f t="shared" ref="A139:A142" si="1">+A138+1</f>
        <v>3</v>
      </c>
      <c r="B139" s="116" t="s">
        <v>162</v>
      </c>
      <c r="C139" s="117" t="s">
        <v>163</v>
      </c>
      <c r="D139" s="116" t="s">
        <v>172</v>
      </c>
      <c r="E139" s="111" t="s">
        <v>348</v>
      </c>
      <c r="F139" s="112" t="s">
        <v>140</v>
      </c>
      <c r="G139" s="112"/>
      <c r="H139" s="196">
        <v>41307</v>
      </c>
      <c r="I139" s="113">
        <v>41639</v>
      </c>
      <c r="J139" s="113"/>
      <c r="K139" s="239" t="s">
        <v>174</v>
      </c>
      <c r="L139" s="239" t="s">
        <v>222</v>
      </c>
      <c r="M139" s="104">
        <v>1695</v>
      </c>
      <c r="N139" s="104">
        <v>1695</v>
      </c>
      <c r="O139" s="27"/>
      <c r="P139" s="27">
        <v>184</v>
      </c>
      <c r="Q139" s="155"/>
      <c r="R139" s="380"/>
      <c r="S139" s="114"/>
      <c r="T139" s="114"/>
      <c r="U139" s="114"/>
      <c r="V139" s="114"/>
      <c r="W139" s="114"/>
      <c r="X139" s="114"/>
      <c r="Y139" s="114"/>
      <c r="Z139" s="114"/>
    </row>
    <row r="140" spans="1:26" s="115" customFormat="1" ht="45" x14ac:dyDescent="0.25">
      <c r="A140" s="47">
        <f t="shared" si="1"/>
        <v>4</v>
      </c>
      <c r="B140" s="116" t="s">
        <v>162</v>
      </c>
      <c r="C140" s="117" t="s">
        <v>164</v>
      </c>
      <c r="D140" s="116" t="s">
        <v>172</v>
      </c>
      <c r="E140" s="111" t="s">
        <v>349</v>
      </c>
      <c r="F140" s="112" t="s">
        <v>140</v>
      </c>
      <c r="G140" s="112"/>
      <c r="H140" s="196">
        <v>41214</v>
      </c>
      <c r="I140" s="113">
        <v>41274</v>
      </c>
      <c r="J140" s="113"/>
      <c r="K140" s="239" t="s">
        <v>174</v>
      </c>
      <c r="L140" s="239" t="s">
        <v>309</v>
      </c>
      <c r="M140" s="104">
        <v>60</v>
      </c>
      <c r="N140" s="104">
        <v>60</v>
      </c>
      <c r="O140" s="27"/>
      <c r="P140" s="27">
        <v>184</v>
      </c>
      <c r="Q140" s="155"/>
      <c r="R140" s="380"/>
      <c r="S140" s="114"/>
      <c r="T140" s="114"/>
      <c r="U140" s="114"/>
      <c r="V140" s="114"/>
      <c r="W140" s="114"/>
      <c r="X140" s="114"/>
      <c r="Y140" s="114"/>
      <c r="Z140" s="114"/>
    </row>
    <row r="141" spans="1:26" s="115" customFormat="1" ht="45" x14ac:dyDescent="0.25">
      <c r="A141" s="47">
        <f t="shared" si="1"/>
        <v>5</v>
      </c>
      <c r="B141" s="116" t="s">
        <v>162</v>
      </c>
      <c r="C141" s="117" t="s">
        <v>164</v>
      </c>
      <c r="D141" s="116" t="s">
        <v>172</v>
      </c>
      <c r="E141" s="111" t="s">
        <v>350</v>
      </c>
      <c r="F141" s="112" t="s">
        <v>140</v>
      </c>
      <c r="G141" s="112"/>
      <c r="H141" s="196">
        <v>41214</v>
      </c>
      <c r="I141" s="113">
        <v>41274</v>
      </c>
      <c r="J141" s="113"/>
      <c r="K141" s="113" t="s">
        <v>174</v>
      </c>
      <c r="L141" s="239" t="s">
        <v>309</v>
      </c>
      <c r="M141" s="104">
        <v>60</v>
      </c>
      <c r="N141" s="104">
        <v>60</v>
      </c>
      <c r="O141" s="27"/>
      <c r="P141" s="27">
        <v>184</v>
      </c>
      <c r="Q141" s="155"/>
      <c r="R141" s="380"/>
      <c r="S141" s="114"/>
      <c r="T141" s="114"/>
      <c r="U141" s="114"/>
      <c r="V141" s="114"/>
      <c r="W141" s="114"/>
      <c r="X141" s="114"/>
      <c r="Y141" s="114"/>
      <c r="Z141" s="114"/>
    </row>
    <row r="142" spans="1:26" s="115" customFormat="1" ht="44.25" customHeight="1" x14ac:dyDescent="0.25">
      <c r="A142" s="47">
        <f t="shared" si="1"/>
        <v>6</v>
      </c>
      <c r="B142" s="116" t="s">
        <v>162</v>
      </c>
      <c r="C142" s="117" t="s">
        <v>203</v>
      </c>
      <c r="D142" s="116" t="s">
        <v>681</v>
      </c>
      <c r="E142" s="111" t="s">
        <v>682</v>
      </c>
      <c r="F142" s="112" t="s">
        <v>141</v>
      </c>
      <c r="G142" s="112"/>
      <c r="H142" s="196">
        <v>40682</v>
      </c>
      <c r="I142" s="113">
        <v>40877</v>
      </c>
      <c r="J142" s="113"/>
      <c r="K142" s="113" t="s">
        <v>174</v>
      </c>
      <c r="L142" s="104" t="s">
        <v>683</v>
      </c>
      <c r="M142" s="104" t="s">
        <v>174</v>
      </c>
      <c r="N142" s="104" t="s">
        <v>174</v>
      </c>
      <c r="O142" s="27"/>
      <c r="P142" s="27" t="s">
        <v>685</v>
      </c>
      <c r="Q142" s="155" t="s">
        <v>768</v>
      </c>
      <c r="R142" s="114"/>
      <c r="S142" s="114"/>
      <c r="T142" s="114"/>
      <c r="U142" s="114"/>
      <c r="V142" s="114"/>
      <c r="W142" s="114"/>
      <c r="X142" s="114"/>
      <c r="Y142" s="114"/>
      <c r="Z142" s="114"/>
    </row>
    <row r="143" spans="1:26" s="115" customFormat="1" ht="42.75" customHeight="1" x14ac:dyDescent="0.25">
      <c r="A143" s="47">
        <v>7</v>
      </c>
      <c r="B143" s="116" t="s">
        <v>162</v>
      </c>
      <c r="C143" s="117" t="s">
        <v>203</v>
      </c>
      <c r="D143" s="116" t="s">
        <v>681</v>
      </c>
      <c r="E143" s="111" t="s">
        <v>684</v>
      </c>
      <c r="F143" s="112" t="s">
        <v>141</v>
      </c>
      <c r="G143" s="112"/>
      <c r="H143" s="196">
        <v>41355</v>
      </c>
      <c r="I143" s="113">
        <v>41608</v>
      </c>
      <c r="J143" s="113"/>
      <c r="K143" s="113" t="s">
        <v>174</v>
      </c>
      <c r="L143" s="113" t="s">
        <v>689</v>
      </c>
      <c r="M143" s="104" t="s">
        <v>174</v>
      </c>
      <c r="N143" s="104" t="s">
        <v>174</v>
      </c>
      <c r="O143" s="27"/>
      <c r="P143" s="27" t="s">
        <v>686</v>
      </c>
      <c r="Q143" s="155" t="s">
        <v>768</v>
      </c>
      <c r="R143" s="114"/>
      <c r="S143" s="114"/>
      <c r="T143" s="114"/>
      <c r="U143" s="114"/>
      <c r="V143" s="114"/>
      <c r="W143" s="114"/>
      <c r="X143" s="114"/>
      <c r="Y143" s="114"/>
      <c r="Z143" s="114"/>
    </row>
    <row r="144" spans="1:26" s="115" customFormat="1" ht="41.25" customHeight="1" x14ac:dyDescent="0.25">
      <c r="A144" s="47">
        <v>8</v>
      </c>
      <c r="B144" s="116" t="s">
        <v>162</v>
      </c>
      <c r="C144" s="117" t="s">
        <v>203</v>
      </c>
      <c r="D144" s="116" t="s">
        <v>681</v>
      </c>
      <c r="E144" s="111" t="s">
        <v>687</v>
      </c>
      <c r="F144" s="112" t="s">
        <v>141</v>
      </c>
      <c r="G144" s="112"/>
      <c r="H144" s="196">
        <v>41061</v>
      </c>
      <c r="I144" s="113">
        <v>41243</v>
      </c>
      <c r="J144" s="113"/>
      <c r="K144" s="113" t="s">
        <v>174</v>
      </c>
      <c r="L144" s="113" t="s">
        <v>690</v>
      </c>
      <c r="M144" s="104" t="s">
        <v>174</v>
      </c>
      <c r="N144" s="104" t="s">
        <v>174</v>
      </c>
      <c r="O144" s="27"/>
      <c r="P144" s="27" t="s">
        <v>688</v>
      </c>
      <c r="Q144" s="155" t="s">
        <v>768</v>
      </c>
      <c r="R144" s="114"/>
      <c r="S144" s="114"/>
      <c r="T144" s="114"/>
      <c r="U144" s="114"/>
      <c r="V144" s="114"/>
      <c r="W144" s="114"/>
      <c r="X144" s="114"/>
      <c r="Y144" s="114"/>
      <c r="Z144" s="114"/>
    </row>
    <row r="145" spans="1:26" s="115" customFormat="1" ht="42.75" customHeight="1" x14ac:dyDescent="0.25">
      <c r="A145" s="47">
        <v>9</v>
      </c>
      <c r="B145" s="116" t="s">
        <v>162</v>
      </c>
      <c r="C145" s="117" t="s">
        <v>203</v>
      </c>
      <c r="D145" s="116" t="s">
        <v>681</v>
      </c>
      <c r="E145" s="111" t="s">
        <v>691</v>
      </c>
      <c r="F145" s="112" t="s">
        <v>141</v>
      </c>
      <c r="G145" s="112"/>
      <c r="H145" s="196">
        <v>41061</v>
      </c>
      <c r="I145" s="113">
        <v>41304</v>
      </c>
      <c r="J145" s="113"/>
      <c r="K145" s="113" t="s">
        <v>174</v>
      </c>
      <c r="L145" s="113" t="s">
        <v>692</v>
      </c>
      <c r="M145" s="104" t="s">
        <v>174</v>
      </c>
      <c r="N145" s="104" t="s">
        <v>174</v>
      </c>
      <c r="O145" s="27"/>
      <c r="P145" s="27" t="s">
        <v>693</v>
      </c>
      <c r="Q145" s="155" t="s">
        <v>768</v>
      </c>
      <c r="R145" s="114"/>
      <c r="S145" s="114"/>
      <c r="T145" s="114"/>
      <c r="U145" s="114"/>
      <c r="V145" s="114"/>
      <c r="W145" s="114"/>
      <c r="X145" s="114"/>
      <c r="Y145" s="114"/>
      <c r="Z145" s="114"/>
    </row>
    <row r="146" spans="1:26" s="115" customFormat="1" ht="39.75" customHeight="1" x14ac:dyDescent="0.25">
      <c r="A146" s="47">
        <v>10</v>
      </c>
      <c r="B146" s="116" t="s">
        <v>162</v>
      </c>
      <c r="C146" s="117" t="s">
        <v>203</v>
      </c>
      <c r="D146" s="116" t="s">
        <v>681</v>
      </c>
      <c r="E146" s="111" t="s">
        <v>694</v>
      </c>
      <c r="F146" s="112" t="s">
        <v>141</v>
      </c>
      <c r="G146" s="112"/>
      <c r="H146" s="196">
        <v>41723</v>
      </c>
      <c r="I146" s="113">
        <v>41912</v>
      </c>
      <c r="J146" s="113"/>
      <c r="K146" s="113" t="s">
        <v>174</v>
      </c>
      <c r="L146" s="113" t="s">
        <v>695</v>
      </c>
      <c r="M146" s="104">
        <v>200</v>
      </c>
      <c r="N146" s="104">
        <v>200</v>
      </c>
      <c r="O146" s="27"/>
      <c r="P146" s="27" t="s">
        <v>696</v>
      </c>
      <c r="Q146" s="155" t="s">
        <v>768</v>
      </c>
      <c r="R146" s="114"/>
      <c r="S146" s="114"/>
      <c r="T146" s="114"/>
      <c r="U146" s="114"/>
      <c r="V146" s="114"/>
      <c r="W146" s="114"/>
      <c r="X146" s="114"/>
      <c r="Y146" s="114"/>
      <c r="Z146" s="114"/>
    </row>
    <row r="147" spans="1:26" s="115" customFormat="1" ht="30" x14ac:dyDescent="0.25">
      <c r="A147" s="47">
        <v>11</v>
      </c>
      <c r="B147" s="116" t="s">
        <v>162</v>
      </c>
      <c r="C147" s="117" t="s">
        <v>203</v>
      </c>
      <c r="D147" s="116" t="s">
        <v>681</v>
      </c>
      <c r="E147" s="111" t="s">
        <v>697</v>
      </c>
      <c r="F147" s="112" t="s">
        <v>141</v>
      </c>
      <c r="G147" s="112"/>
      <c r="H147" s="196">
        <v>41698</v>
      </c>
      <c r="I147" s="113">
        <v>41912</v>
      </c>
      <c r="J147" s="113"/>
      <c r="K147" s="113" t="s">
        <v>174</v>
      </c>
      <c r="L147" s="113" t="s">
        <v>663</v>
      </c>
      <c r="M147" s="104">
        <v>860</v>
      </c>
      <c r="N147" s="104">
        <v>860</v>
      </c>
      <c r="O147" s="27"/>
      <c r="P147" s="27" t="s">
        <v>698</v>
      </c>
      <c r="Q147" s="155" t="s">
        <v>768</v>
      </c>
      <c r="R147" s="114"/>
      <c r="S147" s="114"/>
      <c r="T147" s="114"/>
      <c r="U147" s="114"/>
      <c r="V147" s="114"/>
      <c r="W147" s="114"/>
      <c r="X147" s="114"/>
      <c r="Y147" s="114"/>
      <c r="Z147" s="114"/>
    </row>
    <row r="148" spans="1:26" s="115" customFormat="1" ht="30" x14ac:dyDescent="0.25">
      <c r="A148" s="47">
        <v>12</v>
      </c>
      <c r="B148" s="116" t="s">
        <v>162</v>
      </c>
      <c r="C148" s="117" t="s">
        <v>203</v>
      </c>
      <c r="D148" s="116" t="s">
        <v>681</v>
      </c>
      <c r="E148" s="248" t="s">
        <v>699</v>
      </c>
      <c r="F148" s="112" t="s">
        <v>141</v>
      </c>
      <c r="G148" s="112"/>
      <c r="H148" s="196">
        <v>40367</v>
      </c>
      <c r="I148" s="113">
        <v>40875</v>
      </c>
      <c r="J148" s="113"/>
      <c r="K148" s="113" t="s">
        <v>174</v>
      </c>
      <c r="L148" s="113" t="s">
        <v>700</v>
      </c>
      <c r="M148" s="104" t="s">
        <v>174</v>
      </c>
      <c r="N148" s="104" t="s">
        <v>174</v>
      </c>
      <c r="O148" s="27"/>
      <c r="P148" s="27">
        <v>245</v>
      </c>
      <c r="Q148" s="155" t="s">
        <v>768</v>
      </c>
      <c r="R148" s="114"/>
      <c r="S148" s="114"/>
      <c r="T148" s="114"/>
      <c r="U148" s="114"/>
      <c r="V148" s="114"/>
      <c r="W148" s="114"/>
      <c r="X148" s="114"/>
      <c r="Y148" s="114"/>
      <c r="Z148" s="114"/>
    </row>
    <row r="149" spans="1:26" s="115" customFormat="1" ht="25.5" customHeight="1" x14ac:dyDescent="0.25">
      <c r="A149" s="47">
        <v>13</v>
      </c>
      <c r="B149" s="116"/>
      <c r="C149" s="117"/>
      <c r="D149" s="116"/>
      <c r="E149" s="111"/>
      <c r="F149" s="112"/>
      <c r="G149" s="112"/>
      <c r="H149" s="112"/>
      <c r="I149" s="113"/>
      <c r="J149" s="113"/>
      <c r="K149" s="113"/>
      <c r="L149" s="113"/>
      <c r="M149" s="104"/>
      <c r="N149" s="104"/>
      <c r="O149" s="27"/>
      <c r="P149" s="27"/>
      <c r="Q149" s="155"/>
      <c r="R149" s="114"/>
      <c r="S149" s="114"/>
      <c r="T149" s="114"/>
      <c r="U149" s="114"/>
      <c r="V149" s="114"/>
      <c r="W149" s="114"/>
      <c r="X149" s="114"/>
      <c r="Y149" s="114"/>
      <c r="Z149" s="114"/>
    </row>
    <row r="150" spans="1:26" s="115" customFormat="1" ht="30" customHeight="1" x14ac:dyDescent="0.25">
      <c r="A150" s="47"/>
      <c r="B150" s="50" t="s">
        <v>16</v>
      </c>
      <c r="C150" s="117"/>
      <c r="D150" s="116"/>
      <c r="E150" s="111"/>
      <c r="F150" s="112"/>
      <c r="G150" s="112"/>
      <c r="H150" s="112"/>
      <c r="I150" s="113"/>
      <c r="J150" s="113"/>
      <c r="K150" s="118" t="s">
        <v>222</v>
      </c>
      <c r="L150" s="118">
        <f t="shared" ref="L150" si="2">SUM(L137:L149)</f>
        <v>0</v>
      </c>
      <c r="M150" s="153">
        <v>1695</v>
      </c>
      <c r="N150" s="118" t="s">
        <v>721</v>
      </c>
      <c r="O150" s="27"/>
      <c r="P150" s="27"/>
      <c r="Q150" s="156"/>
    </row>
    <row r="151" spans="1:26" x14ac:dyDescent="0.25">
      <c r="B151" s="30"/>
      <c r="C151" s="30"/>
      <c r="D151" s="30"/>
      <c r="E151" s="31"/>
      <c r="F151" s="30"/>
      <c r="G151" s="30"/>
      <c r="H151" s="30"/>
      <c r="I151" s="30"/>
      <c r="J151" s="30"/>
      <c r="K151" s="30"/>
      <c r="L151" s="30"/>
      <c r="M151" s="30"/>
      <c r="N151" s="30"/>
      <c r="O151" s="30"/>
      <c r="P151" s="30"/>
    </row>
    <row r="152" spans="1:26" ht="18.75" x14ac:dyDescent="0.25">
      <c r="B152" s="59" t="s">
        <v>32</v>
      </c>
      <c r="C152" s="73" t="str">
        <f>+K150</f>
        <v>10 meses y 29 días</v>
      </c>
      <c r="H152" s="32"/>
      <c r="I152" s="32"/>
      <c r="J152" s="32"/>
      <c r="K152" s="32"/>
      <c r="L152" s="32"/>
      <c r="M152" s="32"/>
      <c r="N152" s="30"/>
      <c r="O152" s="30"/>
      <c r="P152" s="30"/>
    </row>
    <row r="154" spans="1:26" ht="15.75" thickBot="1" x14ac:dyDescent="0.3"/>
    <row r="155" spans="1:26" ht="37.15" customHeight="1" thickBot="1" x14ac:dyDescent="0.3">
      <c r="B155" s="76" t="s">
        <v>49</v>
      </c>
      <c r="C155" s="77" t="s">
        <v>50</v>
      </c>
      <c r="D155" s="76" t="s">
        <v>51</v>
      </c>
      <c r="E155" s="77" t="s">
        <v>55</v>
      </c>
    </row>
    <row r="156" spans="1:26" ht="41.45" customHeight="1" x14ac:dyDescent="0.25">
      <c r="B156" s="67" t="s">
        <v>127</v>
      </c>
      <c r="C156" s="70">
        <v>20</v>
      </c>
      <c r="D156" s="70">
        <v>20</v>
      </c>
      <c r="E156" s="345">
        <f>+D156+D157+D158</f>
        <v>20</v>
      </c>
    </row>
    <row r="157" spans="1:26" x14ac:dyDescent="0.25">
      <c r="B157" s="67" t="s">
        <v>128</v>
      </c>
      <c r="C157" s="57">
        <v>30</v>
      </c>
      <c r="D157" s="71">
        <v>0</v>
      </c>
      <c r="E157" s="346"/>
    </row>
    <row r="158" spans="1:26" ht="15.75" thickBot="1" x14ac:dyDescent="0.3">
      <c r="B158" s="67" t="s">
        <v>129</v>
      </c>
      <c r="C158" s="72">
        <v>40</v>
      </c>
      <c r="D158" s="72">
        <v>0</v>
      </c>
      <c r="E158" s="347"/>
    </row>
    <row r="160" spans="1:26" ht="15.75" thickBot="1" x14ac:dyDescent="0.3"/>
    <row r="161" spans="2:17" ht="27" thickBot="1" x14ac:dyDescent="0.3">
      <c r="B161" s="342" t="s">
        <v>52</v>
      </c>
      <c r="C161" s="343"/>
      <c r="D161" s="343"/>
      <c r="E161" s="343"/>
      <c r="F161" s="343"/>
      <c r="G161" s="343"/>
      <c r="H161" s="343"/>
      <c r="I161" s="343"/>
      <c r="J161" s="343"/>
      <c r="K161" s="343"/>
      <c r="L161" s="343"/>
      <c r="M161" s="343"/>
      <c r="N161" s="344"/>
    </row>
    <row r="163" spans="2:17" ht="76.5" customHeight="1" x14ac:dyDescent="0.25">
      <c r="B163" s="56" t="s">
        <v>0</v>
      </c>
      <c r="C163" s="56" t="s">
        <v>39</v>
      </c>
      <c r="D163" s="56" t="s">
        <v>40</v>
      </c>
      <c r="E163" s="56" t="s">
        <v>116</v>
      </c>
      <c r="F163" s="56" t="s">
        <v>118</v>
      </c>
      <c r="G163" s="56" t="s">
        <v>119</v>
      </c>
      <c r="H163" s="56" t="s">
        <v>120</v>
      </c>
      <c r="I163" s="56" t="s">
        <v>117</v>
      </c>
      <c r="J163" s="312" t="s">
        <v>121</v>
      </c>
      <c r="K163" s="313"/>
      <c r="L163" s="314"/>
      <c r="M163" s="56" t="s">
        <v>125</v>
      </c>
      <c r="N163" s="56" t="s">
        <v>41</v>
      </c>
      <c r="O163" s="56" t="s">
        <v>42</v>
      </c>
      <c r="P163" s="312" t="s">
        <v>3</v>
      </c>
      <c r="Q163" s="314"/>
    </row>
    <row r="164" spans="2:17" ht="60.75" customHeight="1" x14ac:dyDescent="0.25">
      <c r="B164" s="92" t="s">
        <v>133</v>
      </c>
      <c r="C164" s="92"/>
      <c r="D164" s="3"/>
      <c r="E164" s="3"/>
      <c r="F164" s="3"/>
      <c r="G164" s="3"/>
      <c r="H164" s="3"/>
      <c r="I164" s="5"/>
      <c r="J164" s="1" t="s">
        <v>122</v>
      </c>
      <c r="K164" s="100" t="s">
        <v>123</v>
      </c>
      <c r="L164" s="99" t="s">
        <v>124</v>
      </c>
      <c r="M164" s="63"/>
      <c r="N164" s="63"/>
      <c r="O164" s="63"/>
      <c r="P164" s="315"/>
      <c r="Q164" s="315"/>
    </row>
    <row r="165" spans="2:17" ht="60.75" customHeight="1" x14ac:dyDescent="0.25">
      <c r="B165" s="92" t="s">
        <v>134</v>
      </c>
      <c r="C165" s="92"/>
      <c r="D165" s="3"/>
      <c r="E165" s="3"/>
      <c r="F165" s="3"/>
      <c r="G165" s="3"/>
      <c r="H165" s="3"/>
      <c r="I165" s="5"/>
      <c r="J165" s="1"/>
      <c r="K165" s="100"/>
      <c r="L165" s="99"/>
      <c r="M165" s="63"/>
      <c r="N165" s="63"/>
      <c r="O165" s="63"/>
      <c r="P165" s="93"/>
      <c r="Q165" s="93"/>
    </row>
    <row r="166" spans="2:17" ht="33.6" customHeight="1" x14ac:dyDescent="0.25">
      <c r="B166" s="92" t="s">
        <v>135</v>
      </c>
      <c r="C166" s="92"/>
      <c r="D166" s="3"/>
      <c r="E166" s="3"/>
      <c r="F166" s="3"/>
      <c r="G166" s="3"/>
      <c r="H166" s="3"/>
      <c r="I166" s="5"/>
      <c r="J166" s="1"/>
      <c r="K166" s="99"/>
      <c r="L166" s="99"/>
      <c r="M166" s="63"/>
      <c r="N166" s="63"/>
      <c r="O166" s="63"/>
      <c r="P166" s="315"/>
      <c r="Q166" s="315"/>
    </row>
    <row r="169" spans="2:17" ht="15.75" thickBot="1" x14ac:dyDescent="0.3"/>
    <row r="170" spans="2:17" ht="54" customHeight="1" x14ac:dyDescent="0.25">
      <c r="B170" s="75" t="s">
        <v>33</v>
      </c>
      <c r="C170" s="75" t="s">
        <v>49</v>
      </c>
      <c r="D170" s="56" t="s">
        <v>50</v>
      </c>
      <c r="E170" s="75" t="s">
        <v>51</v>
      </c>
      <c r="F170" s="77" t="s">
        <v>56</v>
      </c>
      <c r="G170" s="96"/>
    </row>
    <row r="171" spans="2:17" ht="120.75" customHeight="1" x14ac:dyDescent="0.2">
      <c r="B171" s="336" t="s">
        <v>53</v>
      </c>
      <c r="C171" s="6" t="s">
        <v>130</v>
      </c>
      <c r="D171" s="71">
        <v>25</v>
      </c>
      <c r="E171" s="71">
        <v>0</v>
      </c>
      <c r="F171" s="337">
        <f>+E171+E172+E173</f>
        <v>0</v>
      </c>
      <c r="G171" s="97"/>
    </row>
    <row r="172" spans="2:17" ht="76.150000000000006" customHeight="1" x14ac:dyDescent="0.2">
      <c r="B172" s="336"/>
      <c r="C172" s="6" t="s">
        <v>131</v>
      </c>
      <c r="D172" s="74">
        <v>25</v>
      </c>
      <c r="E172" s="71">
        <v>0</v>
      </c>
      <c r="F172" s="338"/>
      <c r="G172" s="97"/>
    </row>
    <row r="173" spans="2:17" ht="69" customHeight="1" x14ac:dyDescent="0.2">
      <c r="B173" s="336"/>
      <c r="C173" s="6" t="s">
        <v>132</v>
      </c>
      <c r="D173" s="71">
        <v>10</v>
      </c>
      <c r="E173" s="71">
        <v>0</v>
      </c>
      <c r="F173" s="339"/>
      <c r="G173" s="97"/>
    </row>
    <row r="174" spans="2:17" x14ac:dyDescent="0.25">
      <c r="C174"/>
    </row>
    <row r="177" spans="2:5" x14ac:dyDescent="0.25">
      <c r="B177" s="66" t="s">
        <v>57</v>
      </c>
    </row>
    <row r="180" spans="2:5" x14ac:dyDescent="0.25">
      <c r="B180" s="78" t="s">
        <v>33</v>
      </c>
      <c r="C180" s="78" t="s">
        <v>58</v>
      </c>
      <c r="D180" s="75" t="s">
        <v>51</v>
      </c>
      <c r="E180" s="75" t="s">
        <v>16</v>
      </c>
    </row>
    <row r="181" spans="2:5" ht="28.5" x14ac:dyDescent="0.25">
      <c r="B181" s="2" t="s">
        <v>59</v>
      </c>
      <c r="C181" s="7">
        <v>40</v>
      </c>
      <c r="D181" s="71">
        <f>+E156</f>
        <v>20</v>
      </c>
      <c r="E181" s="340">
        <f>+D181+D182</f>
        <v>20</v>
      </c>
    </row>
    <row r="182" spans="2:5" ht="42.75" x14ac:dyDescent="0.25">
      <c r="B182" s="2" t="s">
        <v>60</v>
      </c>
      <c r="C182" s="7">
        <v>60</v>
      </c>
      <c r="D182" s="71">
        <f>+F171</f>
        <v>0</v>
      </c>
      <c r="E182" s="341"/>
    </row>
  </sheetData>
  <customSheetViews>
    <customSheetView guid="{BE7B4A4D-9AE1-44FB-896A-2A75BAC54DCE}" scale="70" hiddenColumns="1" topLeftCell="A85">
      <selection activeCell="B92" sqref="B92"/>
      <pageMargins left="0.7" right="0.7" top="0.75" bottom="0.75" header="0.3" footer="0.3"/>
      <pageSetup orientation="portrait" horizontalDpi="4294967295" verticalDpi="4294967295" r:id="rId1"/>
    </customSheetView>
    <customSheetView guid="{374C4F09-C3B7-4D17-A0A7-F165E4E76099}" scale="70" hiddenColumns="1" topLeftCell="A98">
      <selection activeCell="E114" sqref="E114"/>
      <pageMargins left="0.7" right="0.7" top="0.75" bottom="0.75" header="0.3" footer="0.3"/>
      <pageSetup orientation="portrait" horizontalDpi="4294967295" verticalDpi="4294967295" r:id="rId2"/>
    </customSheetView>
    <customSheetView guid="{9DED1854-660D-4172-A9EB-183BAA06A99B}" scale="70" hiddenColumns="1" topLeftCell="B122">
      <selection activeCell="D127" sqref="D127:E127"/>
      <pageMargins left="0.7" right="0.7" top="0.75" bottom="0.75" header="0.3" footer="0.3"/>
      <pageSetup orientation="portrait" horizontalDpi="4294967295" verticalDpi="4294967295" r:id="rId3"/>
    </customSheetView>
    <customSheetView guid="{6E8EF82A-AAAD-497F-93AF-E33C2625F3E2}" scale="70" hiddenColumns="1" topLeftCell="B133">
      <selection activeCell="K150" sqref="K150"/>
      <pageMargins left="0.7" right="0.7" top="0.75" bottom="0.75" header="0.3" footer="0.3"/>
      <pageSetup orientation="portrait" horizontalDpi="4294967295" verticalDpi="4294967295" r:id="rId4"/>
    </customSheetView>
    <customSheetView guid="{467D9A3C-026B-4584-8953-F7E2F4B9FE9A}" scale="70" hiddenColumns="1" topLeftCell="M94">
      <selection activeCell="S95" sqref="S95"/>
      <pageMargins left="0.7" right="0.7" top="0.75" bottom="0.75" header="0.3" footer="0.3"/>
      <pageSetup orientation="portrait" horizontalDpi="4294967295" verticalDpi="4294967295" r:id="rId5"/>
    </customSheetView>
    <customSheetView guid="{A754E68C-2FC6-462D-A463-BD613E9F1BEB}" scale="70" hiddenColumns="1" topLeftCell="D133">
      <selection activeCell="K145" sqref="K145"/>
      <pageMargins left="0.7" right="0.7" top="0.75" bottom="0.75" header="0.3" footer="0.3"/>
      <pageSetup orientation="portrait" horizontalDpi="4294967295" verticalDpi="4294967295" r:id="rId6"/>
    </customSheetView>
    <customSheetView guid="{177D317F-D5D9-47E3-BD3A-7C3DF8DF3716}" scale="70" hiddenColumns="1" topLeftCell="A109">
      <selection activeCell="C116" sqref="C116"/>
      <pageMargins left="0.7" right="0.7" top="0.75" bottom="0.75" header="0.3" footer="0.3"/>
      <pageSetup orientation="portrait" horizontalDpi="4294967295" verticalDpi="4294967295" r:id="rId7"/>
    </customSheetView>
    <customSheetView guid="{8714CD75-90D4-461F-ACB9-B571BFEBEF04}" scale="70" hiddenColumns="1">
      <selection activeCell="D36" sqref="D36"/>
      <pageMargins left="0.7" right="0.7" top="0.75" bottom="0.75" header="0.3" footer="0.3"/>
      <pageSetup orientation="portrait" horizontalDpi="4294967295" verticalDpi="4294967295" r:id="rId8"/>
    </customSheetView>
    <customSheetView guid="{0C0DF93C-CC48-4648-B448-DAEBA1B6A469}" scale="70" hiddenColumns="1" topLeftCell="J60">
      <selection activeCell="O80" sqref="O80:P80"/>
      <pageMargins left="0.7" right="0.7" top="0.75" bottom="0.75" header="0.3" footer="0.3"/>
      <pageSetup orientation="portrait" horizontalDpi="4294967295" verticalDpi="4294967295" r:id="rId9"/>
    </customSheetView>
    <customSheetView guid="{D303456D-D930-4BC3-88BE-8A971BB047C8}" scale="70" hiddenColumns="1" topLeftCell="A28">
      <selection activeCell="E55" sqref="E55"/>
      <pageMargins left="0.7" right="0.7" top="0.75" bottom="0.75" header="0.3" footer="0.3"/>
      <pageSetup orientation="portrait" horizontalDpi="4294967295" verticalDpi="4294967295" r:id="rId10"/>
    </customSheetView>
    <customSheetView guid="{7AA009C8-13FF-4F9B-84D3-3E7CCAF6094D}" scale="70" hiddenColumns="1" topLeftCell="E70">
      <selection activeCell="O81" sqref="O81:P81"/>
      <pageMargins left="0.7" right="0.7" top="0.75" bottom="0.75" header="0.3" footer="0.3"/>
      <pageSetup orientation="portrait" horizontalDpi="4294967295" verticalDpi="4294967295" r:id="rId11"/>
    </customSheetView>
    <customSheetView guid="{793476DD-798E-4C47-9D79-FF3D3E5BC468}" scale="70" hiddenColumns="1" topLeftCell="A98">
      <selection activeCell="E114" sqref="E114"/>
      <pageMargins left="0.7" right="0.7" top="0.75" bottom="0.75" header="0.3" footer="0.3"/>
      <pageSetup orientation="portrait" horizontalDpi="4294967295" verticalDpi="4294967295" r:id="rId12"/>
    </customSheetView>
  </customSheetViews>
  <mergeCells count="40">
    <mergeCell ref="O75:P75"/>
    <mergeCell ref="B171:B173"/>
    <mergeCell ref="F171:F173"/>
    <mergeCell ref="E181:E182"/>
    <mergeCell ref="B2:P2"/>
    <mergeCell ref="B130:P130"/>
    <mergeCell ref="B161:N161"/>
    <mergeCell ref="E156:E158"/>
    <mergeCell ref="B123:N123"/>
    <mergeCell ref="D126:E126"/>
    <mergeCell ref="D127:E127"/>
    <mergeCell ref="B133:N133"/>
    <mergeCell ref="P120:Q120"/>
    <mergeCell ref="B89:N89"/>
    <mergeCell ref="E43:E44"/>
    <mergeCell ref="O69:P69"/>
    <mergeCell ref="B66:N66"/>
    <mergeCell ref="C64:N64"/>
    <mergeCell ref="B17:C24"/>
    <mergeCell ref="D60:E60"/>
    <mergeCell ref="M48:N48"/>
    <mergeCell ref="B60:B61"/>
    <mergeCell ref="C60:C61"/>
    <mergeCell ref="B4:P4"/>
    <mergeCell ref="B25:C25"/>
    <mergeCell ref="C6:N6"/>
    <mergeCell ref="C7:N7"/>
    <mergeCell ref="C8:N8"/>
    <mergeCell ref="C9:N9"/>
    <mergeCell ref="C13:E13"/>
    <mergeCell ref="O83:P83"/>
    <mergeCell ref="O77:P77"/>
    <mergeCell ref="O80:P80"/>
    <mergeCell ref="O81:P81"/>
    <mergeCell ref="O82:P82"/>
    <mergeCell ref="J163:L163"/>
    <mergeCell ref="P163:Q163"/>
    <mergeCell ref="P164:Q164"/>
    <mergeCell ref="P166:Q166"/>
    <mergeCell ref="J120:L120"/>
  </mergeCells>
  <dataValidations count="2">
    <dataValidation type="decimal" allowBlank="1" showInputMessage="1" showErrorMessage="1" sqref="WVH983098 WLL983098 C65594 IV65594 SR65594 ACN65594 AMJ65594 AWF65594 BGB65594 BPX65594 BZT65594 CJP65594 CTL65594 DDH65594 DND65594 DWZ65594 EGV65594 EQR65594 FAN65594 FKJ65594 FUF65594 GEB65594 GNX65594 GXT65594 HHP65594 HRL65594 IBH65594 ILD65594 IUZ65594 JEV65594 JOR65594 JYN65594 KIJ65594 KSF65594 LCB65594 LLX65594 LVT65594 MFP65594 MPL65594 MZH65594 NJD65594 NSZ65594 OCV65594 OMR65594 OWN65594 PGJ65594 PQF65594 QAB65594 QJX65594 QTT65594 RDP65594 RNL65594 RXH65594 SHD65594 SQZ65594 TAV65594 TKR65594 TUN65594 UEJ65594 UOF65594 UYB65594 VHX65594 VRT65594 WBP65594 WLL65594 WVH65594 C131130 IV131130 SR131130 ACN131130 AMJ131130 AWF131130 BGB131130 BPX131130 BZT131130 CJP131130 CTL131130 DDH131130 DND131130 DWZ131130 EGV131130 EQR131130 FAN131130 FKJ131130 FUF131130 GEB131130 GNX131130 GXT131130 HHP131130 HRL131130 IBH131130 ILD131130 IUZ131130 JEV131130 JOR131130 JYN131130 KIJ131130 KSF131130 LCB131130 LLX131130 LVT131130 MFP131130 MPL131130 MZH131130 NJD131130 NSZ131130 OCV131130 OMR131130 OWN131130 PGJ131130 PQF131130 QAB131130 QJX131130 QTT131130 RDP131130 RNL131130 RXH131130 SHD131130 SQZ131130 TAV131130 TKR131130 TUN131130 UEJ131130 UOF131130 UYB131130 VHX131130 VRT131130 WBP131130 WLL131130 WVH131130 C196666 IV196666 SR196666 ACN196666 AMJ196666 AWF196666 BGB196666 BPX196666 BZT196666 CJP196666 CTL196666 DDH196666 DND196666 DWZ196666 EGV196666 EQR196666 FAN196666 FKJ196666 FUF196666 GEB196666 GNX196666 GXT196666 HHP196666 HRL196666 IBH196666 ILD196666 IUZ196666 JEV196666 JOR196666 JYN196666 KIJ196666 KSF196666 LCB196666 LLX196666 LVT196666 MFP196666 MPL196666 MZH196666 NJD196666 NSZ196666 OCV196666 OMR196666 OWN196666 PGJ196666 PQF196666 QAB196666 QJX196666 QTT196666 RDP196666 RNL196666 RXH196666 SHD196666 SQZ196666 TAV196666 TKR196666 TUN196666 UEJ196666 UOF196666 UYB196666 VHX196666 VRT196666 WBP196666 WLL196666 WVH196666 C262202 IV262202 SR262202 ACN262202 AMJ262202 AWF262202 BGB262202 BPX262202 BZT262202 CJP262202 CTL262202 DDH262202 DND262202 DWZ262202 EGV262202 EQR262202 FAN262202 FKJ262202 FUF262202 GEB262202 GNX262202 GXT262202 HHP262202 HRL262202 IBH262202 ILD262202 IUZ262202 JEV262202 JOR262202 JYN262202 KIJ262202 KSF262202 LCB262202 LLX262202 LVT262202 MFP262202 MPL262202 MZH262202 NJD262202 NSZ262202 OCV262202 OMR262202 OWN262202 PGJ262202 PQF262202 QAB262202 QJX262202 QTT262202 RDP262202 RNL262202 RXH262202 SHD262202 SQZ262202 TAV262202 TKR262202 TUN262202 UEJ262202 UOF262202 UYB262202 VHX262202 VRT262202 WBP262202 WLL262202 WVH262202 C327738 IV327738 SR327738 ACN327738 AMJ327738 AWF327738 BGB327738 BPX327738 BZT327738 CJP327738 CTL327738 DDH327738 DND327738 DWZ327738 EGV327738 EQR327738 FAN327738 FKJ327738 FUF327738 GEB327738 GNX327738 GXT327738 HHP327738 HRL327738 IBH327738 ILD327738 IUZ327738 JEV327738 JOR327738 JYN327738 KIJ327738 KSF327738 LCB327738 LLX327738 LVT327738 MFP327738 MPL327738 MZH327738 NJD327738 NSZ327738 OCV327738 OMR327738 OWN327738 PGJ327738 PQF327738 QAB327738 QJX327738 QTT327738 RDP327738 RNL327738 RXH327738 SHD327738 SQZ327738 TAV327738 TKR327738 TUN327738 UEJ327738 UOF327738 UYB327738 VHX327738 VRT327738 WBP327738 WLL327738 WVH327738 C393274 IV393274 SR393274 ACN393274 AMJ393274 AWF393274 BGB393274 BPX393274 BZT393274 CJP393274 CTL393274 DDH393274 DND393274 DWZ393274 EGV393274 EQR393274 FAN393274 FKJ393274 FUF393274 GEB393274 GNX393274 GXT393274 HHP393274 HRL393274 IBH393274 ILD393274 IUZ393274 JEV393274 JOR393274 JYN393274 KIJ393274 KSF393274 LCB393274 LLX393274 LVT393274 MFP393274 MPL393274 MZH393274 NJD393274 NSZ393274 OCV393274 OMR393274 OWN393274 PGJ393274 PQF393274 QAB393274 QJX393274 QTT393274 RDP393274 RNL393274 RXH393274 SHD393274 SQZ393274 TAV393274 TKR393274 TUN393274 UEJ393274 UOF393274 UYB393274 VHX393274 VRT393274 WBP393274 WLL393274 WVH393274 C458810 IV458810 SR458810 ACN458810 AMJ458810 AWF458810 BGB458810 BPX458810 BZT458810 CJP458810 CTL458810 DDH458810 DND458810 DWZ458810 EGV458810 EQR458810 FAN458810 FKJ458810 FUF458810 GEB458810 GNX458810 GXT458810 HHP458810 HRL458810 IBH458810 ILD458810 IUZ458810 JEV458810 JOR458810 JYN458810 KIJ458810 KSF458810 LCB458810 LLX458810 LVT458810 MFP458810 MPL458810 MZH458810 NJD458810 NSZ458810 OCV458810 OMR458810 OWN458810 PGJ458810 PQF458810 QAB458810 QJX458810 QTT458810 RDP458810 RNL458810 RXH458810 SHD458810 SQZ458810 TAV458810 TKR458810 TUN458810 UEJ458810 UOF458810 UYB458810 VHX458810 VRT458810 WBP458810 WLL458810 WVH458810 C524346 IV524346 SR524346 ACN524346 AMJ524346 AWF524346 BGB524346 BPX524346 BZT524346 CJP524346 CTL524346 DDH524346 DND524346 DWZ524346 EGV524346 EQR524346 FAN524346 FKJ524346 FUF524346 GEB524346 GNX524346 GXT524346 HHP524346 HRL524346 IBH524346 ILD524346 IUZ524346 JEV524346 JOR524346 JYN524346 KIJ524346 KSF524346 LCB524346 LLX524346 LVT524346 MFP524346 MPL524346 MZH524346 NJD524346 NSZ524346 OCV524346 OMR524346 OWN524346 PGJ524346 PQF524346 QAB524346 QJX524346 QTT524346 RDP524346 RNL524346 RXH524346 SHD524346 SQZ524346 TAV524346 TKR524346 TUN524346 UEJ524346 UOF524346 UYB524346 VHX524346 VRT524346 WBP524346 WLL524346 WVH524346 C589882 IV589882 SR589882 ACN589882 AMJ589882 AWF589882 BGB589882 BPX589882 BZT589882 CJP589882 CTL589882 DDH589882 DND589882 DWZ589882 EGV589882 EQR589882 FAN589882 FKJ589882 FUF589882 GEB589882 GNX589882 GXT589882 HHP589882 HRL589882 IBH589882 ILD589882 IUZ589882 JEV589882 JOR589882 JYN589882 KIJ589882 KSF589882 LCB589882 LLX589882 LVT589882 MFP589882 MPL589882 MZH589882 NJD589882 NSZ589882 OCV589882 OMR589882 OWN589882 PGJ589882 PQF589882 QAB589882 QJX589882 QTT589882 RDP589882 RNL589882 RXH589882 SHD589882 SQZ589882 TAV589882 TKR589882 TUN589882 UEJ589882 UOF589882 UYB589882 VHX589882 VRT589882 WBP589882 WLL589882 WVH589882 C655418 IV655418 SR655418 ACN655418 AMJ655418 AWF655418 BGB655418 BPX655418 BZT655418 CJP655418 CTL655418 DDH655418 DND655418 DWZ655418 EGV655418 EQR655418 FAN655418 FKJ655418 FUF655418 GEB655418 GNX655418 GXT655418 HHP655418 HRL655418 IBH655418 ILD655418 IUZ655418 JEV655418 JOR655418 JYN655418 KIJ655418 KSF655418 LCB655418 LLX655418 LVT655418 MFP655418 MPL655418 MZH655418 NJD655418 NSZ655418 OCV655418 OMR655418 OWN655418 PGJ655418 PQF655418 QAB655418 QJX655418 QTT655418 RDP655418 RNL655418 RXH655418 SHD655418 SQZ655418 TAV655418 TKR655418 TUN655418 UEJ655418 UOF655418 UYB655418 VHX655418 VRT655418 WBP655418 WLL655418 WVH655418 C720954 IV720954 SR720954 ACN720954 AMJ720954 AWF720954 BGB720954 BPX720954 BZT720954 CJP720954 CTL720954 DDH720954 DND720954 DWZ720954 EGV720954 EQR720954 FAN720954 FKJ720954 FUF720954 GEB720954 GNX720954 GXT720954 HHP720954 HRL720954 IBH720954 ILD720954 IUZ720954 JEV720954 JOR720954 JYN720954 KIJ720954 KSF720954 LCB720954 LLX720954 LVT720954 MFP720954 MPL720954 MZH720954 NJD720954 NSZ720954 OCV720954 OMR720954 OWN720954 PGJ720954 PQF720954 QAB720954 QJX720954 QTT720954 RDP720954 RNL720954 RXH720954 SHD720954 SQZ720954 TAV720954 TKR720954 TUN720954 UEJ720954 UOF720954 UYB720954 VHX720954 VRT720954 WBP720954 WLL720954 WVH720954 C786490 IV786490 SR786490 ACN786490 AMJ786490 AWF786490 BGB786490 BPX786490 BZT786490 CJP786490 CTL786490 DDH786490 DND786490 DWZ786490 EGV786490 EQR786490 FAN786490 FKJ786490 FUF786490 GEB786490 GNX786490 GXT786490 HHP786490 HRL786490 IBH786490 ILD786490 IUZ786490 JEV786490 JOR786490 JYN786490 KIJ786490 KSF786490 LCB786490 LLX786490 LVT786490 MFP786490 MPL786490 MZH786490 NJD786490 NSZ786490 OCV786490 OMR786490 OWN786490 PGJ786490 PQF786490 QAB786490 QJX786490 QTT786490 RDP786490 RNL786490 RXH786490 SHD786490 SQZ786490 TAV786490 TKR786490 TUN786490 UEJ786490 UOF786490 UYB786490 VHX786490 VRT786490 WBP786490 WLL786490 WVH786490 C852026 IV852026 SR852026 ACN852026 AMJ852026 AWF852026 BGB852026 BPX852026 BZT852026 CJP852026 CTL852026 DDH852026 DND852026 DWZ852026 EGV852026 EQR852026 FAN852026 FKJ852026 FUF852026 GEB852026 GNX852026 GXT852026 HHP852026 HRL852026 IBH852026 ILD852026 IUZ852026 JEV852026 JOR852026 JYN852026 KIJ852026 KSF852026 LCB852026 LLX852026 LVT852026 MFP852026 MPL852026 MZH852026 NJD852026 NSZ852026 OCV852026 OMR852026 OWN852026 PGJ852026 PQF852026 QAB852026 QJX852026 QTT852026 RDP852026 RNL852026 RXH852026 SHD852026 SQZ852026 TAV852026 TKR852026 TUN852026 UEJ852026 UOF852026 UYB852026 VHX852026 VRT852026 WBP852026 WLL852026 WVH852026 C917562 IV917562 SR917562 ACN917562 AMJ917562 AWF917562 BGB917562 BPX917562 BZT917562 CJP917562 CTL917562 DDH917562 DND917562 DWZ917562 EGV917562 EQR917562 FAN917562 FKJ917562 FUF917562 GEB917562 GNX917562 GXT917562 HHP917562 HRL917562 IBH917562 ILD917562 IUZ917562 JEV917562 JOR917562 JYN917562 KIJ917562 KSF917562 LCB917562 LLX917562 LVT917562 MFP917562 MPL917562 MZH917562 NJD917562 NSZ917562 OCV917562 OMR917562 OWN917562 PGJ917562 PQF917562 QAB917562 QJX917562 QTT917562 RDP917562 RNL917562 RXH917562 SHD917562 SQZ917562 TAV917562 TKR917562 TUN917562 UEJ917562 UOF917562 UYB917562 VHX917562 VRT917562 WBP917562 WLL917562 WVH917562 C983098 IV983098 SR983098 ACN983098 AMJ983098 AWF983098 BGB983098 BPX983098 BZT983098 CJP983098 CTL983098 DDH983098 DND983098 DWZ983098 EGV983098 EQR983098 FAN983098 FKJ983098 FUF983098 GEB983098 GNX983098 GXT983098 HHP983098 HRL983098 IBH983098 ILD983098 IUZ983098 JEV983098 JOR983098 JYN983098 KIJ983098 KSF983098 LCB983098 LLX983098 LVT983098 MFP983098 MPL983098 MZH983098 NJD983098 NSZ983098 OCV983098 OMR983098 OWN983098 PGJ983098 PQF983098 QAB983098 QJX983098 QTT983098 RDP983098 RNL983098 RXH983098 SHD983098 SQZ983098 TAV983098 TKR983098 TUN983098 UEJ983098 UOF983098 UYB983098 VHX983098 VRT983098 WBP983098 IV27:IV47 SR27:SR47 ACN27:ACN47 AMJ27:AMJ47 AWF27:AWF47 BGB27:BGB47 BPX27:BPX47 BZT27:BZT47 CJP27:CJP47 CTL27:CTL47 DDH27:DDH47 DND27:DND47 DWZ27:DWZ47 EGV27:EGV47 EQR27:EQR47 FAN27:FAN47 FKJ27:FKJ47 FUF27:FUF47 GEB27:GEB47 GNX27:GNX47 GXT27:GXT47 HHP27:HHP47 HRL27:HRL47 IBH27:IBH47 ILD27:ILD47 IUZ27:IUZ47 JEV27:JEV47 JOR27:JOR47 JYN27:JYN47 KIJ27:KIJ47 KSF27:KSF47 LCB27:LCB47 LLX27:LLX47 LVT27:LVT47 MFP27:MFP47 MPL27:MPL47 MZH27:MZH47 NJD27:NJD47 NSZ27:NSZ47 OCV27:OCV47 OMR27:OMR47 OWN27:OWN47 PGJ27:PGJ47 PQF27:PQF47 QAB27:QAB47 QJX27:QJX47 QTT27:QTT47 RDP27:RDP47 RNL27:RNL47 RXH27:RXH47 SHD27:SHD47 SQZ27:SQZ47 TAV27:TAV47 TKR27:TKR47 TUN27:TUN47 UEJ27:UEJ47 UOF27:UOF47 UYB27:UYB47 VHX27:VHX47 VRT27:VRT47 WBP27:WBP47 WLL27:WLL47 WVH27:WVH47">
      <formula1>0</formula1>
      <formula2>1</formula2>
    </dataValidation>
    <dataValidation type="list" allowBlank="1" showInputMessage="1" showErrorMessage="1" sqref="WVE983098 A65594 IS65594 SO65594 ACK65594 AMG65594 AWC65594 BFY65594 BPU65594 BZQ65594 CJM65594 CTI65594 DDE65594 DNA65594 DWW65594 EGS65594 EQO65594 FAK65594 FKG65594 FUC65594 GDY65594 GNU65594 GXQ65594 HHM65594 HRI65594 IBE65594 ILA65594 IUW65594 JES65594 JOO65594 JYK65594 KIG65594 KSC65594 LBY65594 LLU65594 LVQ65594 MFM65594 MPI65594 MZE65594 NJA65594 NSW65594 OCS65594 OMO65594 OWK65594 PGG65594 PQC65594 PZY65594 QJU65594 QTQ65594 RDM65594 RNI65594 RXE65594 SHA65594 SQW65594 TAS65594 TKO65594 TUK65594 UEG65594 UOC65594 UXY65594 VHU65594 VRQ65594 WBM65594 WLI65594 WVE65594 A131130 IS131130 SO131130 ACK131130 AMG131130 AWC131130 BFY131130 BPU131130 BZQ131130 CJM131130 CTI131130 DDE131130 DNA131130 DWW131130 EGS131130 EQO131130 FAK131130 FKG131130 FUC131130 GDY131130 GNU131130 GXQ131130 HHM131130 HRI131130 IBE131130 ILA131130 IUW131130 JES131130 JOO131130 JYK131130 KIG131130 KSC131130 LBY131130 LLU131130 LVQ131130 MFM131130 MPI131130 MZE131130 NJA131130 NSW131130 OCS131130 OMO131130 OWK131130 PGG131130 PQC131130 PZY131130 QJU131130 QTQ131130 RDM131130 RNI131130 RXE131130 SHA131130 SQW131130 TAS131130 TKO131130 TUK131130 UEG131130 UOC131130 UXY131130 VHU131130 VRQ131130 WBM131130 WLI131130 WVE131130 A196666 IS196666 SO196666 ACK196666 AMG196666 AWC196666 BFY196666 BPU196666 BZQ196666 CJM196666 CTI196666 DDE196666 DNA196666 DWW196666 EGS196666 EQO196666 FAK196666 FKG196666 FUC196666 GDY196666 GNU196666 GXQ196666 HHM196666 HRI196666 IBE196666 ILA196666 IUW196666 JES196666 JOO196666 JYK196666 KIG196666 KSC196666 LBY196666 LLU196666 LVQ196666 MFM196666 MPI196666 MZE196666 NJA196666 NSW196666 OCS196666 OMO196666 OWK196666 PGG196666 PQC196666 PZY196666 QJU196666 QTQ196666 RDM196666 RNI196666 RXE196666 SHA196666 SQW196666 TAS196666 TKO196666 TUK196666 UEG196666 UOC196666 UXY196666 VHU196666 VRQ196666 WBM196666 WLI196666 WVE196666 A262202 IS262202 SO262202 ACK262202 AMG262202 AWC262202 BFY262202 BPU262202 BZQ262202 CJM262202 CTI262202 DDE262202 DNA262202 DWW262202 EGS262202 EQO262202 FAK262202 FKG262202 FUC262202 GDY262202 GNU262202 GXQ262202 HHM262202 HRI262202 IBE262202 ILA262202 IUW262202 JES262202 JOO262202 JYK262202 KIG262202 KSC262202 LBY262202 LLU262202 LVQ262202 MFM262202 MPI262202 MZE262202 NJA262202 NSW262202 OCS262202 OMO262202 OWK262202 PGG262202 PQC262202 PZY262202 QJU262202 QTQ262202 RDM262202 RNI262202 RXE262202 SHA262202 SQW262202 TAS262202 TKO262202 TUK262202 UEG262202 UOC262202 UXY262202 VHU262202 VRQ262202 WBM262202 WLI262202 WVE262202 A327738 IS327738 SO327738 ACK327738 AMG327738 AWC327738 BFY327738 BPU327738 BZQ327738 CJM327738 CTI327738 DDE327738 DNA327738 DWW327738 EGS327738 EQO327738 FAK327738 FKG327738 FUC327738 GDY327738 GNU327738 GXQ327738 HHM327738 HRI327738 IBE327738 ILA327738 IUW327738 JES327738 JOO327738 JYK327738 KIG327738 KSC327738 LBY327738 LLU327738 LVQ327738 MFM327738 MPI327738 MZE327738 NJA327738 NSW327738 OCS327738 OMO327738 OWK327738 PGG327738 PQC327738 PZY327738 QJU327738 QTQ327738 RDM327738 RNI327738 RXE327738 SHA327738 SQW327738 TAS327738 TKO327738 TUK327738 UEG327738 UOC327738 UXY327738 VHU327738 VRQ327738 WBM327738 WLI327738 WVE327738 A393274 IS393274 SO393274 ACK393274 AMG393274 AWC393274 BFY393274 BPU393274 BZQ393274 CJM393274 CTI393274 DDE393274 DNA393274 DWW393274 EGS393274 EQO393274 FAK393274 FKG393274 FUC393274 GDY393274 GNU393274 GXQ393274 HHM393274 HRI393274 IBE393274 ILA393274 IUW393274 JES393274 JOO393274 JYK393274 KIG393274 KSC393274 LBY393274 LLU393274 LVQ393274 MFM393274 MPI393274 MZE393274 NJA393274 NSW393274 OCS393274 OMO393274 OWK393274 PGG393274 PQC393274 PZY393274 QJU393274 QTQ393274 RDM393274 RNI393274 RXE393274 SHA393274 SQW393274 TAS393274 TKO393274 TUK393274 UEG393274 UOC393274 UXY393274 VHU393274 VRQ393274 WBM393274 WLI393274 WVE393274 A458810 IS458810 SO458810 ACK458810 AMG458810 AWC458810 BFY458810 BPU458810 BZQ458810 CJM458810 CTI458810 DDE458810 DNA458810 DWW458810 EGS458810 EQO458810 FAK458810 FKG458810 FUC458810 GDY458810 GNU458810 GXQ458810 HHM458810 HRI458810 IBE458810 ILA458810 IUW458810 JES458810 JOO458810 JYK458810 KIG458810 KSC458810 LBY458810 LLU458810 LVQ458810 MFM458810 MPI458810 MZE458810 NJA458810 NSW458810 OCS458810 OMO458810 OWK458810 PGG458810 PQC458810 PZY458810 QJU458810 QTQ458810 RDM458810 RNI458810 RXE458810 SHA458810 SQW458810 TAS458810 TKO458810 TUK458810 UEG458810 UOC458810 UXY458810 VHU458810 VRQ458810 WBM458810 WLI458810 WVE458810 A524346 IS524346 SO524346 ACK524346 AMG524346 AWC524346 BFY524346 BPU524346 BZQ524346 CJM524346 CTI524346 DDE524346 DNA524346 DWW524346 EGS524346 EQO524346 FAK524346 FKG524346 FUC524346 GDY524346 GNU524346 GXQ524346 HHM524346 HRI524346 IBE524346 ILA524346 IUW524346 JES524346 JOO524346 JYK524346 KIG524346 KSC524346 LBY524346 LLU524346 LVQ524346 MFM524346 MPI524346 MZE524346 NJA524346 NSW524346 OCS524346 OMO524346 OWK524346 PGG524346 PQC524346 PZY524346 QJU524346 QTQ524346 RDM524346 RNI524346 RXE524346 SHA524346 SQW524346 TAS524346 TKO524346 TUK524346 UEG524346 UOC524346 UXY524346 VHU524346 VRQ524346 WBM524346 WLI524346 WVE524346 A589882 IS589882 SO589882 ACK589882 AMG589882 AWC589882 BFY589882 BPU589882 BZQ589882 CJM589882 CTI589882 DDE589882 DNA589882 DWW589882 EGS589882 EQO589882 FAK589882 FKG589882 FUC589882 GDY589882 GNU589882 GXQ589882 HHM589882 HRI589882 IBE589882 ILA589882 IUW589882 JES589882 JOO589882 JYK589882 KIG589882 KSC589882 LBY589882 LLU589882 LVQ589882 MFM589882 MPI589882 MZE589882 NJA589882 NSW589882 OCS589882 OMO589882 OWK589882 PGG589882 PQC589882 PZY589882 QJU589882 QTQ589882 RDM589882 RNI589882 RXE589882 SHA589882 SQW589882 TAS589882 TKO589882 TUK589882 UEG589882 UOC589882 UXY589882 VHU589882 VRQ589882 WBM589882 WLI589882 WVE589882 A655418 IS655418 SO655418 ACK655418 AMG655418 AWC655418 BFY655418 BPU655418 BZQ655418 CJM655418 CTI655418 DDE655418 DNA655418 DWW655418 EGS655418 EQO655418 FAK655418 FKG655418 FUC655418 GDY655418 GNU655418 GXQ655418 HHM655418 HRI655418 IBE655418 ILA655418 IUW655418 JES655418 JOO655418 JYK655418 KIG655418 KSC655418 LBY655418 LLU655418 LVQ655418 MFM655418 MPI655418 MZE655418 NJA655418 NSW655418 OCS655418 OMO655418 OWK655418 PGG655418 PQC655418 PZY655418 QJU655418 QTQ655418 RDM655418 RNI655418 RXE655418 SHA655418 SQW655418 TAS655418 TKO655418 TUK655418 UEG655418 UOC655418 UXY655418 VHU655418 VRQ655418 WBM655418 WLI655418 WVE655418 A720954 IS720954 SO720954 ACK720954 AMG720954 AWC720954 BFY720954 BPU720954 BZQ720954 CJM720954 CTI720954 DDE720954 DNA720954 DWW720954 EGS720954 EQO720954 FAK720954 FKG720954 FUC720954 GDY720954 GNU720954 GXQ720954 HHM720954 HRI720954 IBE720954 ILA720954 IUW720954 JES720954 JOO720954 JYK720954 KIG720954 KSC720954 LBY720954 LLU720954 LVQ720954 MFM720954 MPI720954 MZE720954 NJA720954 NSW720954 OCS720954 OMO720954 OWK720954 PGG720954 PQC720954 PZY720954 QJU720954 QTQ720954 RDM720954 RNI720954 RXE720954 SHA720954 SQW720954 TAS720954 TKO720954 TUK720954 UEG720954 UOC720954 UXY720954 VHU720954 VRQ720954 WBM720954 WLI720954 WVE720954 A786490 IS786490 SO786490 ACK786490 AMG786490 AWC786490 BFY786490 BPU786490 BZQ786490 CJM786490 CTI786490 DDE786490 DNA786490 DWW786490 EGS786490 EQO786490 FAK786490 FKG786490 FUC786490 GDY786490 GNU786490 GXQ786490 HHM786490 HRI786490 IBE786490 ILA786490 IUW786490 JES786490 JOO786490 JYK786490 KIG786490 KSC786490 LBY786490 LLU786490 LVQ786490 MFM786490 MPI786490 MZE786490 NJA786490 NSW786490 OCS786490 OMO786490 OWK786490 PGG786490 PQC786490 PZY786490 QJU786490 QTQ786490 RDM786490 RNI786490 RXE786490 SHA786490 SQW786490 TAS786490 TKO786490 TUK786490 UEG786490 UOC786490 UXY786490 VHU786490 VRQ786490 WBM786490 WLI786490 WVE786490 A852026 IS852026 SO852026 ACK852026 AMG852026 AWC852026 BFY852026 BPU852026 BZQ852026 CJM852026 CTI852026 DDE852026 DNA852026 DWW852026 EGS852026 EQO852026 FAK852026 FKG852026 FUC852026 GDY852026 GNU852026 GXQ852026 HHM852026 HRI852026 IBE852026 ILA852026 IUW852026 JES852026 JOO852026 JYK852026 KIG852026 KSC852026 LBY852026 LLU852026 LVQ852026 MFM852026 MPI852026 MZE852026 NJA852026 NSW852026 OCS852026 OMO852026 OWK852026 PGG852026 PQC852026 PZY852026 QJU852026 QTQ852026 RDM852026 RNI852026 RXE852026 SHA852026 SQW852026 TAS852026 TKO852026 TUK852026 UEG852026 UOC852026 UXY852026 VHU852026 VRQ852026 WBM852026 WLI852026 WVE852026 A917562 IS917562 SO917562 ACK917562 AMG917562 AWC917562 BFY917562 BPU917562 BZQ917562 CJM917562 CTI917562 DDE917562 DNA917562 DWW917562 EGS917562 EQO917562 FAK917562 FKG917562 FUC917562 GDY917562 GNU917562 GXQ917562 HHM917562 HRI917562 IBE917562 ILA917562 IUW917562 JES917562 JOO917562 JYK917562 KIG917562 KSC917562 LBY917562 LLU917562 LVQ917562 MFM917562 MPI917562 MZE917562 NJA917562 NSW917562 OCS917562 OMO917562 OWK917562 PGG917562 PQC917562 PZY917562 QJU917562 QTQ917562 RDM917562 RNI917562 RXE917562 SHA917562 SQW917562 TAS917562 TKO917562 TUK917562 UEG917562 UOC917562 UXY917562 VHU917562 VRQ917562 WBM917562 WLI917562 WVE917562 A983098 IS983098 SO983098 ACK983098 AMG983098 AWC983098 BFY983098 BPU983098 BZQ983098 CJM983098 CTI983098 DDE983098 DNA983098 DWW983098 EGS983098 EQO983098 FAK983098 FKG983098 FUC983098 GDY983098 GNU983098 GXQ983098 HHM983098 HRI983098 IBE983098 ILA983098 IUW983098 JES983098 JOO983098 JYK983098 KIG983098 KSC983098 LBY983098 LLU983098 LVQ983098 MFM983098 MPI983098 MZE983098 NJA983098 NSW983098 OCS983098 OMO983098 OWK983098 PGG983098 PQC983098 PZY983098 QJU983098 QTQ983098 RDM983098 RNI983098 RXE983098 SHA983098 SQW983098 TAS983098 TKO983098 TUK983098 UEG983098 UOC983098 UXY983098 VHU983098 VRQ983098 WBM983098 WLI983098 A27:A47 IS27:IS47 SO27:SO47 ACK27:ACK47 AMG27:AMG47 AWC27:AWC47 BFY27:BFY47 BPU27:BPU47 BZQ27:BZQ47 CJM27:CJM47 CTI27:CTI47 DDE27:DDE47 DNA27:DNA47 DWW27:DWW47 EGS27:EGS47 EQO27:EQO47 FAK27:FAK47 FKG27:FKG47 FUC27:FUC47 GDY27:GDY47 GNU27:GNU47 GXQ27:GXQ47 HHM27:HHM47 HRI27:HRI47 IBE27:IBE47 ILA27:ILA47 IUW27:IUW47 JES27:JES47 JOO27:JOO47 JYK27:JYK47 KIG27:KIG47 KSC27:KSC47 LBY27:LBY47 LLU27:LLU47 LVQ27:LVQ47 MFM27:MFM47 MPI27:MPI47 MZE27:MZE47 NJA27:NJA47 NSW27:NSW47 OCS27:OCS47 OMO27:OMO47 OWK27:OWK47 PGG27:PGG47 PQC27:PQC47 PZY27:PZY47 QJU27:QJU47 QTQ27:QTQ47 RDM27:RDM47 RNI27:RNI47 RXE27:RXE47 SHA27:SHA47 SQW27:SQW47 TAS27:TAS47 TKO27:TKO47 TUK27:TUK47 UEG27:UEG47 UOC27:UOC47 UXY27:UXY47 VHU27:VHU47 VRQ27:VRQ47 WBM27:WBM47 WLI27:WLI47 WVE27:WVE47">
      <formula1>"1,2,3,4,5"</formula1>
    </dataValidation>
  </dataValidations>
  <pageMargins left="0.7" right="0.7" top="0.75" bottom="0.75" header="0.3" footer="0.3"/>
  <pageSetup orientation="portrait" horizontalDpi="4294967295" verticalDpi="4294967295"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0"/>
  <sheetViews>
    <sheetView tabSelected="1" zoomScale="70" zoomScaleNormal="70" workbookViewId="0">
      <selection activeCell="E45" sqref="E4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79.85546875" style="9" customWidth="1"/>
    <col min="17" max="17" width="48.42578125" style="9" customWidth="1"/>
    <col min="18" max="18" width="42"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165" t="s">
        <v>63</v>
      </c>
      <c r="C2"/>
      <c r="D2"/>
      <c r="E2"/>
      <c r="F2"/>
      <c r="G2"/>
      <c r="H2"/>
      <c r="I2"/>
      <c r="J2"/>
      <c r="K2"/>
      <c r="L2"/>
      <c r="M2"/>
      <c r="N2"/>
      <c r="O2"/>
      <c r="P2"/>
    </row>
    <row r="4" spans="2:16" ht="26.25" x14ac:dyDescent="0.25">
      <c r="B4" s="165" t="s">
        <v>48</v>
      </c>
      <c r="C4"/>
      <c r="D4"/>
      <c r="E4"/>
      <c r="F4"/>
      <c r="G4"/>
      <c r="H4"/>
      <c r="I4"/>
      <c r="J4"/>
      <c r="K4"/>
      <c r="L4"/>
      <c r="M4"/>
      <c r="N4"/>
      <c r="O4"/>
      <c r="P4"/>
    </row>
    <row r="5" spans="2:16" ht="15.75" thickBot="1" x14ac:dyDescent="0.3"/>
    <row r="6" spans="2:16" ht="21.75" thickBot="1" x14ac:dyDescent="0.3">
      <c r="B6" s="11" t="s">
        <v>4</v>
      </c>
      <c r="C6" s="177" t="s">
        <v>162</v>
      </c>
      <c r="D6"/>
      <c r="E6"/>
      <c r="F6"/>
      <c r="G6"/>
      <c r="H6"/>
      <c r="I6"/>
      <c r="J6"/>
      <c r="K6"/>
      <c r="L6"/>
      <c r="M6"/>
      <c r="N6"/>
    </row>
    <row r="7" spans="2:16" ht="16.5" thickBot="1" x14ac:dyDescent="0.3">
      <c r="B7" s="12" t="s">
        <v>5</v>
      </c>
      <c r="C7" s="177" t="s">
        <v>171</v>
      </c>
      <c r="D7"/>
      <c r="E7"/>
      <c r="F7"/>
      <c r="G7"/>
      <c r="H7"/>
      <c r="I7"/>
      <c r="J7"/>
      <c r="K7"/>
      <c r="L7"/>
      <c r="M7"/>
      <c r="N7"/>
    </row>
    <row r="8" spans="2:16" ht="16.5" thickBot="1" x14ac:dyDescent="0.3">
      <c r="B8" s="12" t="s">
        <v>6</v>
      </c>
      <c r="C8" s="177" t="s">
        <v>163</v>
      </c>
      <c r="D8"/>
      <c r="E8"/>
      <c r="F8"/>
      <c r="G8"/>
      <c r="H8"/>
      <c r="I8"/>
      <c r="J8"/>
      <c r="K8"/>
      <c r="L8"/>
      <c r="M8"/>
      <c r="N8"/>
    </row>
    <row r="9" spans="2:16" ht="16.5" thickBot="1" x14ac:dyDescent="0.3">
      <c r="B9" s="12" t="s">
        <v>7</v>
      </c>
      <c r="C9" s="177" t="s">
        <v>164</v>
      </c>
      <c r="D9"/>
      <c r="E9"/>
      <c r="F9"/>
      <c r="G9"/>
      <c r="H9"/>
      <c r="I9"/>
      <c r="J9"/>
      <c r="K9"/>
      <c r="L9"/>
      <c r="M9"/>
      <c r="N9"/>
    </row>
    <row r="10" spans="2:16" ht="16.5" thickBot="1" x14ac:dyDescent="0.3">
      <c r="B10" s="12" t="s">
        <v>166</v>
      </c>
      <c r="C10" s="177" t="s">
        <v>165</v>
      </c>
      <c r="D10" s="177"/>
      <c r="E10" s="177"/>
      <c r="F10" s="177"/>
      <c r="G10" s="177"/>
      <c r="H10" s="177"/>
      <c r="I10" s="177"/>
      <c r="J10" s="177"/>
      <c r="K10" s="177"/>
      <c r="L10" s="177"/>
      <c r="M10" s="177"/>
      <c r="N10" s="178"/>
    </row>
    <row r="11" spans="2:16" ht="16.5" thickBot="1" x14ac:dyDescent="0.3">
      <c r="B11" s="12" t="s">
        <v>167</v>
      </c>
      <c r="C11" s="185" t="s">
        <v>169</v>
      </c>
      <c r="D11" s="185"/>
      <c r="E11" s="185"/>
      <c r="F11" s="177"/>
      <c r="G11" s="177"/>
      <c r="H11" s="177"/>
      <c r="I11" s="177"/>
      <c r="J11" s="177"/>
      <c r="K11" s="177"/>
      <c r="L11" s="177"/>
      <c r="M11" s="177"/>
      <c r="N11" s="178"/>
    </row>
    <row r="12" spans="2:16" ht="16.5" thickBot="1" x14ac:dyDescent="0.3">
      <c r="B12" s="12" t="s">
        <v>168</v>
      </c>
      <c r="C12" s="185" t="s">
        <v>170</v>
      </c>
      <c r="D12" s="185"/>
      <c r="E12" s="185"/>
      <c r="F12" s="177"/>
      <c r="G12" s="177"/>
      <c r="H12" s="177"/>
      <c r="I12" s="177"/>
      <c r="J12" s="177"/>
      <c r="K12" s="177"/>
      <c r="L12" s="177"/>
      <c r="M12" s="177"/>
      <c r="N12" s="178"/>
    </row>
    <row r="13" spans="2:16" ht="16.5" thickBot="1" x14ac:dyDescent="0.3">
      <c r="B13" s="12" t="s">
        <v>8</v>
      </c>
      <c r="C13" s="184">
        <v>20</v>
      </c>
      <c r="D13"/>
      <c r="E13"/>
      <c r="F13" s="34"/>
      <c r="G13" s="34"/>
      <c r="H13" s="34"/>
      <c r="I13" s="34"/>
      <c r="J13" s="34"/>
      <c r="K13" s="34"/>
      <c r="L13" s="34"/>
      <c r="M13" s="34"/>
      <c r="N13" s="35"/>
    </row>
    <row r="14" spans="2:16" ht="16.5" thickBot="1" x14ac:dyDescent="0.3">
      <c r="B14" s="14" t="s">
        <v>9</v>
      </c>
      <c r="C14" s="15">
        <v>41973</v>
      </c>
      <c r="D14" s="16"/>
      <c r="E14" s="16"/>
      <c r="F14" s="16"/>
      <c r="G14" s="16"/>
      <c r="H14" s="16"/>
      <c r="I14" s="16"/>
      <c r="J14" s="16"/>
      <c r="K14" s="16"/>
      <c r="L14" s="16"/>
      <c r="M14" s="16"/>
      <c r="N14" s="17"/>
    </row>
    <row r="15" spans="2:16" ht="15.75" x14ac:dyDescent="0.25">
      <c r="B15" s="13"/>
      <c r="C15" s="18"/>
      <c r="D15" s="19"/>
      <c r="E15" s="19"/>
      <c r="F15" s="19"/>
      <c r="G15" s="19"/>
      <c r="H15" s="19"/>
      <c r="I15" s="109"/>
      <c r="J15" s="109"/>
      <c r="K15" s="109"/>
      <c r="L15" s="109"/>
      <c r="M15" s="109"/>
      <c r="N15" s="19"/>
    </row>
    <row r="16" spans="2:16" x14ac:dyDescent="0.25">
      <c r="I16" s="109"/>
      <c r="J16" s="109"/>
      <c r="K16" s="109"/>
      <c r="L16" s="109"/>
      <c r="M16" s="109"/>
      <c r="N16" s="110"/>
    </row>
    <row r="17" spans="1:14" ht="30" x14ac:dyDescent="0.25">
      <c r="B17" s="172" t="s">
        <v>101</v>
      </c>
      <c r="C17"/>
      <c r="D17" s="172" t="s">
        <v>12</v>
      </c>
      <c r="E17" s="172" t="s">
        <v>13</v>
      </c>
      <c r="F17" s="172" t="s">
        <v>29</v>
      </c>
      <c r="G17" s="94"/>
      <c r="I17" s="38"/>
      <c r="J17" s="38"/>
      <c r="K17" s="38"/>
      <c r="L17" s="38"/>
      <c r="M17" s="38"/>
      <c r="N17" s="110"/>
    </row>
    <row r="18" spans="1:14" x14ac:dyDescent="0.25">
      <c r="B18"/>
      <c r="C18"/>
      <c r="D18" s="172">
        <v>20</v>
      </c>
      <c r="E18" s="36">
        <v>741339755</v>
      </c>
      <c r="F18" s="186">
        <v>355</v>
      </c>
      <c r="G18" s="95"/>
      <c r="I18" s="39"/>
      <c r="J18" s="39"/>
      <c r="K18" s="39"/>
      <c r="L18" s="39"/>
      <c r="M18" s="39"/>
      <c r="N18" s="110"/>
    </row>
    <row r="19" spans="1:14" x14ac:dyDescent="0.25">
      <c r="B19"/>
      <c r="C19"/>
      <c r="D19" s="172"/>
      <c r="E19" s="36"/>
      <c r="F19" s="186"/>
      <c r="G19" s="95"/>
      <c r="I19" s="39"/>
      <c r="J19" s="39"/>
      <c r="K19" s="39"/>
      <c r="L19" s="39"/>
      <c r="M19" s="39"/>
      <c r="N19" s="110"/>
    </row>
    <row r="20" spans="1:14" x14ac:dyDescent="0.25">
      <c r="B20"/>
      <c r="C20"/>
      <c r="D20" s="172"/>
      <c r="E20" s="36"/>
      <c r="F20" s="186"/>
      <c r="G20" s="95"/>
      <c r="I20" s="39"/>
      <c r="J20" s="39"/>
      <c r="K20" s="39"/>
      <c r="L20" s="39"/>
      <c r="M20" s="39"/>
      <c r="N20" s="110"/>
    </row>
    <row r="21" spans="1:14" x14ac:dyDescent="0.25">
      <c r="B21"/>
      <c r="C21"/>
      <c r="D21" s="172"/>
      <c r="E21" s="36"/>
      <c r="F21" s="186"/>
      <c r="G21" s="95"/>
      <c r="H21" s="22"/>
      <c r="I21" s="39"/>
      <c r="J21" s="39"/>
      <c r="K21" s="39"/>
      <c r="L21" s="39"/>
      <c r="M21" s="39"/>
      <c r="N21" s="20"/>
    </row>
    <row r="22" spans="1:14" x14ac:dyDescent="0.25">
      <c r="B22"/>
      <c r="C22"/>
      <c r="D22" s="172"/>
      <c r="E22" s="36"/>
      <c r="F22" s="186"/>
      <c r="G22" s="95"/>
      <c r="H22" s="22"/>
      <c r="I22" s="41"/>
      <c r="J22" s="41"/>
      <c r="K22" s="41"/>
      <c r="L22" s="41"/>
      <c r="M22" s="41"/>
      <c r="N22" s="20"/>
    </row>
    <row r="23" spans="1:14" x14ac:dyDescent="0.25">
      <c r="B23"/>
      <c r="C23"/>
      <c r="D23" s="172"/>
      <c r="E23" s="37"/>
      <c r="F23" s="36"/>
      <c r="G23" s="95"/>
      <c r="H23" s="22"/>
      <c r="I23" s="109"/>
      <c r="J23" s="109"/>
      <c r="K23" s="109"/>
      <c r="L23" s="109"/>
      <c r="M23" s="109"/>
      <c r="N23" s="20"/>
    </row>
    <row r="24" spans="1:14" x14ac:dyDescent="0.25">
      <c r="B24"/>
      <c r="C24"/>
      <c r="D24" s="172"/>
      <c r="E24" s="37"/>
      <c r="F24" s="36"/>
      <c r="G24" s="95"/>
      <c r="H24" s="22"/>
      <c r="I24" s="109"/>
      <c r="J24" s="109"/>
      <c r="K24" s="109"/>
      <c r="L24" s="109"/>
      <c r="M24" s="109"/>
      <c r="N24" s="20"/>
    </row>
    <row r="25" spans="1:14" ht="15.75" thickBot="1" x14ac:dyDescent="0.3">
      <c r="B25" s="176" t="s">
        <v>14</v>
      </c>
      <c r="C25"/>
      <c r="D25" s="172">
        <f>SUM(D18:D22)</f>
        <v>20</v>
      </c>
      <c r="E25" s="64">
        <f>SUM(E18:E22)</f>
        <v>741339755</v>
      </c>
      <c r="F25" s="186">
        <f>SUM(F18:F22)</f>
        <v>355</v>
      </c>
      <c r="G25" s="95"/>
      <c r="H25" s="22"/>
      <c r="I25" s="109"/>
      <c r="J25" s="109"/>
      <c r="K25" s="109"/>
      <c r="L25" s="109"/>
      <c r="M25" s="109"/>
      <c r="N25" s="20"/>
    </row>
    <row r="26" spans="1:14" ht="45.75" thickBot="1" x14ac:dyDescent="0.3">
      <c r="A26" s="43"/>
      <c r="B26" s="53" t="s">
        <v>15</v>
      </c>
      <c r="C26" s="53" t="s">
        <v>102</v>
      </c>
      <c r="E26" s="38"/>
      <c r="F26" s="38"/>
      <c r="G26" s="38"/>
      <c r="H26" s="38"/>
      <c r="I26" s="10"/>
      <c r="J26" s="10"/>
      <c r="K26" s="10"/>
      <c r="L26" s="10"/>
      <c r="M26" s="10"/>
    </row>
    <row r="27" spans="1:14" ht="15.75" thickBot="1" x14ac:dyDescent="0.3">
      <c r="A27" s="44">
        <v>1</v>
      </c>
      <c r="C27" s="46">
        <f>F25*80%</f>
        <v>284</v>
      </c>
      <c r="D27" s="42"/>
      <c r="E27" s="45">
        <f>E25</f>
        <v>741339755</v>
      </c>
      <c r="F27" s="40"/>
      <c r="G27" s="40"/>
      <c r="H27" s="40"/>
      <c r="I27" s="23"/>
      <c r="J27" s="23"/>
      <c r="K27" s="23"/>
      <c r="L27" s="23"/>
      <c r="M27" s="23"/>
    </row>
    <row r="28" spans="1:14" x14ac:dyDescent="0.25">
      <c r="A28" s="101"/>
      <c r="C28" s="102"/>
      <c r="D28" s="39"/>
      <c r="E28" s="103"/>
      <c r="F28" s="40"/>
      <c r="G28" s="40"/>
      <c r="H28" s="40"/>
      <c r="I28" s="23"/>
      <c r="J28" s="23"/>
      <c r="K28" s="23"/>
      <c r="L28" s="23"/>
      <c r="M28" s="23"/>
    </row>
    <row r="29" spans="1:14" x14ac:dyDescent="0.25">
      <c r="A29" s="101"/>
      <c r="C29" s="102"/>
      <c r="D29" s="39"/>
      <c r="E29" s="103"/>
      <c r="F29" s="40"/>
      <c r="G29" s="40"/>
      <c r="H29" s="40"/>
      <c r="I29" s="23"/>
      <c r="J29" s="23"/>
      <c r="K29" s="23"/>
      <c r="L29" s="23"/>
      <c r="M29" s="23"/>
    </row>
    <row r="30" spans="1:14" x14ac:dyDescent="0.25">
      <c r="A30" s="101"/>
      <c r="B30" s="124" t="s">
        <v>139</v>
      </c>
      <c r="C30" s="106"/>
      <c r="D30" s="106"/>
      <c r="E30" s="106"/>
      <c r="F30" s="106"/>
      <c r="G30" s="106"/>
      <c r="H30" s="106"/>
      <c r="I30" s="109"/>
      <c r="J30" s="109"/>
      <c r="K30" s="109"/>
      <c r="L30" s="109"/>
      <c r="M30" s="109"/>
      <c r="N30" s="110"/>
    </row>
    <row r="31" spans="1:14" x14ac:dyDescent="0.25">
      <c r="A31" s="101"/>
      <c r="B31" s="106"/>
      <c r="C31" s="106"/>
      <c r="D31" s="106"/>
      <c r="E31" s="106"/>
      <c r="F31" s="106"/>
      <c r="G31" s="106"/>
      <c r="H31" s="106"/>
      <c r="I31" s="109"/>
      <c r="J31" s="109"/>
      <c r="K31" s="109"/>
      <c r="L31" s="109"/>
      <c r="M31" s="109"/>
      <c r="N31" s="110"/>
    </row>
    <row r="32" spans="1:14" x14ac:dyDescent="0.25">
      <c r="A32" s="101"/>
      <c r="B32" s="127" t="s">
        <v>33</v>
      </c>
      <c r="C32" s="127" t="s">
        <v>140</v>
      </c>
      <c r="D32" s="127" t="s">
        <v>141</v>
      </c>
      <c r="E32" s="106"/>
      <c r="F32" s="106"/>
      <c r="G32" s="106"/>
      <c r="H32" s="106"/>
      <c r="I32" s="109"/>
      <c r="J32" s="109"/>
      <c r="K32" s="109"/>
      <c r="L32" s="109"/>
      <c r="M32" s="109"/>
      <c r="N32" s="110"/>
    </row>
    <row r="33" spans="1:14" x14ac:dyDescent="0.25">
      <c r="A33" s="101"/>
      <c r="B33" s="123" t="s">
        <v>142</v>
      </c>
      <c r="C33" s="191" t="s">
        <v>216</v>
      </c>
      <c r="D33" s="123"/>
      <c r="E33" s="106"/>
      <c r="F33" s="106"/>
      <c r="G33" s="106"/>
      <c r="H33" s="106"/>
      <c r="I33" s="109"/>
      <c r="J33" s="109"/>
      <c r="K33" s="109"/>
      <c r="L33" s="109"/>
      <c r="M33" s="109"/>
      <c r="N33" s="110"/>
    </row>
    <row r="34" spans="1:14" x14ac:dyDescent="0.25">
      <c r="A34" s="101"/>
      <c r="B34" s="123" t="s">
        <v>143</v>
      </c>
      <c r="C34" s="191" t="s">
        <v>216</v>
      </c>
      <c r="D34" s="123"/>
      <c r="E34" s="106"/>
      <c r="F34" s="106"/>
      <c r="G34" s="106"/>
      <c r="H34" s="106"/>
      <c r="I34" s="109"/>
      <c r="J34" s="109"/>
      <c r="K34" s="109"/>
      <c r="L34" s="109"/>
      <c r="M34" s="109"/>
      <c r="N34" s="110"/>
    </row>
    <row r="35" spans="1:14" x14ac:dyDescent="0.25">
      <c r="A35" s="101"/>
      <c r="B35" s="123" t="s">
        <v>144</v>
      </c>
      <c r="C35" s="261" t="s">
        <v>216</v>
      </c>
      <c r="D35" s="123"/>
      <c r="E35" s="106"/>
      <c r="F35" s="106"/>
      <c r="G35" s="106"/>
      <c r="H35" s="106"/>
      <c r="I35" s="109"/>
      <c r="J35" s="109"/>
      <c r="K35" s="109"/>
      <c r="L35" s="109"/>
      <c r="M35" s="109"/>
      <c r="N35" s="110"/>
    </row>
    <row r="36" spans="1:14" x14ac:dyDescent="0.25">
      <c r="A36" s="101"/>
      <c r="B36" s="123" t="s">
        <v>145</v>
      </c>
      <c r="C36" s="262"/>
      <c r="D36" s="271" t="s">
        <v>216</v>
      </c>
      <c r="E36" s="106"/>
      <c r="F36" s="106"/>
      <c r="G36" s="106"/>
      <c r="H36" s="106"/>
      <c r="I36" s="109"/>
      <c r="J36" s="109"/>
      <c r="K36" s="109"/>
      <c r="L36" s="109"/>
      <c r="M36" s="109"/>
      <c r="N36" s="110"/>
    </row>
    <row r="37" spans="1:14" x14ac:dyDescent="0.25">
      <c r="A37" s="101"/>
      <c r="B37" s="106"/>
      <c r="C37" s="106"/>
      <c r="D37" s="106"/>
      <c r="E37" s="106"/>
      <c r="F37" s="106"/>
      <c r="G37" s="106"/>
      <c r="H37" s="106"/>
      <c r="I37" s="109"/>
      <c r="J37" s="109"/>
      <c r="K37" s="109"/>
      <c r="L37" s="109"/>
      <c r="M37" s="109"/>
      <c r="N37" s="110"/>
    </row>
    <row r="38" spans="1:14" x14ac:dyDescent="0.25">
      <c r="A38" s="101"/>
      <c r="B38" s="106"/>
      <c r="C38" s="106"/>
      <c r="D38" s="106"/>
      <c r="E38" s="106"/>
      <c r="F38" s="106"/>
      <c r="G38" s="106"/>
      <c r="H38" s="106"/>
      <c r="I38" s="109"/>
      <c r="J38" s="109"/>
      <c r="K38" s="109"/>
      <c r="L38" s="109"/>
      <c r="M38" s="109"/>
      <c r="N38" s="110"/>
    </row>
    <row r="39" spans="1:14" x14ac:dyDescent="0.25">
      <c r="A39" s="101"/>
      <c r="B39" s="124" t="s">
        <v>146</v>
      </c>
      <c r="C39" s="106"/>
      <c r="D39" s="106"/>
      <c r="E39" s="106"/>
      <c r="F39" s="106"/>
      <c r="G39" s="106"/>
      <c r="H39" s="106"/>
      <c r="I39" s="109"/>
      <c r="J39" s="109"/>
      <c r="K39" s="109"/>
      <c r="L39" s="109"/>
      <c r="M39" s="109"/>
      <c r="N39" s="110"/>
    </row>
    <row r="40" spans="1:14" x14ac:dyDescent="0.25">
      <c r="A40" s="101"/>
      <c r="B40" s="106"/>
      <c r="C40" s="106"/>
      <c r="D40" s="106"/>
      <c r="E40" s="106"/>
      <c r="F40" s="106"/>
      <c r="G40" s="106"/>
      <c r="H40" s="106"/>
      <c r="I40" s="109"/>
      <c r="J40" s="109"/>
      <c r="K40" s="109"/>
      <c r="L40" s="109"/>
      <c r="M40" s="109"/>
      <c r="N40" s="110"/>
    </row>
    <row r="41" spans="1:14" x14ac:dyDescent="0.25">
      <c r="A41" s="101"/>
      <c r="B41" s="106"/>
      <c r="C41" s="106"/>
      <c r="D41" s="106"/>
      <c r="E41" s="106"/>
      <c r="F41" s="106"/>
      <c r="G41" s="106"/>
      <c r="H41" s="106"/>
      <c r="I41" s="109"/>
      <c r="J41" s="109"/>
      <c r="K41" s="109"/>
      <c r="L41" s="109"/>
      <c r="M41" s="109"/>
      <c r="N41" s="110"/>
    </row>
    <row r="42" spans="1:14" x14ac:dyDescent="0.25">
      <c r="A42" s="101"/>
      <c r="B42" s="127" t="s">
        <v>33</v>
      </c>
      <c r="C42" s="127" t="s">
        <v>58</v>
      </c>
      <c r="D42" s="126" t="s">
        <v>51</v>
      </c>
      <c r="E42" s="126" t="s">
        <v>16</v>
      </c>
      <c r="F42" s="106"/>
      <c r="G42" s="106"/>
      <c r="H42" s="106"/>
      <c r="I42" s="109"/>
      <c r="J42" s="109"/>
      <c r="K42" s="109"/>
      <c r="L42" s="109"/>
      <c r="M42" s="109"/>
      <c r="N42" s="110"/>
    </row>
    <row r="43" spans="1:14" ht="28.5" x14ac:dyDescent="0.25">
      <c r="A43" s="101"/>
      <c r="B43" s="107" t="s">
        <v>147</v>
      </c>
      <c r="C43" s="108">
        <v>40</v>
      </c>
      <c r="D43" s="169">
        <v>30</v>
      </c>
      <c r="E43" s="164">
        <f>+D43+D44</f>
        <v>30</v>
      </c>
      <c r="F43" s="106"/>
      <c r="G43" s="106"/>
      <c r="H43" s="106"/>
      <c r="I43" s="109"/>
      <c r="J43" s="109"/>
      <c r="K43" s="109"/>
      <c r="L43" s="109"/>
      <c r="M43" s="109"/>
      <c r="N43" s="110"/>
    </row>
    <row r="44" spans="1:14" ht="42.75" x14ac:dyDescent="0.25">
      <c r="A44" s="101"/>
      <c r="B44" s="107" t="s">
        <v>148</v>
      </c>
      <c r="C44" s="108">
        <v>60</v>
      </c>
      <c r="D44" s="169">
        <f>+F149</f>
        <v>0</v>
      </c>
      <c r="E44"/>
      <c r="F44" s="106"/>
      <c r="G44" s="106"/>
      <c r="H44" s="106"/>
      <c r="I44" s="109"/>
      <c r="J44" s="109"/>
      <c r="K44" s="109"/>
      <c r="L44" s="109"/>
      <c r="M44" s="109"/>
      <c r="N44" s="110"/>
    </row>
    <row r="45" spans="1:14" x14ac:dyDescent="0.25">
      <c r="A45" s="101"/>
      <c r="C45" s="102"/>
      <c r="D45" s="39"/>
      <c r="E45" s="103"/>
      <c r="F45" s="40"/>
      <c r="G45" s="40"/>
      <c r="H45" s="40"/>
      <c r="I45" s="23"/>
      <c r="J45" s="23"/>
      <c r="K45" s="23"/>
      <c r="L45" s="23"/>
      <c r="M45" s="23"/>
    </row>
    <row r="46" spans="1:14" x14ac:dyDescent="0.25">
      <c r="A46" s="101"/>
      <c r="C46" s="102"/>
      <c r="D46" s="39"/>
      <c r="E46" s="103"/>
      <c r="F46" s="40"/>
      <c r="G46" s="40"/>
      <c r="H46" s="40"/>
      <c r="I46" s="23"/>
      <c r="J46" s="23"/>
      <c r="K46" s="23"/>
      <c r="L46" s="23"/>
      <c r="M46" s="23"/>
    </row>
    <row r="47" spans="1:14" x14ac:dyDescent="0.25">
      <c r="A47" s="101"/>
      <c r="C47" s="102"/>
      <c r="D47" s="39"/>
      <c r="E47" s="103"/>
      <c r="F47" s="40"/>
      <c r="G47" s="40"/>
      <c r="H47" s="40"/>
      <c r="I47" s="23"/>
      <c r="J47" s="23"/>
      <c r="K47" s="23"/>
      <c r="L47" s="23"/>
      <c r="M47" s="23"/>
    </row>
    <row r="48" spans="1:14" ht="18.75" customHeight="1" thickBot="1" x14ac:dyDescent="0.3">
      <c r="M48" s="174" t="s">
        <v>35</v>
      </c>
      <c r="N48"/>
    </row>
    <row r="49" spans="1:26" x14ac:dyDescent="0.25">
      <c r="B49" s="124" t="s">
        <v>30</v>
      </c>
      <c r="M49" s="65"/>
      <c r="N49" s="65"/>
    </row>
    <row r="50" spans="1:26" ht="15.75" thickBot="1" x14ac:dyDescent="0.3">
      <c r="M50" s="65"/>
      <c r="N50" s="65"/>
    </row>
    <row r="51" spans="1:26" s="109" customFormat="1" ht="76.5" customHeight="1" x14ac:dyDescent="0.25">
      <c r="B51" s="120" t="s">
        <v>149</v>
      </c>
      <c r="C51" s="120" t="s">
        <v>150</v>
      </c>
      <c r="D51" s="120" t="s">
        <v>151</v>
      </c>
      <c r="E51" s="120" t="s">
        <v>45</v>
      </c>
      <c r="F51" s="120" t="s">
        <v>22</v>
      </c>
      <c r="G51" s="120" t="s">
        <v>103</v>
      </c>
      <c r="H51" s="120" t="s">
        <v>17</v>
      </c>
      <c r="I51" s="120" t="s">
        <v>10</v>
      </c>
      <c r="J51" s="120" t="s">
        <v>31</v>
      </c>
      <c r="K51" s="120" t="s">
        <v>61</v>
      </c>
      <c r="L51" s="120" t="s">
        <v>20</v>
      </c>
      <c r="M51" s="105" t="s">
        <v>26</v>
      </c>
      <c r="N51" s="120" t="s">
        <v>152</v>
      </c>
      <c r="O51" s="120" t="s">
        <v>36</v>
      </c>
      <c r="P51" s="121" t="s">
        <v>11</v>
      </c>
      <c r="Q51" s="121" t="s">
        <v>19</v>
      </c>
      <c r="R51" s="379"/>
    </row>
    <row r="52" spans="1:26" s="115" customFormat="1" ht="60" x14ac:dyDescent="0.25">
      <c r="A52" s="47">
        <v>1</v>
      </c>
      <c r="B52" s="116" t="s">
        <v>162</v>
      </c>
      <c r="C52" s="117" t="s">
        <v>171</v>
      </c>
      <c r="D52" s="116" t="s">
        <v>172</v>
      </c>
      <c r="E52" s="111" t="s">
        <v>223</v>
      </c>
      <c r="F52" s="112" t="s">
        <v>140</v>
      </c>
      <c r="G52" s="154"/>
      <c r="H52" s="119">
        <v>40199</v>
      </c>
      <c r="I52" s="113">
        <v>40543</v>
      </c>
      <c r="J52" s="239"/>
      <c r="K52" s="113" t="s">
        <v>224</v>
      </c>
      <c r="L52" s="113" t="s">
        <v>174</v>
      </c>
      <c r="M52" s="104">
        <v>13</v>
      </c>
      <c r="N52" s="104">
        <v>13</v>
      </c>
      <c r="O52" s="246"/>
      <c r="P52" s="27">
        <v>179</v>
      </c>
      <c r="Q52" s="155"/>
      <c r="R52" s="380"/>
      <c r="S52" s="114"/>
      <c r="T52" s="114"/>
      <c r="U52" s="114"/>
      <c r="V52" s="114"/>
      <c r="W52" s="114"/>
      <c r="X52" s="114"/>
      <c r="Y52" s="114"/>
      <c r="Z52" s="114"/>
    </row>
    <row r="53" spans="1:26" s="115" customFormat="1" ht="24" x14ac:dyDescent="0.25">
      <c r="A53" s="47">
        <f>+A52+1</f>
        <v>2</v>
      </c>
      <c r="B53" s="116" t="s">
        <v>162</v>
      </c>
      <c r="C53" s="117" t="s">
        <v>170</v>
      </c>
      <c r="D53" s="116" t="s">
        <v>172</v>
      </c>
      <c r="E53" s="111" t="s">
        <v>225</v>
      </c>
      <c r="F53" s="112" t="s">
        <v>140</v>
      </c>
      <c r="G53" s="154"/>
      <c r="H53" s="196">
        <v>40924</v>
      </c>
      <c r="I53" s="113">
        <v>41274</v>
      </c>
      <c r="J53" s="239"/>
      <c r="K53" s="113" t="s">
        <v>226</v>
      </c>
      <c r="L53" s="113" t="s">
        <v>174</v>
      </c>
      <c r="M53" s="104">
        <v>120</v>
      </c>
      <c r="N53" s="104">
        <v>120</v>
      </c>
      <c r="O53" s="246"/>
      <c r="P53" s="27">
        <v>179</v>
      </c>
      <c r="Q53" s="155"/>
      <c r="R53" s="380"/>
      <c r="S53" s="114"/>
      <c r="T53" s="114"/>
      <c r="U53" s="114"/>
      <c r="V53" s="114"/>
      <c r="W53" s="114"/>
      <c r="X53" s="114"/>
      <c r="Y53" s="114"/>
      <c r="Z53" s="114"/>
    </row>
    <row r="54" spans="1:26" s="115" customFormat="1" ht="30" x14ac:dyDescent="0.25">
      <c r="A54" s="47"/>
      <c r="B54" s="116" t="s">
        <v>162</v>
      </c>
      <c r="C54" s="117" t="s">
        <v>163</v>
      </c>
      <c r="D54" s="116" t="s">
        <v>172</v>
      </c>
      <c r="E54" s="111" t="s">
        <v>227</v>
      </c>
      <c r="F54" s="112" t="s">
        <v>140</v>
      </c>
      <c r="G54" s="154"/>
      <c r="H54" s="196">
        <v>40193</v>
      </c>
      <c r="I54" s="113">
        <v>40543</v>
      </c>
      <c r="J54" s="239"/>
      <c r="K54" s="113" t="s">
        <v>228</v>
      </c>
      <c r="L54" s="113" t="s">
        <v>224</v>
      </c>
      <c r="M54" s="247">
        <v>1716</v>
      </c>
      <c r="N54" s="104">
        <v>1716</v>
      </c>
      <c r="O54" s="246"/>
      <c r="P54" s="27">
        <v>179</v>
      </c>
      <c r="Q54" s="155"/>
      <c r="R54" s="380"/>
      <c r="S54" s="114"/>
      <c r="T54" s="114"/>
      <c r="U54" s="114"/>
      <c r="V54" s="114"/>
      <c r="W54" s="114"/>
      <c r="X54" s="114"/>
      <c r="Y54" s="114"/>
      <c r="Z54" s="114"/>
    </row>
    <row r="55" spans="1:26" s="115" customFormat="1" ht="45" x14ac:dyDescent="0.25">
      <c r="A55" s="47"/>
      <c r="B55" s="116" t="s">
        <v>162</v>
      </c>
      <c r="C55" s="117" t="s">
        <v>164</v>
      </c>
      <c r="D55" s="116" t="s">
        <v>172</v>
      </c>
      <c r="E55" s="111" t="s">
        <v>229</v>
      </c>
      <c r="F55" s="112" t="s">
        <v>140</v>
      </c>
      <c r="G55" s="154"/>
      <c r="H55" s="196">
        <v>40940</v>
      </c>
      <c r="I55" s="113">
        <v>41274</v>
      </c>
      <c r="J55" s="239"/>
      <c r="K55" s="113" t="s">
        <v>230</v>
      </c>
      <c r="L55" s="113" t="s">
        <v>226</v>
      </c>
      <c r="M55" s="104">
        <v>120</v>
      </c>
      <c r="N55" s="104">
        <v>120</v>
      </c>
      <c r="O55" s="246"/>
      <c r="P55" s="27">
        <v>179</v>
      </c>
      <c r="Q55" s="155"/>
      <c r="R55" s="380"/>
      <c r="S55" s="114"/>
      <c r="T55" s="114"/>
      <c r="U55" s="114"/>
      <c r="V55" s="114"/>
      <c r="W55" s="114"/>
      <c r="X55" s="114"/>
      <c r="Y55" s="114"/>
      <c r="Z55" s="114"/>
    </row>
    <row r="56" spans="1:26" s="115" customFormat="1" x14ac:dyDescent="0.25">
      <c r="A56" s="47"/>
      <c r="B56" s="116" t="s">
        <v>162</v>
      </c>
      <c r="C56" s="117" t="s">
        <v>165</v>
      </c>
      <c r="D56" s="116" t="s">
        <v>172</v>
      </c>
      <c r="E56" s="111" t="s">
        <v>231</v>
      </c>
      <c r="F56" s="112" t="s">
        <v>140</v>
      </c>
      <c r="G56" s="154"/>
      <c r="H56" s="196">
        <v>41213</v>
      </c>
      <c r="I56" s="113">
        <v>41274</v>
      </c>
      <c r="J56" s="239"/>
      <c r="K56" s="113" t="s">
        <v>174</v>
      </c>
      <c r="L56" s="113" t="s">
        <v>232</v>
      </c>
      <c r="M56" s="104">
        <v>60</v>
      </c>
      <c r="N56" s="104">
        <v>60</v>
      </c>
      <c r="O56" s="246"/>
      <c r="P56" s="27">
        <v>179</v>
      </c>
      <c r="Q56" s="155"/>
      <c r="R56" s="380"/>
      <c r="S56" s="114"/>
      <c r="T56" s="114"/>
      <c r="U56" s="114"/>
      <c r="V56" s="114"/>
      <c r="W56" s="114"/>
      <c r="X56" s="114"/>
      <c r="Y56" s="114"/>
      <c r="Z56" s="114"/>
    </row>
    <row r="57" spans="1:26" s="115" customFormat="1" ht="30.75" thickBot="1" x14ac:dyDescent="0.3">
      <c r="A57" s="47"/>
      <c r="B57" s="116" t="s">
        <v>162</v>
      </c>
      <c r="C57" s="117" t="s">
        <v>169</v>
      </c>
      <c r="D57" s="116" t="s">
        <v>172</v>
      </c>
      <c r="E57" s="111" t="s">
        <v>233</v>
      </c>
      <c r="F57" s="112" t="s">
        <v>140</v>
      </c>
      <c r="G57" s="154"/>
      <c r="H57" s="196">
        <v>41296</v>
      </c>
      <c r="I57" s="113">
        <v>41639</v>
      </c>
      <c r="J57" s="239"/>
      <c r="K57" s="113" t="s">
        <v>722</v>
      </c>
      <c r="L57" s="113" t="s">
        <v>174</v>
      </c>
      <c r="M57" s="104">
        <v>127</v>
      </c>
      <c r="N57" s="104">
        <v>127</v>
      </c>
      <c r="O57" s="27">
        <v>84436710</v>
      </c>
      <c r="P57" s="27">
        <v>179</v>
      </c>
      <c r="Q57" s="155"/>
      <c r="R57" s="380"/>
      <c r="S57" s="114"/>
      <c r="T57" s="114"/>
      <c r="U57" s="114"/>
      <c r="V57" s="114"/>
      <c r="W57" s="114"/>
      <c r="X57" s="114"/>
      <c r="Y57" s="114"/>
      <c r="Z57" s="114"/>
    </row>
    <row r="58" spans="1:26" s="115" customFormat="1" ht="15.75" thickBot="1" x14ac:dyDescent="0.3">
      <c r="A58" s="47"/>
      <c r="B58" s="50" t="s">
        <v>16</v>
      </c>
      <c r="C58" s="185"/>
      <c r="D58" s="185"/>
      <c r="E58" s="185"/>
      <c r="F58" s="177"/>
      <c r="G58" s="177"/>
      <c r="H58" s="177"/>
      <c r="I58" s="177"/>
      <c r="J58" s="177"/>
      <c r="K58" s="177" t="s">
        <v>236</v>
      </c>
      <c r="L58" s="177" t="s">
        <v>330</v>
      </c>
      <c r="M58" s="203">
        <v>1729</v>
      </c>
      <c r="N58" s="204">
        <v>1729</v>
      </c>
      <c r="O58" s="187"/>
      <c r="P58" s="27"/>
      <c r="Q58" s="156"/>
      <c r="R58" s="381"/>
    </row>
    <row r="59" spans="1:26" s="30" customFormat="1" x14ac:dyDescent="0.25">
      <c r="E59" s="31"/>
    </row>
    <row r="60" spans="1:26" s="30" customFormat="1" x14ac:dyDescent="0.25">
      <c r="B60" s="175" t="s">
        <v>28</v>
      </c>
      <c r="C60" s="175" t="s">
        <v>27</v>
      </c>
      <c r="D60" s="173" t="s">
        <v>34</v>
      </c>
      <c r="E60"/>
    </row>
    <row r="61" spans="1:26" s="30" customFormat="1" x14ac:dyDescent="0.25">
      <c r="B61"/>
      <c r="C61"/>
      <c r="D61" s="173" t="s">
        <v>23</v>
      </c>
      <c r="E61" s="62" t="s">
        <v>24</v>
      </c>
    </row>
    <row r="62" spans="1:26" s="30" customFormat="1" ht="18.75" x14ac:dyDescent="0.25">
      <c r="B62" s="59" t="s">
        <v>21</v>
      </c>
      <c r="C62" s="60" t="s">
        <v>236</v>
      </c>
      <c r="D62" s="57" t="s">
        <v>216</v>
      </c>
      <c r="E62" s="58"/>
      <c r="F62" s="32">
        <v>11</v>
      </c>
      <c r="G62" s="32">
        <v>11</v>
      </c>
      <c r="H62" s="32"/>
      <c r="I62" s="32"/>
      <c r="J62" s="32"/>
      <c r="K62" s="32"/>
      <c r="L62" s="32"/>
      <c r="M62" s="32"/>
    </row>
    <row r="63" spans="1:26" s="30" customFormat="1" x14ac:dyDescent="0.25">
      <c r="B63" s="59" t="s">
        <v>25</v>
      </c>
      <c r="C63" s="60" t="s">
        <v>235</v>
      </c>
      <c r="D63" s="57" t="s">
        <v>216</v>
      </c>
      <c r="E63" s="58"/>
    </row>
    <row r="64" spans="1:26" s="30" customFormat="1" x14ac:dyDescent="0.25">
      <c r="B64" s="33"/>
      <c r="C64" s="171"/>
      <c r="D64"/>
      <c r="E64"/>
      <c r="F64"/>
      <c r="G64"/>
      <c r="H64"/>
      <c r="I64"/>
      <c r="J64"/>
      <c r="K64"/>
      <c r="L64"/>
      <c r="M64"/>
      <c r="N64"/>
    </row>
    <row r="65" spans="2:17" ht="15.75" thickBot="1" x14ac:dyDescent="0.3"/>
    <row r="66" spans="2:17" ht="27" thickBot="1" x14ac:dyDescent="0.3">
      <c r="B66" s="170" t="s">
        <v>104</v>
      </c>
      <c r="C66"/>
      <c r="D66"/>
      <c r="E66"/>
      <c r="F66"/>
      <c r="G66"/>
      <c r="H66"/>
      <c r="I66"/>
      <c r="J66"/>
      <c r="K66"/>
      <c r="L66"/>
      <c r="M66"/>
      <c r="N66"/>
    </row>
    <row r="69" spans="2:17" ht="105" x14ac:dyDescent="0.25">
      <c r="B69" s="122" t="s">
        <v>153</v>
      </c>
      <c r="C69" s="68" t="s">
        <v>2</v>
      </c>
      <c r="D69" s="68" t="s">
        <v>106</v>
      </c>
      <c r="E69" s="68" t="s">
        <v>105</v>
      </c>
      <c r="F69" s="68" t="s">
        <v>107</v>
      </c>
      <c r="G69" s="68" t="s">
        <v>108</v>
      </c>
      <c r="H69" s="68" t="s">
        <v>109</v>
      </c>
      <c r="I69" s="68" t="s">
        <v>110</v>
      </c>
      <c r="J69" s="68" t="s">
        <v>111</v>
      </c>
      <c r="K69" s="68" t="s">
        <v>112</v>
      </c>
      <c r="L69" s="68" t="s">
        <v>113</v>
      </c>
      <c r="M69" s="98" t="s">
        <v>114</v>
      </c>
      <c r="N69" s="98" t="s">
        <v>115</v>
      </c>
      <c r="O69" s="168" t="s">
        <v>3</v>
      </c>
      <c r="P69"/>
      <c r="Q69" s="68" t="s">
        <v>18</v>
      </c>
    </row>
    <row r="70" spans="2:17" x14ac:dyDescent="0.25">
      <c r="B70" s="3" t="s">
        <v>219</v>
      </c>
      <c r="C70" s="3" t="s">
        <v>220</v>
      </c>
      <c r="D70" s="5" t="s">
        <v>221</v>
      </c>
      <c r="E70" s="5">
        <v>200</v>
      </c>
      <c r="F70" s="4"/>
      <c r="G70" s="4"/>
      <c r="H70" s="4"/>
      <c r="I70" s="99" t="s">
        <v>141</v>
      </c>
      <c r="J70" s="99" t="s">
        <v>140</v>
      </c>
      <c r="K70" s="99" t="s">
        <v>140</v>
      </c>
      <c r="L70" s="99" t="s">
        <v>140</v>
      </c>
      <c r="M70" s="99" t="s">
        <v>140</v>
      </c>
      <c r="N70" s="99" t="s">
        <v>140</v>
      </c>
      <c r="O70" s="161" t="s">
        <v>733</v>
      </c>
      <c r="P70"/>
      <c r="Q70" s="123" t="s">
        <v>140</v>
      </c>
    </row>
    <row r="71" spans="2:17" x14ac:dyDescent="0.25">
      <c r="B71" s="3" t="s">
        <v>219</v>
      </c>
      <c r="C71" s="3" t="s">
        <v>220</v>
      </c>
      <c r="D71" s="5" t="s">
        <v>221</v>
      </c>
      <c r="E71" s="5">
        <v>155</v>
      </c>
      <c r="F71" s="4"/>
      <c r="G71" s="4"/>
      <c r="H71" s="4"/>
      <c r="I71" s="99" t="s">
        <v>141</v>
      </c>
      <c r="J71" s="99" t="s">
        <v>140</v>
      </c>
      <c r="K71" s="99" t="s">
        <v>140</v>
      </c>
      <c r="L71" s="99" t="s">
        <v>140</v>
      </c>
      <c r="M71" s="99" t="s">
        <v>140</v>
      </c>
      <c r="N71" s="99" t="s">
        <v>140</v>
      </c>
      <c r="O71" s="182" t="s">
        <v>733</v>
      </c>
      <c r="P71"/>
      <c r="Q71" s="123" t="s">
        <v>140</v>
      </c>
    </row>
    <row r="72" spans="2:17" x14ac:dyDescent="0.25">
      <c r="B72" s="3"/>
      <c r="C72" s="3"/>
      <c r="D72" s="5"/>
      <c r="E72" s="5"/>
      <c r="F72" s="4"/>
      <c r="G72" s="4"/>
      <c r="H72" s="4"/>
      <c r="I72" s="99"/>
      <c r="J72" s="99"/>
      <c r="K72" s="123"/>
      <c r="L72" s="123"/>
      <c r="M72" s="123"/>
      <c r="N72" s="123"/>
      <c r="O72" s="161"/>
      <c r="P72"/>
      <c r="Q72" s="123"/>
    </row>
    <row r="73" spans="2:17" x14ac:dyDescent="0.25">
      <c r="B73" s="3"/>
      <c r="C73" s="3"/>
      <c r="D73" s="5"/>
      <c r="E73" s="5"/>
      <c r="F73" s="4"/>
      <c r="G73" s="4"/>
      <c r="H73" s="4"/>
      <c r="I73" s="99"/>
      <c r="J73" s="99"/>
      <c r="K73" s="123"/>
      <c r="L73" s="123"/>
      <c r="M73" s="123"/>
      <c r="N73" s="123"/>
      <c r="O73" s="161"/>
      <c r="P73"/>
      <c r="Q73" s="123"/>
    </row>
    <row r="74" spans="2:17" x14ac:dyDescent="0.25">
      <c r="B74" s="3"/>
      <c r="C74" s="3"/>
      <c r="D74" s="5"/>
      <c r="E74" s="5"/>
      <c r="F74" s="4"/>
      <c r="G74" s="4"/>
      <c r="H74" s="4"/>
      <c r="I74" s="99"/>
      <c r="J74" s="99"/>
      <c r="K74" s="123"/>
      <c r="L74" s="123"/>
      <c r="M74" s="123"/>
      <c r="N74" s="123"/>
      <c r="O74" s="161"/>
      <c r="P74"/>
      <c r="Q74" s="123"/>
    </row>
    <row r="75" spans="2:17" x14ac:dyDescent="0.25">
      <c r="B75" s="3"/>
      <c r="C75" s="3"/>
      <c r="D75" s="5"/>
      <c r="E75" s="5"/>
      <c r="F75" s="4"/>
      <c r="G75" s="4"/>
      <c r="H75" s="4"/>
      <c r="I75" s="99"/>
      <c r="J75" s="99"/>
      <c r="K75" s="123"/>
      <c r="L75" s="123"/>
      <c r="M75" s="123"/>
      <c r="N75" s="123"/>
      <c r="O75" s="161"/>
      <c r="P75"/>
      <c r="Q75" s="123"/>
    </row>
    <row r="76" spans="2:17" x14ac:dyDescent="0.25">
      <c r="B76" s="123"/>
      <c r="C76" s="123"/>
      <c r="D76" s="123"/>
      <c r="E76" s="123"/>
      <c r="F76" s="123"/>
      <c r="G76" s="123"/>
      <c r="H76" s="123"/>
      <c r="I76" s="123"/>
      <c r="J76" s="123"/>
      <c r="K76" s="123"/>
      <c r="L76" s="123"/>
      <c r="M76" s="123"/>
      <c r="N76" s="123"/>
      <c r="O76" s="161"/>
      <c r="P76"/>
      <c r="Q76" s="123"/>
    </row>
    <row r="77" spans="2:17" x14ac:dyDescent="0.25">
      <c r="B77" s="9" t="s">
        <v>1</v>
      </c>
    </row>
    <row r="78" spans="2:17" x14ac:dyDescent="0.25">
      <c r="B78" s="9" t="s">
        <v>37</v>
      </c>
    </row>
    <row r="79" spans="2:17" x14ac:dyDescent="0.25">
      <c r="B79" s="9" t="s">
        <v>62</v>
      </c>
    </row>
    <row r="81" spans="2:17" ht="15.75" thickBot="1" x14ac:dyDescent="0.3"/>
    <row r="82" spans="2:17" ht="27" thickBot="1" x14ac:dyDescent="0.3">
      <c r="B82" s="166" t="s">
        <v>38</v>
      </c>
      <c r="C82"/>
      <c r="D82"/>
      <c r="E82"/>
      <c r="F82"/>
      <c r="G82"/>
      <c r="H82"/>
      <c r="I82"/>
      <c r="J82"/>
      <c r="K82"/>
      <c r="L82"/>
      <c r="M82"/>
      <c r="N82"/>
    </row>
    <row r="87" spans="2:17" ht="75" x14ac:dyDescent="0.25">
      <c r="B87" s="122" t="s">
        <v>0</v>
      </c>
      <c r="C87" s="122" t="s">
        <v>39</v>
      </c>
      <c r="D87" s="122" t="s">
        <v>40</v>
      </c>
      <c r="E87" s="122" t="s">
        <v>116</v>
      </c>
      <c r="F87" s="122" t="s">
        <v>118</v>
      </c>
      <c r="G87" s="122" t="s">
        <v>119</v>
      </c>
      <c r="H87" s="122" t="s">
        <v>120</v>
      </c>
      <c r="I87" s="122" t="s">
        <v>117</v>
      </c>
      <c r="J87" s="168" t="s">
        <v>121</v>
      </c>
      <c r="K87" s="100" t="s">
        <v>123</v>
      </c>
      <c r="L87" s="99" t="s">
        <v>124</v>
      </c>
      <c r="M87" s="122" t="s">
        <v>125</v>
      </c>
      <c r="N87" s="122" t="s">
        <v>41</v>
      </c>
      <c r="O87" s="122" t="s">
        <v>42</v>
      </c>
      <c r="P87" s="168" t="s">
        <v>3</v>
      </c>
      <c r="Q87"/>
    </row>
    <row r="88" spans="2:17" ht="30" x14ac:dyDescent="0.25">
      <c r="B88" s="268" t="s">
        <v>43</v>
      </c>
      <c r="C88" s="281">
        <f>355/300</f>
        <v>1.1833333333333333</v>
      </c>
      <c r="D88" s="3" t="s">
        <v>459</v>
      </c>
      <c r="E88" s="3">
        <v>59813764</v>
      </c>
      <c r="F88" s="3" t="s">
        <v>460</v>
      </c>
      <c r="G88" s="3" t="s">
        <v>461</v>
      </c>
      <c r="H88" s="216">
        <v>35397</v>
      </c>
      <c r="I88" s="5" t="s">
        <v>141</v>
      </c>
      <c r="J88" s="1" t="s">
        <v>404</v>
      </c>
      <c r="K88" s="208" t="s">
        <v>462</v>
      </c>
      <c r="L88" s="99" t="s">
        <v>463</v>
      </c>
      <c r="M88" s="123" t="s">
        <v>140</v>
      </c>
      <c r="N88" s="123" t="s">
        <v>140</v>
      </c>
      <c r="O88" s="123" t="s">
        <v>140</v>
      </c>
      <c r="P88" s="270"/>
      <c r="Q88" s="106"/>
    </row>
    <row r="89" spans="2:17" x14ac:dyDescent="0.25">
      <c r="B89" s="268" t="s">
        <v>44</v>
      </c>
      <c r="C89" s="281">
        <f>355/300*2</f>
        <v>2.3666666666666667</v>
      </c>
      <c r="D89" s="3" t="s">
        <v>464</v>
      </c>
      <c r="E89" s="3">
        <v>1085263001</v>
      </c>
      <c r="F89" s="3" t="s">
        <v>371</v>
      </c>
      <c r="G89" s="99" t="s">
        <v>474</v>
      </c>
      <c r="H89" s="3"/>
      <c r="I89" s="5" t="s">
        <v>141</v>
      </c>
      <c r="J89" s="1" t="s">
        <v>465</v>
      </c>
      <c r="K89" s="99">
        <v>2008</v>
      </c>
      <c r="L89" s="99" t="s">
        <v>466</v>
      </c>
      <c r="M89" s="123" t="s">
        <v>140</v>
      </c>
      <c r="N89" s="123" t="s">
        <v>140</v>
      </c>
      <c r="O89" s="123" t="s">
        <v>140</v>
      </c>
      <c r="P89" s="270" t="s">
        <v>467</v>
      </c>
      <c r="Q89" s="106"/>
    </row>
    <row r="90" spans="2:17" x14ac:dyDescent="0.25">
      <c r="B90" s="268" t="s">
        <v>44</v>
      </c>
      <c r="C90" s="281">
        <f t="shared" ref="C90:C94" si="0">355/300*2</f>
        <v>2.3666666666666667</v>
      </c>
      <c r="D90" s="3" t="s">
        <v>464</v>
      </c>
      <c r="E90" s="3">
        <v>1085263001</v>
      </c>
      <c r="F90" s="3" t="s">
        <v>371</v>
      </c>
      <c r="G90" s="99" t="s">
        <v>474</v>
      </c>
      <c r="H90" s="3"/>
      <c r="I90" s="5" t="s">
        <v>141</v>
      </c>
      <c r="J90" s="123" t="s">
        <v>468</v>
      </c>
      <c r="K90" s="123">
        <v>2009</v>
      </c>
      <c r="L90" s="99" t="s">
        <v>466</v>
      </c>
      <c r="M90" s="123" t="s">
        <v>140</v>
      </c>
      <c r="N90" s="123" t="s">
        <v>140</v>
      </c>
      <c r="O90" s="237" t="s">
        <v>141</v>
      </c>
      <c r="P90" s="237" t="s">
        <v>475</v>
      </c>
    </row>
    <row r="91" spans="2:17" x14ac:dyDescent="0.25">
      <c r="B91" s="268" t="s">
        <v>44</v>
      </c>
      <c r="C91" s="281">
        <f t="shared" si="0"/>
        <v>2.3666666666666667</v>
      </c>
      <c r="D91" s="3" t="s">
        <v>464</v>
      </c>
      <c r="E91" s="3">
        <v>1085263001</v>
      </c>
      <c r="F91" s="3" t="s">
        <v>371</v>
      </c>
      <c r="G91" s="99" t="s">
        <v>474</v>
      </c>
      <c r="H91" s="3"/>
      <c r="I91" s="5" t="s">
        <v>141</v>
      </c>
      <c r="J91" s="123" t="s">
        <v>469</v>
      </c>
      <c r="K91" s="123" t="s">
        <v>470</v>
      </c>
      <c r="L91" s="123" t="s">
        <v>471</v>
      </c>
      <c r="M91" s="123" t="s">
        <v>140</v>
      </c>
      <c r="N91" s="123" t="s">
        <v>140</v>
      </c>
      <c r="O91" s="237" t="s">
        <v>141</v>
      </c>
      <c r="P91" s="237" t="s">
        <v>475</v>
      </c>
    </row>
    <row r="92" spans="2:17" x14ac:dyDescent="0.25">
      <c r="B92" s="268" t="s">
        <v>44</v>
      </c>
      <c r="C92" s="281">
        <f t="shared" si="0"/>
        <v>2.3666666666666667</v>
      </c>
      <c r="D92" s="3" t="s">
        <v>464</v>
      </c>
      <c r="E92" s="3">
        <v>1085263001</v>
      </c>
      <c r="F92" s="3" t="s">
        <v>371</v>
      </c>
      <c r="G92" s="99" t="s">
        <v>474</v>
      </c>
      <c r="H92" s="3"/>
      <c r="I92" s="5" t="s">
        <v>141</v>
      </c>
      <c r="J92" s="123" t="s">
        <v>472</v>
      </c>
      <c r="K92" s="123"/>
      <c r="L92" s="123" t="s">
        <v>371</v>
      </c>
      <c r="M92" s="123" t="s">
        <v>140</v>
      </c>
      <c r="N92" s="123" t="s">
        <v>140</v>
      </c>
      <c r="O92" s="237" t="s">
        <v>141</v>
      </c>
      <c r="P92" s="237" t="s">
        <v>475</v>
      </c>
    </row>
    <row r="93" spans="2:17" x14ac:dyDescent="0.25">
      <c r="B93" s="268" t="s">
        <v>44</v>
      </c>
      <c r="C93" s="281">
        <f t="shared" si="0"/>
        <v>2.3666666666666667</v>
      </c>
      <c r="D93" s="123" t="s">
        <v>473</v>
      </c>
      <c r="E93" s="123">
        <v>1087673163</v>
      </c>
      <c r="F93" s="123" t="s">
        <v>371</v>
      </c>
      <c r="G93" s="99" t="s">
        <v>474</v>
      </c>
      <c r="H93" s="211">
        <v>41621</v>
      </c>
      <c r="I93" s="123" t="s">
        <v>141</v>
      </c>
      <c r="J93" s="1" t="s">
        <v>404</v>
      </c>
      <c r="K93" s="123" t="s">
        <v>476</v>
      </c>
      <c r="L93" s="123" t="s">
        <v>477</v>
      </c>
      <c r="M93" s="123" t="s">
        <v>140</v>
      </c>
      <c r="N93" s="123" t="s">
        <v>140</v>
      </c>
      <c r="O93" s="272" t="s">
        <v>141</v>
      </c>
      <c r="P93" s="237"/>
    </row>
    <row r="94" spans="2:17" x14ac:dyDescent="0.25">
      <c r="B94" s="268" t="s">
        <v>44</v>
      </c>
      <c r="C94" s="281">
        <f t="shared" si="0"/>
        <v>2.3666666666666667</v>
      </c>
      <c r="D94" s="123" t="s">
        <v>473</v>
      </c>
      <c r="E94" s="123">
        <v>1087673163</v>
      </c>
      <c r="F94" s="123" t="s">
        <v>371</v>
      </c>
      <c r="G94" s="99" t="s">
        <v>474</v>
      </c>
      <c r="H94" s="211">
        <v>41621</v>
      </c>
      <c r="I94" s="123" t="s">
        <v>141</v>
      </c>
      <c r="J94" s="123" t="s">
        <v>478</v>
      </c>
      <c r="K94" s="123" t="s">
        <v>480</v>
      </c>
      <c r="L94" s="123" t="s">
        <v>479</v>
      </c>
      <c r="M94" s="123" t="s">
        <v>140</v>
      </c>
      <c r="N94" s="123" t="s">
        <v>140</v>
      </c>
      <c r="O94" s="272" t="s">
        <v>141</v>
      </c>
      <c r="P94" s="237"/>
    </row>
    <row r="95" spans="2:17" ht="15.75" thickBot="1" x14ac:dyDescent="0.3"/>
    <row r="96" spans="2:17" ht="27" thickBot="1" x14ac:dyDescent="0.3">
      <c r="B96" s="166" t="s">
        <v>46</v>
      </c>
      <c r="C96"/>
      <c r="D96"/>
      <c r="E96"/>
      <c r="F96"/>
      <c r="G96"/>
      <c r="H96"/>
      <c r="I96"/>
      <c r="J96"/>
      <c r="K96"/>
      <c r="L96"/>
      <c r="M96"/>
      <c r="N96"/>
    </row>
    <row r="99" spans="1:26" ht="30" x14ac:dyDescent="0.25">
      <c r="B99" s="68" t="s">
        <v>33</v>
      </c>
      <c r="C99" s="68" t="s">
        <v>47</v>
      </c>
      <c r="D99" s="168" t="s">
        <v>3</v>
      </c>
      <c r="E99"/>
    </row>
    <row r="100" spans="1:26" ht="409.5" x14ac:dyDescent="0.25">
      <c r="B100" s="69" t="s">
        <v>126</v>
      </c>
      <c r="C100" s="123" t="s">
        <v>140</v>
      </c>
      <c r="D100" s="179" t="s">
        <v>728</v>
      </c>
      <c r="E100"/>
    </row>
    <row r="103" spans="1:26" ht="26.25" x14ac:dyDescent="0.25">
      <c r="B103" s="165" t="s">
        <v>64</v>
      </c>
      <c r="C103"/>
      <c r="D103"/>
      <c r="E103"/>
      <c r="F103"/>
      <c r="G103"/>
      <c r="H103"/>
      <c r="I103"/>
      <c r="J103"/>
      <c r="K103"/>
      <c r="L103"/>
      <c r="M103"/>
      <c r="N103"/>
      <c r="O103"/>
      <c r="P103"/>
    </row>
    <row r="105" spans="1:26" ht="15.75" thickBot="1" x14ac:dyDescent="0.3"/>
    <row r="106" spans="1:26" ht="27" thickBot="1" x14ac:dyDescent="0.3">
      <c r="B106" s="166" t="s">
        <v>54</v>
      </c>
      <c r="C106"/>
      <c r="D106"/>
      <c r="E106"/>
      <c r="F106"/>
      <c r="G106"/>
      <c r="H106"/>
      <c r="I106"/>
      <c r="J106"/>
      <c r="K106"/>
      <c r="L106"/>
      <c r="M106"/>
      <c r="N106"/>
    </row>
    <row r="108" spans="1:26" ht="15.75" thickBot="1" x14ac:dyDescent="0.3">
      <c r="M108" s="65"/>
      <c r="N108" s="65"/>
    </row>
    <row r="109" spans="1:26" s="109" customFormat="1" ht="60" x14ac:dyDescent="0.25">
      <c r="B109" s="120" t="s">
        <v>149</v>
      </c>
      <c r="C109" s="120" t="s">
        <v>150</v>
      </c>
      <c r="D109" s="120" t="s">
        <v>151</v>
      </c>
      <c r="E109" s="120" t="s">
        <v>45</v>
      </c>
      <c r="F109" s="120" t="s">
        <v>22</v>
      </c>
      <c r="G109" s="120" t="s">
        <v>103</v>
      </c>
      <c r="H109" s="120" t="s">
        <v>17</v>
      </c>
      <c r="I109" s="120" t="s">
        <v>10</v>
      </c>
      <c r="J109" s="120" t="s">
        <v>31</v>
      </c>
      <c r="K109" s="120" t="s">
        <v>61</v>
      </c>
      <c r="L109" s="120" t="s">
        <v>20</v>
      </c>
      <c r="M109" s="105" t="s">
        <v>26</v>
      </c>
      <c r="N109" s="120" t="s">
        <v>152</v>
      </c>
      <c r="O109" s="120" t="s">
        <v>36</v>
      </c>
      <c r="P109" s="121" t="s">
        <v>11</v>
      </c>
      <c r="Q109" s="121" t="s">
        <v>19</v>
      </c>
    </row>
    <row r="110" spans="1:26" s="115" customFormat="1" ht="24" x14ac:dyDescent="0.25">
      <c r="A110" s="47">
        <v>1</v>
      </c>
      <c r="B110" s="116" t="s">
        <v>162</v>
      </c>
      <c r="C110" s="117" t="s">
        <v>170</v>
      </c>
      <c r="D110" s="116" t="s">
        <v>172</v>
      </c>
      <c r="E110" s="111" t="s">
        <v>351</v>
      </c>
      <c r="F110" s="112" t="s">
        <v>140</v>
      </c>
      <c r="G110" s="154"/>
      <c r="H110" s="119">
        <v>40576</v>
      </c>
      <c r="I110" s="113">
        <v>40908</v>
      </c>
      <c r="J110" s="113"/>
      <c r="K110" s="113" t="s">
        <v>352</v>
      </c>
      <c r="L110" s="113" t="s">
        <v>174</v>
      </c>
      <c r="M110" s="104">
        <v>1476</v>
      </c>
      <c r="N110" s="104">
        <v>1476</v>
      </c>
      <c r="O110" s="27"/>
      <c r="P110" s="27">
        <v>186</v>
      </c>
      <c r="Q110" s="155"/>
      <c r="R110" s="114"/>
      <c r="S110" s="114"/>
      <c r="T110" s="114"/>
      <c r="U110" s="114"/>
      <c r="V110" s="114"/>
      <c r="W110" s="114"/>
      <c r="X110" s="114"/>
      <c r="Y110" s="114"/>
      <c r="Z110" s="114"/>
    </row>
    <row r="111" spans="1:26" s="115" customFormat="1" ht="30" x14ac:dyDescent="0.25">
      <c r="A111" s="47">
        <f>+A110+1</f>
        <v>2</v>
      </c>
      <c r="B111" s="116" t="s">
        <v>162</v>
      </c>
      <c r="C111" s="117" t="s">
        <v>163</v>
      </c>
      <c r="D111" s="116" t="s">
        <v>172</v>
      </c>
      <c r="E111" s="111" t="s">
        <v>353</v>
      </c>
      <c r="F111" s="112" t="s">
        <v>140</v>
      </c>
      <c r="G111" s="112"/>
      <c r="H111" s="196">
        <v>41518</v>
      </c>
      <c r="I111" s="113">
        <v>41851</v>
      </c>
      <c r="J111" s="113"/>
      <c r="K111" s="113" t="s">
        <v>663</v>
      </c>
      <c r="L111" s="113" t="s">
        <v>244</v>
      </c>
      <c r="M111" s="104">
        <v>155</v>
      </c>
      <c r="N111" s="104">
        <v>155</v>
      </c>
      <c r="O111" s="27"/>
      <c r="P111" s="27">
        <v>186</v>
      </c>
      <c r="Q111" s="155"/>
      <c r="R111" s="114"/>
      <c r="S111" s="114"/>
      <c r="T111" s="114"/>
      <c r="U111" s="114"/>
      <c r="V111" s="114"/>
      <c r="W111" s="114"/>
      <c r="X111" s="114"/>
      <c r="Y111" s="114"/>
      <c r="Z111" s="114"/>
    </row>
    <row r="112" spans="1:26" s="115" customFormat="1" ht="30" x14ac:dyDescent="0.25">
      <c r="A112" s="47">
        <f t="shared" ref="A112:A117" si="1">+A111+1</f>
        <v>3</v>
      </c>
      <c r="B112" s="116" t="s">
        <v>162</v>
      </c>
      <c r="C112" s="117" t="s">
        <v>163</v>
      </c>
      <c r="D112" s="116" t="s">
        <v>172</v>
      </c>
      <c r="E112" s="111" t="s">
        <v>354</v>
      </c>
      <c r="F112" s="112" t="s">
        <v>140</v>
      </c>
      <c r="G112" s="112"/>
      <c r="H112" s="196">
        <v>40577</v>
      </c>
      <c r="I112" s="113">
        <v>40908</v>
      </c>
      <c r="J112" s="113"/>
      <c r="K112" s="113" t="s">
        <v>174</v>
      </c>
      <c r="L112" s="113" t="s">
        <v>356</v>
      </c>
      <c r="M112" s="104">
        <v>120</v>
      </c>
      <c r="N112" s="104">
        <v>120</v>
      </c>
      <c r="O112" s="27"/>
      <c r="P112" s="27">
        <v>186</v>
      </c>
      <c r="Q112" s="155" t="s">
        <v>767</v>
      </c>
      <c r="R112" s="114"/>
      <c r="S112" s="114"/>
      <c r="T112" s="114"/>
      <c r="U112" s="114"/>
      <c r="V112" s="114"/>
      <c r="W112" s="114"/>
      <c r="X112" s="114"/>
      <c r="Y112" s="114"/>
      <c r="Z112" s="114"/>
    </row>
    <row r="113" spans="1:26" s="115" customFormat="1" ht="45" x14ac:dyDescent="0.25">
      <c r="A113" s="47">
        <f t="shared" si="1"/>
        <v>4</v>
      </c>
      <c r="B113" s="116" t="s">
        <v>162</v>
      </c>
      <c r="C113" s="117" t="s">
        <v>164</v>
      </c>
      <c r="D113" s="116" t="s">
        <v>172</v>
      </c>
      <c r="E113" s="111" t="s">
        <v>355</v>
      </c>
      <c r="F113" s="112" t="s">
        <v>140</v>
      </c>
      <c r="G113" s="112"/>
      <c r="H113" s="196">
        <v>41518</v>
      </c>
      <c r="I113" s="113">
        <v>41639</v>
      </c>
      <c r="J113" s="113"/>
      <c r="K113" s="113" t="s">
        <v>174</v>
      </c>
      <c r="L113" s="113" t="s">
        <v>244</v>
      </c>
      <c r="M113" s="104">
        <v>110</v>
      </c>
      <c r="N113" s="104">
        <v>110</v>
      </c>
      <c r="O113" s="27"/>
      <c r="P113" s="27">
        <v>186</v>
      </c>
      <c r="Q113" s="155" t="s">
        <v>767</v>
      </c>
      <c r="R113" s="114"/>
      <c r="S113" s="114"/>
      <c r="T113" s="114"/>
      <c r="U113" s="114"/>
      <c r="V113" s="114"/>
      <c r="W113" s="114"/>
      <c r="X113" s="114"/>
      <c r="Y113" s="114"/>
      <c r="Z113" s="114"/>
    </row>
    <row r="114" spans="1:26" s="115" customFormat="1" x14ac:dyDescent="0.25">
      <c r="A114" s="47">
        <f t="shared" si="1"/>
        <v>5</v>
      </c>
      <c r="B114" s="116"/>
      <c r="C114" s="117"/>
      <c r="D114" s="116"/>
      <c r="E114" s="111"/>
      <c r="F114" s="112"/>
      <c r="G114" s="112"/>
      <c r="H114" s="112"/>
      <c r="I114" s="113"/>
      <c r="J114" s="113"/>
      <c r="K114" s="113"/>
      <c r="L114" s="113"/>
      <c r="M114" s="104"/>
      <c r="N114" s="104"/>
      <c r="O114" s="27"/>
      <c r="P114" s="27"/>
      <c r="Q114" s="155"/>
      <c r="R114" s="114"/>
      <c r="S114" s="114"/>
      <c r="T114" s="114"/>
      <c r="U114" s="114"/>
      <c r="V114" s="114"/>
      <c r="W114" s="114"/>
      <c r="X114" s="114"/>
      <c r="Y114" s="114"/>
      <c r="Z114" s="114"/>
    </row>
    <row r="115" spans="1:26" s="115" customFormat="1" x14ac:dyDescent="0.25">
      <c r="A115" s="47">
        <f t="shared" si="1"/>
        <v>6</v>
      </c>
      <c r="B115" s="116"/>
      <c r="C115" s="117"/>
      <c r="D115" s="116"/>
      <c r="E115" s="111"/>
      <c r="F115" s="112"/>
      <c r="G115" s="112"/>
      <c r="H115" s="112"/>
      <c r="I115" s="113"/>
      <c r="J115" s="113"/>
      <c r="K115" s="113"/>
      <c r="L115" s="113"/>
      <c r="M115" s="104"/>
      <c r="N115" s="104"/>
      <c r="O115" s="27"/>
      <c r="P115" s="27"/>
      <c r="Q115" s="155"/>
      <c r="R115" s="114"/>
      <c r="S115" s="114"/>
      <c r="T115" s="114"/>
      <c r="U115" s="114"/>
      <c r="V115" s="114"/>
      <c r="W115" s="114"/>
      <c r="X115" s="114"/>
      <c r="Y115" s="114"/>
      <c r="Z115" s="114"/>
    </row>
    <row r="116" spans="1:26" s="115" customFormat="1" x14ac:dyDescent="0.25">
      <c r="A116" s="47">
        <f t="shared" si="1"/>
        <v>7</v>
      </c>
      <c r="B116" s="116"/>
      <c r="C116" s="117"/>
      <c r="D116" s="116"/>
      <c r="E116" s="111"/>
      <c r="F116" s="112"/>
      <c r="G116" s="112"/>
      <c r="H116" s="112"/>
      <c r="I116" s="113"/>
      <c r="J116" s="113"/>
      <c r="K116" s="113"/>
      <c r="L116" s="113"/>
      <c r="M116" s="104"/>
      <c r="N116" s="104"/>
      <c r="O116" s="27"/>
      <c r="P116" s="27"/>
      <c r="Q116" s="155"/>
      <c r="R116" s="114"/>
      <c r="S116" s="114"/>
      <c r="T116" s="114"/>
      <c r="U116" s="114"/>
      <c r="V116" s="114"/>
      <c r="W116" s="114"/>
      <c r="X116" s="114"/>
      <c r="Y116" s="114"/>
      <c r="Z116" s="114"/>
    </row>
    <row r="117" spans="1:26" s="115" customFormat="1" x14ac:dyDescent="0.25">
      <c r="A117" s="47">
        <f t="shared" si="1"/>
        <v>8</v>
      </c>
      <c r="B117" s="116"/>
      <c r="C117" s="117"/>
      <c r="D117" s="116"/>
      <c r="E117" s="111"/>
      <c r="F117" s="112"/>
      <c r="G117" s="112"/>
      <c r="H117" s="112"/>
      <c r="I117" s="113"/>
      <c r="J117" s="113"/>
      <c r="K117" s="113"/>
      <c r="L117" s="113"/>
      <c r="M117" s="104"/>
      <c r="N117" s="104"/>
      <c r="O117" s="27"/>
      <c r="P117" s="27"/>
      <c r="Q117" s="155"/>
      <c r="R117" s="114"/>
      <c r="S117" s="114"/>
      <c r="T117" s="114"/>
      <c r="U117" s="114"/>
      <c r="V117" s="114"/>
      <c r="W117" s="114"/>
      <c r="X117" s="114"/>
      <c r="Y117" s="114"/>
      <c r="Z117" s="114"/>
    </row>
    <row r="118" spans="1:26" s="115" customFormat="1" ht="21.75" customHeight="1" x14ac:dyDescent="0.25">
      <c r="A118" s="47"/>
      <c r="B118" s="50" t="s">
        <v>16</v>
      </c>
      <c r="C118" s="117"/>
      <c r="D118" s="116"/>
      <c r="E118" s="111"/>
      <c r="F118" s="112"/>
      <c r="G118" s="112"/>
      <c r="H118" s="112"/>
      <c r="I118" s="113"/>
      <c r="J118" s="113"/>
      <c r="K118" s="118" t="s">
        <v>664</v>
      </c>
      <c r="L118" s="118">
        <f t="shared" ref="L118:N118" si="2">SUM(L110:L117)</f>
        <v>0</v>
      </c>
      <c r="M118" s="153">
        <f t="shared" si="2"/>
        <v>1861</v>
      </c>
      <c r="N118" s="118">
        <f t="shared" si="2"/>
        <v>1861</v>
      </c>
      <c r="O118" s="27"/>
      <c r="P118" s="27"/>
      <c r="Q118" s="156"/>
    </row>
    <row r="119" spans="1:26" x14ac:dyDescent="0.25">
      <c r="B119" s="30"/>
      <c r="C119" s="30"/>
      <c r="D119" s="30"/>
      <c r="E119" s="31"/>
      <c r="F119" s="30"/>
      <c r="G119" s="30"/>
      <c r="H119" s="30"/>
      <c r="I119" s="30"/>
      <c r="J119" s="30"/>
      <c r="K119" s="30"/>
      <c r="L119" s="30"/>
      <c r="M119" s="30"/>
      <c r="N119" s="30"/>
      <c r="O119" s="30"/>
      <c r="P119" s="30"/>
    </row>
    <row r="120" spans="1:26" ht="18.75" x14ac:dyDescent="0.25">
      <c r="B120" s="59" t="s">
        <v>32</v>
      </c>
      <c r="C120" s="73" t="str">
        <f>+K118</f>
        <v>17 meses y 29 días</v>
      </c>
      <c r="H120" s="32"/>
      <c r="I120" s="32"/>
      <c r="J120" s="32"/>
      <c r="K120" s="32"/>
      <c r="L120" s="32"/>
      <c r="M120" s="32"/>
      <c r="N120" s="30"/>
      <c r="O120" s="30"/>
      <c r="P120" s="30"/>
    </row>
    <row r="122" spans="1:26" ht="15.75" thickBot="1" x14ac:dyDescent="0.3"/>
    <row r="123" spans="1:26" ht="30.75" thickBot="1" x14ac:dyDescent="0.3">
      <c r="B123" s="76" t="s">
        <v>49</v>
      </c>
      <c r="C123" s="77" t="s">
        <v>50</v>
      </c>
      <c r="D123" s="76" t="s">
        <v>51</v>
      </c>
      <c r="E123" s="77" t="s">
        <v>55</v>
      </c>
    </row>
    <row r="124" spans="1:26" x14ac:dyDescent="0.25">
      <c r="B124" s="67" t="s">
        <v>127</v>
      </c>
      <c r="C124" s="70">
        <v>20</v>
      </c>
      <c r="D124" s="70">
        <v>0</v>
      </c>
      <c r="E124" s="167">
        <f>+D124+D125+D126</f>
        <v>30</v>
      </c>
    </row>
    <row r="125" spans="1:26" x14ac:dyDescent="0.25">
      <c r="B125" s="67" t="s">
        <v>128</v>
      </c>
      <c r="C125" s="57">
        <v>30</v>
      </c>
      <c r="D125" s="169">
        <v>30</v>
      </c>
      <c r="E125"/>
    </row>
    <row r="126" spans="1:26" ht="15.75" thickBot="1" x14ac:dyDescent="0.3">
      <c r="B126" s="67" t="s">
        <v>129</v>
      </c>
      <c r="C126" s="72">
        <v>40</v>
      </c>
      <c r="D126" s="72">
        <v>0</v>
      </c>
      <c r="E126"/>
    </row>
    <row r="128" spans="1:26" ht="15.75" thickBot="1" x14ac:dyDescent="0.3"/>
    <row r="129" spans="2:17" ht="27" thickBot="1" x14ac:dyDescent="0.3">
      <c r="B129" s="166" t="s">
        <v>52</v>
      </c>
      <c r="C129"/>
      <c r="D129"/>
      <c r="E129"/>
      <c r="F129"/>
      <c r="G129"/>
      <c r="H129"/>
      <c r="I129"/>
      <c r="J129"/>
      <c r="K129"/>
      <c r="L129"/>
      <c r="M129"/>
      <c r="N129"/>
    </row>
    <row r="131" spans="2:17" ht="75" x14ac:dyDescent="0.25">
      <c r="B131" s="122" t="s">
        <v>0</v>
      </c>
      <c r="C131" s="122" t="s">
        <v>39</v>
      </c>
      <c r="D131" s="122" t="s">
        <v>40</v>
      </c>
      <c r="E131" s="122" t="s">
        <v>116</v>
      </c>
      <c r="F131" s="122" t="s">
        <v>118</v>
      </c>
      <c r="G131" s="122" t="s">
        <v>119</v>
      </c>
      <c r="H131" s="122" t="s">
        <v>120</v>
      </c>
      <c r="I131" s="122" t="s">
        <v>117</v>
      </c>
      <c r="J131" s="168" t="s">
        <v>121</v>
      </c>
      <c r="K131"/>
      <c r="L131"/>
      <c r="M131" s="122" t="s">
        <v>125</v>
      </c>
      <c r="N131" s="122" t="s">
        <v>41</v>
      </c>
      <c r="O131" s="122" t="s">
        <v>42</v>
      </c>
      <c r="P131" s="168" t="s">
        <v>3</v>
      </c>
      <c r="Q131"/>
    </row>
    <row r="132" spans="2:17" ht="45" x14ac:dyDescent="0.25">
      <c r="B132" s="160" t="s">
        <v>133</v>
      </c>
      <c r="C132" s="160"/>
      <c r="D132" s="3"/>
      <c r="E132" s="3"/>
      <c r="F132" s="3"/>
      <c r="G132" s="3"/>
      <c r="H132" s="3"/>
      <c r="I132" s="5"/>
      <c r="J132" s="1" t="s">
        <v>122</v>
      </c>
      <c r="K132" s="100" t="s">
        <v>123</v>
      </c>
      <c r="L132" s="99" t="s">
        <v>124</v>
      </c>
      <c r="M132" s="123"/>
      <c r="N132" s="123"/>
      <c r="O132" s="123"/>
      <c r="P132" s="169"/>
      <c r="Q132"/>
    </row>
    <row r="133" spans="2:17" x14ac:dyDescent="0.25">
      <c r="B133" s="160" t="s">
        <v>134</v>
      </c>
      <c r="C133" s="160"/>
      <c r="D133" s="3"/>
      <c r="E133" s="3"/>
      <c r="F133" s="3"/>
      <c r="G133" s="3"/>
      <c r="H133" s="3"/>
      <c r="I133" s="5"/>
      <c r="J133" s="1"/>
      <c r="K133" s="100"/>
      <c r="L133" s="99"/>
      <c r="M133" s="123"/>
      <c r="N133" s="123"/>
      <c r="O133" s="123"/>
      <c r="P133" s="169"/>
      <c r="Q133" s="169"/>
    </row>
    <row r="134" spans="2:17" x14ac:dyDescent="0.25">
      <c r="B134" s="160" t="s">
        <v>135</v>
      </c>
      <c r="C134" s="160"/>
      <c r="D134" s="3"/>
      <c r="E134" s="3"/>
      <c r="F134" s="3"/>
      <c r="G134" s="3"/>
      <c r="H134" s="3"/>
      <c r="I134" s="5"/>
      <c r="J134" s="1"/>
      <c r="K134" s="99"/>
      <c r="L134" s="99"/>
      <c r="M134" s="123"/>
      <c r="N134" s="123"/>
      <c r="O134" s="123"/>
      <c r="P134" s="169"/>
      <c r="Q134"/>
    </row>
    <row r="137" spans="2:17" ht="15.75" thickBot="1" x14ac:dyDescent="0.3"/>
    <row r="138" spans="2:17" ht="30" x14ac:dyDescent="0.25">
      <c r="B138" s="126" t="s">
        <v>33</v>
      </c>
      <c r="C138" s="126" t="s">
        <v>49</v>
      </c>
      <c r="D138" s="122" t="s">
        <v>50</v>
      </c>
      <c r="E138" s="126" t="s">
        <v>51</v>
      </c>
      <c r="F138" s="77" t="s">
        <v>56</v>
      </c>
      <c r="G138" s="96"/>
    </row>
    <row r="139" spans="2:17" ht="108" x14ac:dyDescent="0.2">
      <c r="B139" s="162" t="s">
        <v>53</v>
      </c>
      <c r="C139" s="6" t="s">
        <v>130</v>
      </c>
      <c r="D139" s="169">
        <v>25</v>
      </c>
      <c r="E139" s="169">
        <v>0</v>
      </c>
      <c r="F139" s="163">
        <f>+E139+E140+E141</f>
        <v>0</v>
      </c>
      <c r="G139" s="97"/>
    </row>
    <row r="140" spans="2:17" ht="96.75" x14ac:dyDescent="0.25">
      <c r="B140"/>
      <c r="C140" s="6" t="s">
        <v>131</v>
      </c>
      <c r="D140" s="74">
        <v>25</v>
      </c>
      <c r="E140" s="169">
        <v>0</v>
      </c>
      <c r="F140"/>
      <c r="G140" s="97"/>
    </row>
    <row r="141" spans="2:17" ht="60.75" x14ac:dyDescent="0.25">
      <c r="B141"/>
      <c r="C141" s="6" t="s">
        <v>132</v>
      </c>
      <c r="D141" s="169">
        <v>10</v>
      </c>
      <c r="E141" s="169">
        <v>0</v>
      </c>
      <c r="F141"/>
      <c r="G141" s="97"/>
    </row>
    <row r="142" spans="2:17" x14ac:dyDescent="0.25">
      <c r="C142" s="106"/>
    </row>
    <row r="145" spans="2:5" x14ac:dyDescent="0.25">
      <c r="B145" s="124" t="s">
        <v>57</v>
      </c>
    </row>
    <row r="148" spans="2:5" x14ac:dyDescent="0.25">
      <c r="B148" s="127" t="s">
        <v>33</v>
      </c>
      <c r="C148" s="127" t="s">
        <v>58</v>
      </c>
      <c r="D148" s="126" t="s">
        <v>51</v>
      </c>
      <c r="E148" s="126" t="s">
        <v>16</v>
      </c>
    </row>
    <row r="149" spans="2:5" ht="28.5" x14ac:dyDescent="0.25">
      <c r="B149" s="107" t="s">
        <v>59</v>
      </c>
      <c r="C149" s="108">
        <v>40</v>
      </c>
      <c r="D149" s="169">
        <f>+E124</f>
        <v>30</v>
      </c>
      <c r="E149" s="164">
        <f>+D149+D150</f>
        <v>30</v>
      </c>
    </row>
    <row r="150" spans="2:5" ht="42.75" x14ac:dyDescent="0.25">
      <c r="B150" s="107" t="s">
        <v>60</v>
      </c>
      <c r="C150" s="108">
        <v>60</v>
      </c>
      <c r="D150" s="169">
        <f>+F139</f>
        <v>0</v>
      </c>
      <c r="E150"/>
    </row>
  </sheetData>
  <customSheetViews>
    <customSheetView guid="{BE7B4A4D-9AE1-44FB-896A-2A75BAC54DCE}" scale="70" hiddenColumns="1" topLeftCell="A71">
      <selection activeCell="D94" sqref="D94"/>
      <pageMargins left="0.7" right="0.7" top="0.75" bottom="0.75" header="0.3" footer="0.3"/>
    </customSheetView>
    <customSheetView guid="{374C4F09-C3B7-4D17-A0A7-F165E4E76099}" scale="60" hiddenColumns="1" topLeftCell="A70">
      <selection activeCell="G92" sqref="G92"/>
      <pageMargins left="0.7" right="0.7" top="0.75" bottom="0.75" header="0.3" footer="0.3"/>
      <pageSetup paperSize="9" orientation="portrait" r:id="rId1"/>
    </customSheetView>
    <customSheetView guid="{9DED1854-660D-4172-A9EB-183BAA06A99B}" scale="70" hiddenColumns="1" topLeftCell="A100">
      <selection activeCell="E101" sqref="E101"/>
      <pageMargins left="0.7" right="0.7" top="0.75" bottom="0.75" header="0.3" footer="0.3"/>
    </customSheetView>
    <customSheetView guid="{6E8EF82A-AAAD-497F-93AF-E33C2625F3E2}" scale="70" hiddenColumns="1" topLeftCell="A37">
      <selection activeCell="D126" sqref="D126"/>
      <pageMargins left="0.7" right="0.7" top="0.75" bottom="0.75" header="0.3" footer="0.3"/>
    </customSheetView>
    <customSheetView guid="{467D9A3C-026B-4584-8953-F7E2F4B9FE9A}" scale="60" hiddenColumns="1" topLeftCell="H87">
      <selection activeCell="R91" sqref="R91"/>
      <pageMargins left="0.7" right="0.7" top="0.75" bottom="0.75" header="0.3" footer="0.3"/>
      <pageSetup paperSize="9" orientation="portrait" r:id="rId2"/>
    </customSheetView>
    <customSheetView guid="{A754E68C-2FC6-462D-A463-BD613E9F1BEB}" scale="70" hiddenColumns="1" topLeftCell="C82">
      <selection activeCell="N111" sqref="N111"/>
      <pageMargins left="0.7" right="0.7" top="0.75" bottom="0.75" header="0.3" footer="0.3"/>
    </customSheetView>
    <customSheetView guid="{177D317F-D5D9-47E3-BD3A-7C3DF8DF3716}" hiddenColumns="1">
      <selection sqref="A1:XFD1048576"/>
      <pageMargins left="0.7" right="0.7" top="0.75" bottom="0.75" header="0.3" footer="0.3"/>
    </customSheetView>
    <customSheetView guid="{8714CD75-90D4-461F-ACB9-B571BFEBEF04}" scale="60" hiddenColumns="1" topLeftCell="B28">
      <selection activeCell="P69" sqref="P69"/>
      <pageMargins left="0.7" right="0.7" top="0.75" bottom="0.75" header="0.3" footer="0.3"/>
    </customSheetView>
    <customSheetView guid="{0C0DF93C-CC48-4648-B448-DAEBA1B6A469}" scale="60" hiddenColumns="1" topLeftCell="A95">
      <selection activeCell="C113" sqref="C113"/>
      <pageMargins left="0.7" right="0.7" top="0.75" bottom="0.75" header="0.3" footer="0.3"/>
      <pageSetup paperSize="9" orientation="portrait" r:id="rId3"/>
    </customSheetView>
    <customSheetView guid="{D303456D-D930-4BC3-88BE-8A971BB047C8}" scale="70" hiddenColumns="1" topLeftCell="I25">
      <selection activeCell="P57" sqref="P57"/>
      <pageMargins left="0.7" right="0.7" top="0.75" bottom="0.75" header="0.3" footer="0.3"/>
    </customSheetView>
    <customSheetView guid="{7AA009C8-13FF-4F9B-84D3-3E7CCAF6094D}" scale="70" hiddenColumns="1" topLeftCell="A100">
      <selection activeCell="E101" sqref="E101"/>
      <pageMargins left="0.7" right="0.7" top="0.75" bottom="0.75" header="0.3" footer="0.3"/>
    </customSheetView>
    <customSheetView guid="{793476DD-798E-4C47-9D79-FF3D3E5BC468}" scale="60" hiddenColumns="1" topLeftCell="A70">
      <selection activeCell="G92" sqref="G92"/>
      <pageMargins left="0.7" right="0.7" top="0.75" bottom="0.75" header="0.3" footer="0.3"/>
      <pageSetup paperSize="0" orientation="portrait" horizontalDpi="0" verticalDpi="0" copies="0"/>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95"/>
  <sheetViews>
    <sheetView topLeftCell="A151" zoomScale="70" zoomScaleNormal="70" workbookViewId="0">
      <selection activeCell="B163" sqref="B163"/>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59.5703125" style="9" customWidth="1"/>
    <col min="17" max="17" width="65.85546875" style="9" customWidth="1"/>
    <col min="18" max="18" width="42.57031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165" t="s">
        <v>63</v>
      </c>
      <c r="C2"/>
      <c r="D2"/>
      <c r="E2"/>
      <c r="F2"/>
      <c r="G2"/>
      <c r="H2"/>
      <c r="I2"/>
      <c r="J2"/>
      <c r="K2"/>
      <c r="L2"/>
      <c r="M2"/>
      <c r="N2"/>
      <c r="O2"/>
      <c r="P2"/>
    </row>
    <row r="4" spans="2:16" ht="26.25" x14ac:dyDescent="0.25">
      <c r="B4" s="231" t="s">
        <v>48</v>
      </c>
      <c r="C4"/>
      <c r="D4"/>
      <c r="E4"/>
      <c r="F4"/>
      <c r="G4"/>
      <c r="H4"/>
      <c r="I4"/>
      <c r="J4"/>
      <c r="K4"/>
      <c r="L4"/>
      <c r="M4"/>
      <c r="N4"/>
      <c r="O4"/>
      <c r="P4"/>
    </row>
    <row r="5" spans="2:16" ht="15.75" thickBot="1" x14ac:dyDescent="0.3"/>
    <row r="6" spans="2:16" ht="21.75" thickBot="1" x14ac:dyDescent="0.3">
      <c r="B6" s="11" t="s">
        <v>4</v>
      </c>
      <c r="C6" s="177" t="s">
        <v>162</v>
      </c>
      <c r="D6"/>
      <c r="E6"/>
      <c r="F6"/>
      <c r="G6"/>
      <c r="H6"/>
      <c r="I6"/>
      <c r="J6"/>
      <c r="K6"/>
      <c r="L6"/>
      <c r="M6"/>
      <c r="N6"/>
    </row>
    <row r="7" spans="2:16" ht="16.5" thickBot="1" x14ac:dyDescent="0.3">
      <c r="B7" s="12" t="s">
        <v>5</v>
      </c>
      <c r="C7" s="177" t="s">
        <v>171</v>
      </c>
      <c r="D7"/>
      <c r="E7"/>
      <c r="F7"/>
      <c r="G7"/>
      <c r="H7"/>
      <c r="I7"/>
      <c r="J7"/>
      <c r="K7"/>
      <c r="L7"/>
      <c r="M7"/>
      <c r="N7"/>
    </row>
    <row r="8" spans="2:16" ht="16.5" thickBot="1" x14ac:dyDescent="0.3">
      <c r="B8" s="12" t="s">
        <v>6</v>
      </c>
      <c r="C8" s="177" t="s">
        <v>163</v>
      </c>
      <c r="D8"/>
      <c r="E8"/>
      <c r="F8"/>
      <c r="G8"/>
      <c r="H8"/>
      <c r="I8"/>
      <c r="J8"/>
      <c r="K8"/>
      <c r="L8"/>
      <c r="M8"/>
      <c r="N8"/>
    </row>
    <row r="9" spans="2:16" ht="16.5" thickBot="1" x14ac:dyDescent="0.3">
      <c r="B9" s="12" t="s">
        <v>7</v>
      </c>
      <c r="C9" s="177" t="s">
        <v>164</v>
      </c>
      <c r="D9"/>
      <c r="E9"/>
      <c r="F9"/>
      <c r="G9"/>
      <c r="H9"/>
      <c r="I9"/>
      <c r="J9"/>
      <c r="K9"/>
      <c r="L9"/>
      <c r="M9"/>
      <c r="N9"/>
    </row>
    <row r="10" spans="2:16" ht="16.5" thickBot="1" x14ac:dyDescent="0.3">
      <c r="B10" s="12" t="s">
        <v>166</v>
      </c>
      <c r="C10" s="177" t="s">
        <v>165</v>
      </c>
      <c r="D10" s="177"/>
      <c r="E10" s="177"/>
      <c r="F10" s="177"/>
      <c r="G10" s="177"/>
      <c r="H10" s="177"/>
      <c r="I10" s="177"/>
      <c r="J10" s="177"/>
      <c r="K10" s="177"/>
      <c r="L10" s="177"/>
      <c r="M10" s="177"/>
      <c r="N10" s="178"/>
    </row>
    <row r="11" spans="2:16" ht="16.5" thickBot="1" x14ac:dyDescent="0.3">
      <c r="B11" s="12" t="s">
        <v>167</v>
      </c>
      <c r="C11" s="185" t="s">
        <v>169</v>
      </c>
      <c r="D11" s="185"/>
      <c r="E11" s="185"/>
      <c r="F11" s="177"/>
      <c r="G11" s="177"/>
      <c r="H11" s="177"/>
      <c r="I11" s="177"/>
      <c r="J11" s="177"/>
      <c r="K11" s="177"/>
      <c r="L11" s="177"/>
      <c r="M11" s="177"/>
      <c r="N11" s="178"/>
    </row>
    <row r="12" spans="2:16" ht="16.5" thickBot="1" x14ac:dyDescent="0.3">
      <c r="B12" s="12" t="s">
        <v>168</v>
      </c>
      <c r="C12" s="185" t="s">
        <v>170</v>
      </c>
      <c r="D12" s="185"/>
      <c r="E12" s="185"/>
      <c r="F12" s="177"/>
      <c r="G12" s="177"/>
      <c r="H12" s="177"/>
      <c r="I12" s="177"/>
      <c r="J12" s="177"/>
      <c r="K12" s="177"/>
      <c r="L12" s="177"/>
      <c r="M12" s="177"/>
      <c r="N12" s="178"/>
    </row>
    <row r="13" spans="2:16" ht="16.5" thickBot="1" x14ac:dyDescent="0.3">
      <c r="B13" s="12" t="s">
        <v>8</v>
      </c>
      <c r="C13" s="184">
        <v>21</v>
      </c>
      <c r="D13"/>
      <c r="E13"/>
      <c r="F13" s="34"/>
      <c r="G13" s="34"/>
      <c r="H13" s="34"/>
      <c r="I13" s="34"/>
      <c r="J13" s="34"/>
      <c r="K13" s="34"/>
      <c r="L13" s="34"/>
      <c r="M13" s="34"/>
      <c r="N13" s="35"/>
    </row>
    <row r="14" spans="2:16" ht="16.5" thickBot="1" x14ac:dyDescent="0.3">
      <c r="B14" s="14" t="s">
        <v>9</v>
      </c>
      <c r="C14" s="15">
        <v>41973</v>
      </c>
      <c r="D14" s="16"/>
      <c r="E14" s="16"/>
      <c r="F14" s="16"/>
      <c r="G14" s="16"/>
      <c r="H14" s="16"/>
      <c r="I14" s="16"/>
      <c r="J14" s="16"/>
      <c r="K14" s="16"/>
      <c r="L14" s="16"/>
      <c r="M14" s="16"/>
      <c r="N14" s="17"/>
    </row>
    <row r="15" spans="2:16" ht="15.75" x14ac:dyDescent="0.25">
      <c r="B15" s="13"/>
      <c r="C15" s="18"/>
      <c r="D15" s="19"/>
      <c r="E15" s="19"/>
      <c r="F15" s="19"/>
      <c r="G15" s="19"/>
      <c r="H15" s="19"/>
      <c r="I15" s="109"/>
      <c r="J15" s="109"/>
      <c r="K15" s="109"/>
      <c r="L15" s="109"/>
      <c r="M15" s="109"/>
      <c r="N15" s="19"/>
    </row>
    <row r="16" spans="2:16" x14ac:dyDescent="0.25">
      <c r="I16" s="109"/>
      <c r="J16" s="109"/>
      <c r="K16" s="109"/>
      <c r="L16" s="109"/>
      <c r="M16" s="109"/>
      <c r="N16" s="110"/>
    </row>
    <row r="17" spans="1:14" ht="30" x14ac:dyDescent="0.25">
      <c r="B17" s="172" t="s">
        <v>101</v>
      </c>
      <c r="C17"/>
      <c r="D17" s="172" t="s">
        <v>12</v>
      </c>
      <c r="E17" s="172" t="s">
        <v>13</v>
      </c>
      <c r="F17" s="172" t="s">
        <v>29</v>
      </c>
      <c r="G17" s="94"/>
      <c r="I17" s="38"/>
      <c r="J17" s="38"/>
      <c r="K17" s="38"/>
      <c r="L17" s="38"/>
      <c r="M17" s="38"/>
      <c r="N17" s="110"/>
    </row>
    <row r="18" spans="1:14" x14ac:dyDescent="0.25">
      <c r="B18"/>
      <c r="C18"/>
      <c r="D18" s="189">
        <v>21</v>
      </c>
      <c r="E18" s="36">
        <v>3003038822</v>
      </c>
      <c r="F18" s="186">
        <v>1126</v>
      </c>
      <c r="G18" s="95"/>
      <c r="I18" s="39"/>
      <c r="J18" s="39"/>
      <c r="K18" s="39"/>
      <c r="L18" s="39"/>
      <c r="M18" s="39"/>
      <c r="N18" s="110"/>
    </row>
    <row r="19" spans="1:14" x14ac:dyDescent="0.25">
      <c r="B19"/>
      <c r="C19"/>
      <c r="D19" s="172"/>
      <c r="E19" s="36"/>
      <c r="F19" s="186"/>
      <c r="G19" s="95"/>
      <c r="I19" s="39"/>
      <c r="J19" s="39"/>
      <c r="K19" s="39"/>
      <c r="L19" s="39"/>
      <c r="M19" s="39"/>
      <c r="N19" s="110"/>
    </row>
    <row r="20" spans="1:14" x14ac:dyDescent="0.25">
      <c r="B20"/>
      <c r="C20"/>
      <c r="D20" s="172"/>
      <c r="E20" s="36"/>
      <c r="F20" s="186"/>
      <c r="G20" s="95"/>
      <c r="I20" s="39"/>
      <c r="J20" s="39"/>
      <c r="K20" s="39"/>
      <c r="L20" s="39"/>
      <c r="M20" s="39"/>
      <c r="N20" s="110"/>
    </row>
    <row r="21" spans="1:14" x14ac:dyDescent="0.25">
      <c r="B21"/>
      <c r="C21"/>
      <c r="D21" s="172"/>
      <c r="E21" s="36"/>
      <c r="F21" s="186"/>
      <c r="G21" s="95"/>
      <c r="H21" s="22"/>
      <c r="I21" s="39"/>
      <c r="J21" s="39"/>
      <c r="K21" s="39"/>
      <c r="L21" s="39"/>
      <c r="M21" s="39"/>
      <c r="N21" s="20"/>
    </row>
    <row r="22" spans="1:14" x14ac:dyDescent="0.25">
      <c r="B22"/>
      <c r="C22"/>
      <c r="D22" s="172"/>
      <c r="E22" s="36"/>
      <c r="F22" s="186"/>
      <c r="G22" s="95"/>
      <c r="H22" s="22"/>
      <c r="I22" s="41"/>
      <c r="J22" s="41"/>
      <c r="K22" s="41"/>
      <c r="L22" s="41"/>
      <c r="M22" s="41"/>
      <c r="N22" s="20"/>
    </row>
    <row r="23" spans="1:14" x14ac:dyDescent="0.25">
      <c r="B23"/>
      <c r="C23"/>
      <c r="D23" s="172"/>
      <c r="E23" s="37"/>
      <c r="F23" s="36"/>
      <c r="G23" s="95"/>
      <c r="H23" s="22"/>
      <c r="I23" s="109"/>
      <c r="J23" s="109"/>
      <c r="K23" s="109"/>
      <c r="L23" s="109"/>
      <c r="M23" s="109"/>
      <c r="N23" s="20"/>
    </row>
    <row r="24" spans="1:14" x14ac:dyDescent="0.25">
      <c r="B24"/>
      <c r="C24"/>
      <c r="D24" s="172"/>
      <c r="E24" s="37"/>
      <c r="F24" s="36"/>
      <c r="G24" s="95"/>
      <c r="H24" s="22"/>
      <c r="I24" s="109"/>
      <c r="J24" s="109"/>
      <c r="K24" s="109"/>
      <c r="L24" s="109"/>
      <c r="M24" s="109"/>
      <c r="N24" s="20"/>
    </row>
    <row r="25" spans="1:14" ht="15.75" thickBot="1" x14ac:dyDescent="0.3">
      <c r="B25" s="176" t="s">
        <v>14</v>
      </c>
      <c r="C25"/>
      <c r="D25" s="172">
        <f>SUM(D18:D22)</f>
        <v>21</v>
      </c>
      <c r="E25" s="64">
        <f>SUM(E18:E22)</f>
        <v>3003038822</v>
      </c>
      <c r="F25" s="186">
        <f>SUM(F18:F22)</f>
        <v>1126</v>
      </c>
      <c r="G25" s="95"/>
      <c r="H25" s="22"/>
      <c r="I25" s="109"/>
      <c r="J25" s="109"/>
      <c r="K25" s="109"/>
      <c r="L25" s="109"/>
      <c r="M25" s="109"/>
      <c r="N25" s="20"/>
    </row>
    <row r="26" spans="1:14" ht="45.75" thickBot="1" x14ac:dyDescent="0.3">
      <c r="A26" s="43"/>
      <c r="B26" s="53" t="s">
        <v>15</v>
      </c>
      <c r="C26" s="53" t="s">
        <v>102</v>
      </c>
      <c r="E26" s="38"/>
      <c r="F26" s="38"/>
      <c r="G26" s="38"/>
      <c r="H26" s="38"/>
      <c r="I26" s="10"/>
      <c r="J26" s="10"/>
      <c r="K26" s="10"/>
      <c r="L26" s="10"/>
      <c r="M26" s="10"/>
    </row>
    <row r="27" spans="1:14" ht="15.75" thickBot="1" x14ac:dyDescent="0.3">
      <c r="A27" s="44">
        <v>1</v>
      </c>
      <c r="C27" s="46">
        <f>F25*80%</f>
        <v>900.80000000000007</v>
      </c>
      <c r="D27" s="42"/>
      <c r="E27" s="45">
        <f>E25</f>
        <v>3003038822</v>
      </c>
      <c r="F27" s="40"/>
      <c r="G27" s="40"/>
      <c r="H27" s="40"/>
      <c r="I27" s="23"/>
      <c r="J27" s="23"/>
      <c r="K27" s="23"/>
      <c r="L27" s="23"/>
      <c r="M27" s="23"/>
    </row>
    <row r="28" spans="1:14" x14ac:dyDescent="0.25">
      <c r="A28" s="101"/>
      <c r="C28" s="102"/>
      <c r="D28" s="39"/>
      <c r="E28" s="103"/>
      <c r="F28" s="40"/>
      <c r="G28" s="40"/>
      <c r="H28" s="40"/>
      <c r="I28" s="23"/>
      <c r="J28" s="23"/>
      <c r="K28" s="23"/>
      <c r="L28" s="23"/>
      <c r="M28" s="23"/>
    </row>
    <row r="29" spans="1:14" x14ac:dyDescent="0.25">
      <c r="A29" s="101"/>
      <c r="C29" s="102"/>
      <c r="D29" s="39"/>
      <c r="E29" s="103"/>
      <c r="F29" s="40"/>
      <c r="G29" s="40"/>
      <c r="H29" s="40"/>
      <c r="I29" s="23"/>
      <c r="J29" s="23"/>
      <c r="K29" s="23"/>
      <c r="L29" s="23"/>
      <c r="M29" s="23"/>
    </row>
    <row r="30" spans="1:14" x14ac:dyDescent="0.25">
      <c r="A30" s="101"/>
      <c r="B30" s="124" t="s">
        <v>139</v>
      </c>
      <c r="C30" s="106"/>
      <c r="D30" s="106"/>
      <c r="E30" s="106"/>
      <c r="F30" s="106"/>
      <c r="G30" s="106"/>
      <c r="H30" s="106"/>
      <c r="I30" s="109"/>
      <c r="J30" s="109"/>
      <c r="K30" s="109"/>
      <c r="L30" s="109"/>
      <c r="M30" s="109"/>
      <c r="N30" s="110"/>
    </row>
    <row r="31" spans="1:14" x14ac:dyDescent="0.25">
      <c r="A31" s="101"/>
      <c r="B31" s="106"/>
      <c r="C31" s="106"/>
      <c r="D31" s="106"/>
      <c r="E31" s="106"/>
      <c r="F31" s="106"/>
      <c r="G31" s="106"/>
      <c r="H31" s="106"/>
      <c r="I31" s="109"/>
      <c r="J31" s="109"/>
      <c r="K31" s="109"/>
      <c r="L31" s="109"/>
      <c r="M31" s="109"/>
      <c r="N31" s="110"/>
    </row>
    <row r="32" spans="1:14" x14ac:dyDescent="0.25">
      <c r="A32" s="101"/>
      <c r="B32" s="127" t="s">
        <v>33</v>
      </c>
      <c r="C32" s="127" t="s">
        <v>140</v>
      </c>
      <c r="D32" s="127" t="s">
        <v>141</v>
      </c>
      <c r="E32" s="106"/>
      <c r="F32" s="106"/>
      <c r="G32" s="106"/>
      <c r="H32" s="106"/>
      <c r="I32" s="109"/>
      <c r="J32" s="109"/>
      <c r="K32" s="109"/>
      <c r="L32" s="109"/>
      <c r="M32" s="109"/>
      <c r="N32" s="110"/>
    </row>
    <row r="33" spans="1:14" x14ac:dyDescent="0.25">
      <c r="A33" s="101"/>
      <c r="B33" s="123" t="s">
        <v>142</v>
      </c>
      <c r="C33" s="191" t="s">
        <v>216</v>
      </c>
      <c r="D33" s="123"/>
      <c r="E33" s="106"/>
      <c r="F33" s="106"/>
      <c r="G33" s="106"/>
      <c r="H33" s="106"/>
      <c r="I33" s="109"/>
      <c r="J33" s="109"/>
      <c r="K33" s="109"/>
      <c r="L33" s="109"/>
      <c r="M33" s="109"/>
      <c r="N33" s="110"/>
    </row>
    <row r="34" spans="1:14" x14ac:dyDescent="0.25">
      <c r="A34" s="101"/>
      <c r="B34" s="123" t="s">
        <v>143</v>
      </c>
      <c r="C34" s="191" t="s">
        <v>216</v>
      </c>
      <c r="D34" s="123"/>
      <c r="E34" s="106"/>
      <c r="F34" s="106"/>
      <c r="G34" s="106"/>
      <c r="H34" s="106"/>
      <c r="I34" s="109"/>
      <c r="J34" s="109"/>
      <c r="K34" s="109"/>
      <c r="L34" s="109"/>
      <c r="M34" s="109"/>
      <c r="N34" s="110"/>
    </row>
    <row r="35" spans="1:14" x14ac:dyDescent="0.25">
      <c r="A35" s="101"/>
      <c r="B35" s="123" t="s">
        <v>144</v>
      </c>
      <c r="C35" s="261" t="s">
        <v>216</v>
      </c>
      <c r="D35" s="123"/>
      <c r="E35" s="106"/>
      <c r="F35" s="106"/>
      <c r="G35" s="106"/>
      <c r="H35" s="106"/>
      <c r="I35" s="109"/>
      <c r="J35" s="109"/>
      <c r="K35" s="109"/>
      <c r="L35" s="109"/>
      <c r="M35" s="109"/>
      <c r="N35" s="110"/>
    </row>
    <row r="36" spans="1:14" x14ac:dyDescent="0.25">
      <c r="A36" s="101"/>
      <c r="B36" s="123" t="s">
        <v>145</v>
      </c>
      <c r="C36" s="123"/>
      <c r="D36" s="271" t="s">
        <v>216</v>
      </c>
      <c r="E36" s="106"/>
      <c r="F36" s="106"/>
      <c r="G36" s="106"/>
      <c r="H36" s="106"/>
      <c r="I36" s="109"/>
      <c r="J36" s="109"/>
      <c r="K36" s="109"/>
      <c r="L36" s="109"/>
      <c r="M36" s="109"/>
      <c r="N36" s="110"/>
    </row>
    <row r="37" spans="1:14" x14ac:dyDescent="0.25">
      <c r="A37" s="101"/>
      <c r="B37" s="106"/>
      <c r="C37" s="106"/>
      <c r="D37" s="106"/>
      <c r="E37" s="106"/>
      <c r="F37" s="106"/>
      <c r="G37" s="106"/>
      <c r="H37" s="106"/>
      <c r="I37" s="109"/>
      <c r="J37" s="109"/>
      <c r="K37" s="109"/>
      <c r="L37" s="109"/>
      <c r="M37" s="109"/>
      <c r="N37" s="110"/>
    </row>
    <row r="38" spans="1:14" x14ac:dyDescent="0.25">
      <c r="A38" s="101"/>
      <c r="B38" s="106"/>
      <c r="C38" s="106"/>
      <c r="D38" s="106"/>
      <c r="E38" s="106"/>
      <c r="F38" s="106"/>
      <c r="G38" s="106"/>
      <c r="H38" s="106"/>
      <c r="I38" s="109"/>
      <c r="J38" s="109"/>
      <c r="K38" s="109"/>
      <c r="L38" s="109"/>
      <c r="M38" s="109"/>
      <c r="N38" s="110"/>
    </row>
    <row r="39" spans="1:14" x14ac:dyDescent="0.25">
      <c r="A39" s="101"/>
      <c r="B39" s="124" t="s">
        <v>146</v>
      </c>
      <c r="C39" s="106"/>
      <c r="D39" s="106"/>
      <c r="E39" s="106"/>
      <c r="F39" s="106"/>
      <c r="G39" s="106"/>
      <c r="H39" s="106"/>
      <c r="I39" s="109"/>
      <c r="J39" s="109"/>
      <c r="K39" s="109"/>
      <c r="L39" s="109"/>
      <c r="M39" s="109"/>
      <c r="N39" s="110"/>
    </row>
    <row r="40" spans="1:14" x14ac:dyDescent="0.25">
      <c r="A40" s="101"/>
      <c r="B40" s="106"/>
      <c r="C40" s="106"/>
      <c r="D40" s="106"/>
      <c r="E40" s="106"/>
      <c r="F40" s="106"/>
      <c r="G40" s="106"/>
      <c r="H40" s="106"/>
      <c r="I40" s="109"/>
      <c r="J40" s="109"/>
      <c r="K40" s="109"/>
      <c r="L40" s="109"/>
      <c r="M40" s="109"/>
      <c r="N40" s="110"/>
    </row>
    <row r="41" spans="1:14" x14ac:dyDescent="0.25">
      <c r="A41" s="101"/>
      <c r="B41" s="106"/>
      <c r="C41" s="106"/>
      <c r="D41" s="106"/>
      <c r="E41" s="106"/>
      <c r="F41" s="106"/>
      <c r="G41" s="106"/>
      <c r="H41" s="106"/>
      <c r="I41" s="109"/>
      <c r="J41" s="109"/>
      <c r="K41" s="109"/>
      <c r="L41" s="109"/>
      <c r="M41" s="109"/>
      <c r="N41" s="110"/>
    </row>
    <row r="42" spans="1:14" x14ac:dyDescent="0.25">
      <c r="A42" s="101"/>
      <c r="B42" s="127" t="s">
        <v>33</v>
      </c>
      <c r="C42" s="127" t="s">
        <v>58</v>
      </c>
      <c r="D42" s="126" t="s">
        <v>51</v>
      </c>
      <c r="E42" s="126" t="s">
        <v>16</v>
      </c>
      <c r="F42" s="106"/>
      <c r="G42" s="106"/>
      <c r="H42" s="106"/>
      <c r="I42" s="109"/>
      <c r="J42" s="109"/>
      <c r="K42" s="109"/>
      <c r="L42" s="109"/>
      <c r="M42" s="109"/>
      <c r="N42" s="110"/>
    </row>
    <row r="43" spans="1:14" ht="28.5" x14ac:dyDescent="0.25">
      <c r="A43" s="101"/>
      <c r="B43" s="107" t="s">
        <v>147</v>
      </c>
      <c r="C43" s="108">
        <v>40</v>
      </c>
      <c r="D43" s="169">
        <v>40</v>
      </c>
      <c r="E43" s="164">
        <f>+D43+D44</f>
        <v>40</v>
      </c>
      <c r="F43" s="106"/>
      <c r="G43" s="106"/>
      <c r="H43" s="106"/>
      <c r="I43" s="109"/>
      <c r="J43" s="109"/>
      <c r="K43" s="109"/>
      <c r="L43" s="109"/>
      <c r="M43" s="109"/>
      <c r="N43" s="110"/>
    </row>
    <row r="44" spans="1:14" ht="42.75" x14ac:dyDescent="0.25">
      <c r="A44" s="101"/>
      <c r="B44" s="107" t="s">
        <v>148</v>
      </c>
      <c r="C44" s="108">
        <v>60</v>
      </c>
      <c r="D44" s="169">
        <f>+F194</f>
        <v>0</v>
      </c>
      <c r="E44"/>
      <c r="F44" s="106"/>
      <c r="G44" s="106"/>
      <c r="H44" s="106"/>
      <c r="I44" s="109"/>
      <c r="J44" s="109"/>
      <c r="K44" s="109"/>
      <c r="L44" s="109"/>
      <c r="M44" s="109"/>
      <c r="N44" s="110"/>
    </row>
    <row r="45" spans="1:14" x14ac:dyDescent="0.25">
      <c r="A45" s="101"/>
      <c r="C45" s="102"/>
      <c r="D45" s="39"/>
      <c r="E45" s="103"/>
      <c r="F45" s="40"/>
      <c r="G45" s="40"/>
      <c r="H45" s="40"/>
      <c r="I45" s="23"/>
      <c r="J45" s="23"/>
      <c r="K45" s="23"/>
      <c r="L45" s="23"/>
      <c r="M45" s="23"/>
    </row>
    <row r="46" spans="1:14" x14ac:dyDescent="0.25">
      <c r="A46" s="101"/>
      <c r="C46" s="102"/>
      <c r="D46" s="39"/>
      <c r="E46" s="103"/>
      <c r="F46" s="40"/>
      <c r="G46" s="40"/>
      <c r="H46" s="40"/>
      <c r="I46" s="23"/>
      <c r="J46" s="23"/>
      <c r="K46" s="23"/>
      <c r="L46" s="23"/>
      <c r="M46" s="23"/>
    </row>
    <row r="47" spans="1:14" x14ac:dyDescent="0.25">
      <c r="A47" s="101"/>
      <c r="C47" s="102"/>
      <c r="D47" s="39"/>
      <c r="E47" s="103"/>
      <c r="F47" s="40"/>
      <c r="G47" s="40"/>
      <c r="H47" s="40"/>
      <c r="I47" s="23"/>
      <c r="J47" s="23"/>
      <c r="K47" s="23"/>
      <c r="L47" s="23"/>
      <c r="M47" s="23"/>
    </row>
    <row r="48" spans="1:14" ht="18" customHeight="1" thickBot="1" x14ac:dyDescent="0.3">
      <c r="M48" s="174" t="s">
        <v>35</v>
      </c>
      <c r="N48"/>
    </row>
    <row r="49" spans="1:26" x14ac:dyDescent="0.25">
      <c r="B49" s="124" t="s">
        <v>30</v>
      </c>
      <c r="M49" s="65"/>
      <c r="N49" s="65"/>
    </row>
    <row r="50" spans="1:26" ht="15.75" thickBot="1" x14ac:dyDescent="0.3">
      <c r="M50" s="65"/>
      <c r="N50" s="65"/>
    </row>
    <row r="51" spans="1:26" s="109" customFormat="1" ht="60" x14ac:dyDescent="0.25">
      <c r="B51" s="120" t="s">
        <v>149</v>
      </c>
      <c r="C51" s="120" t="s">
        <v>150</v>
      </c>
      <c r="D51" s="120" t="s">
        <v>151</v>
      </c>
      <c r="E51" s="120" t="s">
        <v>45</v>
      </c>
      <c r="F51" s="120" t="s">
        <v>22</v>
      </c>
      <c r="G51" s="120" t="s">
        <v>103</v>
      </c>
      <c r="H51" s="120" t="s">
        <v>17</v>
      </c>
      <c r="I51" s="120" t="s">
        <v>10</v>
      </c>
      <c r="J51" s="120" t="s">
        <v>31</v>
      </c>
      <c r="K51" s="120" t="s">
        <v>61</v>
      </c>
      <c r="L51" s="120" t="s">
        <v>20</v>
      </c>
      <c r="M51" s="105" t="s">
        <v>26</v>
      </c>
      <c r="N51" s="120" t="s">
        <v>152</v>
      </c>
      <c r="O51" s="120" t="s">
        <v>36</v>
      </c>
      <c r="P51" s="121" t="s">
        <v>11</v>
      </c>
      <c r="Q51" s="121" t="s">
        <v>19</v>
      </c>
    </row>
    <row r="52" spans="1:26" s="115" customFormat="1" ht="60" x14ac:dyDescent="0.25">
      <c r="A52" s="47">
        <v>1</v>
      </c>
      <c r="B52" s="116" t="s">
        <v>162</v>
      </c>
      <c r="C52" s="117" t="s">
        <v>171</v>
      </c>
      <c r="D52" s="116" t="s">
        <v>172</v>
      </c>
      <c r="E52" s="111" t="s">
        <v>237</v>
      </c>
      <c r="F52" s="112" t="s">
        <v>140</v>
      </c>
      <c r="G52" s="154"/>
      <c r="H52" s="119">
        <v>40563</v>
      </c>
      <c r="I52" s="113">
        <v>40908</v>
      </c>
      <c r="J52" s="239"/>
      <c r="K52" s="113" t="s">
        <v>234</v>
      </c>
      <c r="L52" s="113" t="s">
        <v>174</v>
      </c>
      <c r="M52" s="247">
        <v>2696</v>
      </c>
      <c r="N52" s="104">
        <v>2696</v>
      </c>
      <c r="O52" s="246"/>
      <c r="P52" s="27">
        <v>180</v>
      </c>
      <c r="Q52" s="155"/>
      <c r="R52" s="380"/>
      <c r="S52" s="114"/>
      <c r="T52" s="114"/>
      <c r="U52" s="114"/>
      <c r="V52" s="114"/>
      <c r="W52" s="114"/>
      <c r="X52" s="114"/>
      <c r="Y52" s="114"/>
      <c r="Z52" s="114"/>
    </row>
    <row r="53" spans="1:26" s="115" customFormat="1" ht="24" x14ac:dyDescent="0.25">
      <c r="A53" s="47">
        <f>+A52+1</f>
        <v>2</v>
      </c>
      <c r="B53" s="116" t="s">
        <v>162</v>
      </c>
      <c r="C53" s="117" t="s">
        <v>170</v>
      </c>
      <c r="D53" s="116" t="s">
        <v>172</v>
      </c>
      <c r="E53" s="111" t="s">
        <v>238</v>
      </c>
      <c r="F53" s="112" t="s">
        <v>140</v>
      </c>
      <c r="G53" s="154"/>
      <c r="H53" s="196">
        <v>40922</v>
      </c>
      <c r="I53" s="113">
        <v>41274</v>
      </c>
      <c r="J53" s="239"/>
      <c r="K53" s="113" t="s">
        <v>239</v>
      </c>
      <c r="L53" s="113" t="s">
        <v>174</v>
      </c>
      <c r="M53" s="247">
        <v>1332</v>
      </c>
      <c r="N53" s="104">
        <v>1332</v>
      </c>
      <c r="O53" s="246"/>
      <c r="P53" s="27">
        <v>180</v>
      </c>
      <c r="Q53" s="155"/>
      <c r="R53" s="380"/>
      <c r="S53" s="114"/>
      <c r="T53" s="114"/>
      <c r="U53" s="114"/>
      <c r="V53" s="114"/>
      <c r="W53" s="114"/>
      <c r="X53" s="114"/>
      <c r="Y53" s="114"/>
      <c r="Z53" s="114"/>
    </row>
    <row r="54" spans="1:26" s="115" customFormat="1" ht="30" x14ac:dyDescent="0.25">
      <c r="A54" s="47">
        <v>3</v>
      </c>
      <c r="B54" s="116" t="s">
        <v>162</v>
      </c>
      <c r="C54" s="117" t="s">
        <v>163</v>
      </c>
      <c r="D54" s="116" t="s">
        <v>172</v>
      </c>
      <c r="E54" s="111" t="s">
        <v>240</v>
      </c>
      <c r="F54" s="112" t="s">
        <v>140</v>
      </c>
      <c r="G54" s="154"/>
      <c r="H54" s="196">
        <v>41089</v>
      </c>
      <c r="I54" s="113">
        <v>41274</v>
      </c>
      <c r="J54" s="239"/>
      <c r="K54" s="113" t="s">
        <v>174</v>
      </c>
      <c r="L54" s="113" t="s">
        <v>241</v>
      </c>
      <c r="M54" s="247">
        <v>84</v>
      </c>
      <c r="N54" s="104">
        <v>84</v>
      </c>
      <c r="O54" s="246"/>
      <c r="P54" s="27">
        <v>180</v>
      </c>
      <c r="Q54" s="155"/>
      <c r="R54" s="380"/>
      <c r="S54" s="114"/>
      <c r="T54" s="114"/>
      <c r="U54" s="114"/>
      <c r="V54" s="114"/>
      <c r="W54" s="114"/>
      <c r="X54" s="114"/>
      <c r="Y54" s="114"/>
      <c r="Z54" s="114"/>
    </row>
    <row r="55" spans="1:26" s="115" customFormat="1" ht="45" x14ac:dyDescent="0.25">
      <c r="A55" s="47">
        <v>4</v>
      </c>
      <c r="B55" s="116" t="s">
        <v>162</v>
      </c>
      <c r="C55" s="117" t="s">
        <v>164</v>
      </c>
      <c r="D55" s="116" t="s">
        <v>172</v>
      </c>
      <c r="E55" s="111" t="s">
        <v>242</v>
      </c>
      <c r="F55" s="112" t="s">
        <v>140</v>
      </c>
      <c r="G55" s="154"/>
      <c r="H55" s="196">
        <v>40922</v>
      </c>
      <c r="I55" s="113">
        <v>41274</v>
      </c>
      <c r="J55" s="239"/>
      <c r="K55" s="113" t="s">
        <v>174</v>
      </c>
      <c r="L55" s="113" t="s">
        <v>239</v>
      </c>
      <c r="M55" s="247">
        <v>1107</v>
      </c>
      <c r="N55" s="104">
        <v>1107</v>
      </c>
      <c r="O55" s="246"/>
      <c r="P55" s="27">
        <v>180</v>
      </c>
      <c r="Q55" s="155"/>
      <c r="R55" s="380"/>
      <c r="S55" s="114"/>
      <c r="T55" s="114"/>
      <c r="U55" s="114"/>
      <c r="V55" s="114"/>
      <c r="W55" s="114"/>
      <c r="X55" s="114"/>
      <c r="Y55" s="114"/>
      <c r="Z55" s="114"/>
    </row>
    <row r="56" spans="1:26" s="115" customFormat="1" x14ac:dyDescent="0.25">
      <c r="A56" s="47">
        <v>5</v>
      </c>
      <c r="B56" s="116" t="s">
        <v>162</v>
      </c>
      <c r="C56" s="117" t="s">
        <v>165</v>
      </c>
      <c r="D56" s="116" t="s">
        <v>172</v>
      </c>
      <c r="E56" s="111" t="s">
        <v>243</v>
      </c>
      <c r="F56" s="112" t="s">
        <v>140</v>
      </c>
      <c r="G56" s="154"/>
      <c r="H56" s="196">
        <v>41518</v>
      </c>
      <c r="I56" s="113">
        <v>41639</v>
      </c>
      <c r="J56" s="239"/>
      <c r="K56" s="113" t="s">
        <v>174</v>
      </c>
      <c r="L56" s="113" t="s">
        <v>244</v>
      </c>
      <c r="M56" s="247">
        <v>20</v>
      </c>
      <c r="N56" s="104">
        <v>20</v>
      </c>
      <c r="O56" s="246"/>
      <c r="P56" s="27">
        <v>180</v>
      </c>
      <c r="Q56" s="155"/>
      <c r="R56" s="380"/>
      <c r="S56" s="114"/>
      <c r="T56" s="114"/>
      <c r="U56" s="114"/>
      <c r="V56" s="114"/>
      <c r="W56" s="114"/>
      <c r="X56" s="114"/>
      <c r="Y56" s="114"/>
      <c r="Z56" s="114"/>
    </row>
    <row r="57" spans="1:26" s="115" customFormat="1" ht="30.75" thickBot="1" x14ac:dyDescent="0.3">
      <c r="A57" s="47">
        <v>6</v>
      </c>
      <c r="B57" s="116" t="s">
        <v>162</v>
      </c>
      <c r="C57" s="117" t="s">
        <v>169</v>
      </c>
      <c r="D57" s="116" t="s">
        <v>172</v>
      </c>
      <c r="E57" s="111" t="s">
        <v>245</v>
      </c>
      <c r="F57" s="112" t="s">
        <v>140</v>
      </c>
      <c r="G57" s="154"/>
      <c r="H57" s="196">
        <v>41294</v>
      </c>
      <c r="I57" s="113">
        <v>41639</v>
      </c>
      <c r="J57" s="239"/>
      <c r="K57" s="113" t="s">
        <v>234</v>
      </c>
      <c r="L57" s="113" t="s">
        <v>174</v>
      </c>
      <c r="M57" s="247">
        <v>129</v>
      </c>
      <c r="N57" s="104">
        <v>129</v>
      </c>
      <c r="O57" s="246"/>
      <c r="P57" s="27">
        <v>180</v>
      </c>
      <c r="Q57" s="155"/>
      <c r="R57" s="380"/>
      <c r="S57" s="114"/>
      <c r="T57" s="114"/>
      <c r="U57" s="114"/>
      <c r="V57" s="114"/>
      <c r="W57" s="114"/>
      <c r="X57" s="114"/>
      <c r="Y57" s="114"/>
      <c r="Z57" s="114"/>
    </row>
    <row r="58" spans="1:26" s="115" customFormat="1" ht="15.75" thickBot="1" x14ac:dyDescent="0.3">
      <c r="A58" s="201"/>
      <c r="B58" s="50" t="s">
        <v>16</v>
      </c>
      <c r="C58" s="185"/>
      <c r="D58" s="185"/>
      <c r="E58" s="185"/>
      <c r="F58" s="190"/>
      <c r="G58" s="190"/>
      <c r="H58" s="190"/>
      <c r="I58" s="190"/>
      <c r="J58" s="190"/>
      <c r="K58" s="190" t="s">
        <v>246</v>
      </c>
      <c r="L58" s="190" t="s">
        <v>329</v>
      </c>
      <c r="M58" s="203">
        <v>2696</v>
      </c>
      <c r="N58" s="204">
        <v>2696</v>
      </c>
      <c r="O58" s="187"/>
      <c r="P58" s="27"/>
      <c r="Q58" s="156"/>
      <c r="R58" s="114"/>
      <c r="S58" s="114"/>
      <c r="T58" s="114"/>
      <c r="U58" s="114"/>
      <c r="V58" s="114"/>
      <c r="W58" s="114"/>
      <c r="X58" s="114"/>
      <c r="Y58" s="114"/>
      <c r="Z58" s="114"/>
    </row>
    <row r="59" spans="1:26" s="30" customFormat="1" x14ac:dyDescent="0.25">
      <c r="E59" s="31"/>
    </row>
    <row r="60" spans="1:26" s="30" customFormat="1" x14ac:dyDescent="0.25">
      <c r="B60" s="175" t="s">
        <v>28</v>
      </c>
      <c r="C60" s="175" t="s">
        <v>27</v>
      </c>
      <c r="D60" s="173" t="s">
        <v>34</v>
      </c>
      <c r="E60"/>
    </row>
    <row r="61" spans="1:26" s="30" customFormat="1" x14ac:dyDescent="0.25">
      <c r="B61"/>
      <c r="C61"/>
      <c r="D61" s="173" t="s">
        <v>23</v>
      </c>
      <c r="E61" s="62" t="s">
        <v>24</v>
      </c>
    </row>
    <row r="62" spans="1:26" s="30" customFormat="1" ht="18.75" x14ac:dyDescent="0.25">
      <c r="B62" s="59" t="s">
        <v>21</v>
      </c>
      <c r="C62" s="60" t="s">
        <v>246</v>
      </c>
      <c r="D62" s="57" t="s">
        <v>216</v>
      </c>
      <c r="E62" s="58"/>
      <c r="F62" s="32"/>
      <c r="G62" s="32"/>
      <c r="H62" s="32"/>
      <c r="I62" s="32"/>
      <c r="J62" s="32"/>
      <c r="K62" s="32"/>
      <c r="L62" s="32">
        <v>11</v>
      </c>
      <c r="M62" s="32"/>
    </row>
    <row r="63" spans="1:26" s="30" customFormat="1" x14ac:dyDescent="0.25">
      <c r="B63" s="59" t="s">
        <v>25</v>
      </c>
      <c r="C63" s="60" t="s">
        <v>277</v>
      </c>
      <c r="D63" s="57" t="s">
        <v>216</v>
      </c>
      <c r="E63" s="58"/>
    </row>
    <row r="64" spans="1:26" s="30" customFormat="1" x14ac:dyDescent="0.25">
      <c r="B64" s="33"/>
      <c r="C64" s="171"/>
      <c r="D64"/>
      <c r="E64"/>
      <c r="F64"/>
      <c r="G64"/>
      <c r="H64"/>
      <c r="I64"/>
      <c r="J64"/>
      <c r="K64"/>
      <c r="M64"/>
      <c r="N64"/>
    </row>
    <row r="65" spans="2:17" ht="15.75" thickBot="1" x14ac:dyDescent="0.3"/>
    <row r="66" spans="2:17" ht="27" thickBot="1" x14ac:dyDescent="0.3">
      <c r="B66" s="170" t="s">
        <v>104</v>
      </c>
      <c r="C66"/>
      <c r="D66"/>
      <c r="E66"/>
      <c r="F66"/>
      <c r="G66"/>
      <c r="H66"/>
      <c r="I66"/>
      <c r="J66"/>
      <c r="K66"/>
      <c r="L66"/>
      <c r="M66"/>
      <c r="N66"/>
    </row>
    <row r="69" spans="2:17" ht="105" x14ac:dyDescent="0.25">
      <c r="B69" s="122" t="s">
        <v>153</v>
      </c>
      <c r="C69" s="68" t="s">
        <v>2</v>
      </c>
      <c r="D69" s="68" t="s">
        <v>106</v>
      </c>
      <c r="E69" s="68" t="s">
        <v>105</v>
      </c>
      <c r="F69" s="68" t="s">
        <v>107</v>
      </c>
      <c r="G69" s="68" t="s">
        <v>108</v>
      </c>
      <c r="H69" s="68" t="s">
        <v>109</v>
      </c>
      <c r="I69" s="68" t="s">
        <v>110</v>
      </c>
      <c r="J69" s="68" t="s">
        <v>111</v>
      </c>
      <c r="K69" s="68" t="s">
        <v>112</v>
      </c>
      <c r="L69" s="68" t="s">
        <v>113</v>
      </c>
      <c r="M69" s="98" t="s">
        <v>114</v>
      </c>
      <c r="N69" s="98" t="s">
        <v>115</v>
      </c>
      <c r="O69" s="168" t="s">
        <v>3</v>
      </c>
      <c r="P69"/>
      <c r="Q69" s="68" t="s">
        <v>18</v>
      </c>
    </row>
    <row r="70" spans="2:17" x14ac:dyDescent="0.25">
      <c r="B70" s="197" t="s">
        <v>183</v>
      </c>
      <c r="C70" s="197" t="s">
        <v>247</v>
      </c>
      <c r="D70" s="198" t="s">
        <v>252</v>
      </c>
      <c r="E70" s="199">
        <v>60</v>
      </c>
      <c r="F70" s="4"/>
      <c r="G70" s="4" t="s">
        <v>140</v>
      </c>
      <c r="H70" s="4"/>
      <c r="I70" s="99"/>
      <c r="J70" s="99" t="s">
        <v>140</v>
      </c>
      <c r="K70" s="200" t="s">
        <v>140</v>
      </c>
      <c r="L70" s="200" t="s">
        <v>140</v>
      </c>
      <c r="M70" s="200" t="s">
        <v>140</v>
      </c>
      <c r="N70" s="200" t="s">
        <v>140</v>
      </c>
      <c r="O70" s="161"/>
      <c r="P70"/>
      <c r="Q70" s="123" t="s">
        <v>140</v>
      </c>
    </row>
    <row r="71" spans="2:17" ht="30" x14ac:dyDescent="0.25">
      <c r="B71" s="197" t="s">
        <v>183</v>
      </c>
      <c r="C71" s="197" t="s">
        <v>248</v>
      </c>
      <c r="D71" s="198" t="s">
        <v>253</v>
      </c>
      <c r="E71" s="199">
        <v>60</v>
      </c>
      <c r="F71" s="4"/>
      <c r="G71" s="4" t="s">
        <v>140</v>
      </c>
      <c r="H71" s="4"/>
      <c r="I71" s="99"/>
      <c r="J71" s="99" t="s">
        <v>140</v>
      </c>
      <c r="K71" s="200" t="s">
        <v>140</v>
      </c>
      <c r="L71" s="200" t="s">
        <v>140</v>
      </c>
      <c r="M71" s="200" t="s">
        <v>140</v>
      </c>
      <c r="N71" s="200" t="s">
        <v>140</v>
      </c>
      <c r="O71" s="161"/>
      <c r="P71"/>
      <c r="Q71" s="123" t="s">
        <v>140</v>
      </c>
    </row>
    <row r="72" spans="2:17" ht="30" x14ac:dyDescent="0.25">
      <c r="B72" s="197" t="s">
        <v>183</v>
      </c>
      <c r="C72" s="197" t="s">
        <v>249</v>
      </c>
      <c r="D72" s="198" t="s">
        <v>254</v>
      </c>
      <c r="E72" s="199">
        <v>60</v>
      </c>
      <c r="F72" s="4"/>
      <c r="G72" s="4" t="s">
        <v>140</v>
      </c>
      <c r="H72" s="4"/>
      <c r="I72" s="99"/>
      <c r="J72" s="99" t="s">
        <v>140</v>
      </c>
      <c r="K72" s="200" t="s">
        <v>140</v>
      </c>
      <c r="L72" s="200" t="s">
        <v>140</v>
      </c>
      <c r="M72" s="200" t="s">
        <v>140</v>
      </c>
      <c r="N72" s="200" t="s">
        <v>140</v>
      </c>
      <c r="O72" s="161"/>
      <c r="P72"/>
      <c r="Q72" s="123" t="s">
        <v>140</v>
      </c>
    </row>
    <row r="73" spans="2:17" x14ac:dyDescent="0.25">
      <c r="B73" s="197" t="s">
        <v>183</v>
      </c>
      <c r="C73" s="197" t="s">
        <v>250</v>
      </c>
      <c r="D73" s="198" t="s">
        <v>255</v>
      </c>
      <c r="E73" s="199">
        <v>86</v>
      </c>
      <c r="F73" s="4"/>
      <c r="G73" s="4" t="s">
        <v>140</v>
      </c>
      <c r="H73" s="4"/>
      <c r="I73" s="99"/>
      <c r="J73" s="99" t="s">
        <v>140</v>
      </c>
      <c r="K73" s="200" t="s">
        <v>140</v>
      </c>
      <c r="L73" s="200" t="s">
        <v>140</v>
      </c>
      <c r="M73" s="200" t="s">
        <v>140</v>
      </c>
      <c r="N73" s="200" t="s">
        <v>140</v>
      </c>
      <c r="O73" s="161"/>
      <c r="P73"/>
      <c r="Q73" s="123" t="s">
        <v>140</v>
      </c>
    </row>
    <row r="74" spans="2:17" ht="165" x14ac:dyDescent="0.25">
      <c r="B74" s="197" t="s">
        <v>183</v>
      </c>
      <c r="C74" s="197" t="s">
        <v>251</v>
      </c>
      <c r="D74" s="198" t="s">
        <v>256</v>
      </c>
      <c r="E74" s="199">
        <v>36</v>
      </c>
      <c r="F74" s="4"/>
      <c r="G74" s="4" t="s">
        <v>141</v>
      </c>
      <c r="H74" s="4"/>
      <c r="I74" s="99"/>
      <c r="J74" s="99" t="s">
        <v>140</v>
      </c>
      <c r="K74" s="200" t="s">
        <v>140</v>
      </c>
      <c r="L74" s="200" t="s">
        <v>140</v>
      </c>
      <c r="M74" s="200" t="s">
        <v>140</v>
      </c>
      <c r="N74" s="200" t="s">
        <v>140</v>
      </c>
      <c r="O74" s="264" t="s">
        <v>736</v>
      </c>
      <c r="P74"/>
      <c r="Q74" s="123" t="s">
        <v>140</v>
      </c>
    </row>
    <row r="75" spans="2:17" x14ac:dyDescent="0.25">
      <c r="B75" s="197" t="s">
        <v>206</v>
      </c>
      <c r="C75" s="197" t="s">
        <v>267</v>
      </c>
      <c r="D75" s="198" t="s">
        <v>257</v>
      </c>
      <c r="E75" s="199">
        <v>62</v>
      </c>
      <c r="F75" s="4"/>
      <c r="G75" s="4"/>
      <c r="H75" s="99" t="s">
        <v>140</v>
      </c>
      <c r="I75" s="99"/>
      <c r="J75" s="99" t="s">
        <v>140</v>
      </c>
      <c r="K75" s="200" t="s">
        <v>140</v>
      </c>
      <c r="L75" s="200" t="s">
        <v>140</v>
      </c>
      <c r="M75" s="200" t="s">
        <v>140</v>
      </c>
      <c r="N75" s="123"/>
      <c r="O75" s="188"/>
      <c r="P75" s="106"/>
      <c r="Q75" s="123" t="s">
        <v>140</v>
      </c>
    </row>
    <row r="76" spans="2:17" ht="30" x14ac:dyDescent="0.25">
      <c r="B76" s="197" t="s">
        <v>206</v>
      </c>
      <c r="C76" s="197" t="s">
        <v>268</v>
      </c>
      <c r="D76" s="198" t="s">
        <v>258</v>
      </c>
      <c r="E76" s="199">
        <v>72</v>
      </c>
      <c r="F76" s="4"/>
      <c r="G76" s="4"/>
      <c r="H76" s="99" t="s">
        <v>140</v>
      </c>
      <c r="I76" s="99"/>
      <c r="J76" s="99" t="s">
        <v>140</v>
      </c>
      <c r="K76" s="200" t="s">
        <v>140</v>
      </c>
      <c r="L76" s="200" t="s">
        <v>140</v>
      </c>
      <c r="M76" s="200" t="s">
        <v>140</v>
      </c>
      <c r="N76" s="123"/>
      <c r="O76" s="188"/>
      <c r="P76" s="106"/>
      <c r="Q76" s="123" t="s">
        <v>140</v>
      </c>
    </row>
    <row r="77" spans="2:17" ht="195" x14ac:dyDescent="0.25">
      <c r="B77" s="197" t="s">
        <v>206</v>
      </c>
      <c r="C77" s="197" t="s">
        <v>269</v>
      </c>
      <c r="D77" s="198" t="s">
        <v>259</v>
      </c>
      <c r="E77" s="199">
        <v>84</v>
      </c>
      <c r="F77" s="4"/>
      <c r="G77" s="4"/>
      <c r="H77" s="99" t="s">
        <v>141</v>
      </c>
      <c r="I77" s="99"/>
      <c r="J77" s="99" t="s">
        <v>140</v>
      </c>
      <c r="K77" s="200" t="s">
        <v>140</v>
      </c>
      <c r="L77" s="200" t="s">
        <v>140</v>
      </c>
      <c r="M77" s="200" t="s">
        <v>140</v>
      </c>
      <c r="N77" s="123"/>
      <c r="O77" s="265" t="s">
        <v>735</v>
      </c>
      <c r="P77" s="106"/>
      <c r="Q77" s="123" t="s">
        <v>140</v>
      </c>
    </row>
    <row r="78" spans="2:17" x14ac:dyDescent="0.25">
      <c r="B78" s="197" t="s">
        <v>206</v>
      </c>
      <c r="C78" s="197" t="s">
        <v>270</v>
      </c>
      <c r="D78" s="198" t="s">
        <v>260</v>
      </c>
      <c r="E78" s="199">
        <v>84</v>
      </c>
      <c r="F78" s="4"/>
      <c r="G78" s="4"/>
      <c r="H78" s="99" t="s">
        <v>140</v>
      </c>
      <c r="I78" s="99"/>
      <c r="J78" s="99" t="s">
        <v>140</v>
      </c>
      <c r="K78" s="200" t="s">
        <v>140</v>
      </c>
      <c r="L78" s="200" t="s">
        <v>140</v>
      </c>
      <c r="M78" s="200" t="s">
        <v>140</v>
      </c>
      <c r="N78" s="123"/>
      <c r="O78" s="188"/>
      <c r="P78" s="106"/>
      <c r="Q78" s="123" t="s">
        <v>140</v>
      </c>
    </row>
    <row r="79" spans="2:17" x14ac:dyDescent="0.25">
      <c r="B79" s="197" t="s">
        <v>206</v>
      </c>
      <c r="C79" s="197" t="s">
        <v>271</v>
      </c>
      <c r="D79" s="198" t="s">
        <v>261</v>
      </c>
      <c r="E79" s="199">
        <v>48</v>
      </c>
      <c r="F79" s="4"/>
      <c r="G79" s="4"/>
      <c r="H79" s="99" t="s">
        <v>140</v>
      </c>
      <c r="I79" s="99"/>
      <c r="J79" s="99" t="s">
        <v>140</v>
      </c>
      <c r="K79" s="200" t="s">
        <v>140</v>
      </c>
      <c r="L79" s="200" t="s">
        <v>140</v>
      </c>
      <c r="M79" s="200" t="s">
        <v>140</v>
      </c>
      <c r="N79" s="123"/>
      <c r="O79" s="188"/>
      <c r="P79" s="106"/>
      <c r="Q79" s="123" t="s">
        <v>140</v>
      </c>
    </row>
    <row r="80" spans="2:17" x14ac:dyDescent="0.25">
      <c r="B80" s="197" t="s">
        <v>206</v>
      </c>
      <c r="C80" s="197" t="s">
        <v>272</v>
      </c>
      <c r="D80" s="198" t="s">
        <v>262</v>
      </c>
      <c r="E80" s="199">
        <v>24</v>
      </c>
      <c r="F80" s="4"/>
      <c r="G80" s="4"/>
      <c r="H80" s="99" t="s">
        <v>140</v>
      </c>
      <c r="I80" s="99"/>
      <c r="J80" s="99" t="s">
        <v>140</v>
      </c>
      <c r="K80" s="200" t="s">
        <v>140</v>
      </c>
      <c r="L80" s="200" t="s">
        <v>140</v>
      </c>
      <c r="M80" s="200" t="s">
        <v>140</v>
      </c>
      <c r="N80" s="123"/>
      <c r="O80" s="188"/>
      <c r="P80" s="106"/>
      <c r="Q80" s="123" t="s">
        <v>140</v>
      </c>
    </row>
    <row r="81" spans="2:17" x14ac:dyDescent="0.25">
      <c r="B81" s="197" t="s">
        <v>206</v>
      </c>
      <c r="C81" s="197" t="s">
        <v>273</v>
      </c>
      <c r="D81" s="198" t="s">
        <v>263</v>
      </c>
      <c r="E81" s="199">
        <v>56</v>
      </c>
      <c r="F81" s="4"/>
      <c r="G81" s="4"/>
      <c r="H81" s="99" t="s">
        <v>140</v>
      </c>
      <c r="I81" s="99"/>
      <c r="J81" s="99" t="s">
        <v>140</v>
      </c>
      <c r="K81" s="200" t="s">
        <v>140</v>
      </c>
      <c r="L81" s="200" t="s">
        <v>140</v>
      </c>
      <c r="M81" s="200" t="s">
        <v>140</v>
      </c>
      <c r="N81" s="123"/>
      <c r="O81" s="188"/>
      <c r="P81" s="106"/>
      <c r="Q81" s="123" t="s">
        <v>140</v>
      </c>
    </row>
    <row r="82" spans="2:17" ht="30" x14ac:dyDescent="0.25">
      <c r="B82" s="197" t="s">
        <v>206</v>
      </c>
      <c r="C82" s="197" t="s">
        <v>274</v>
      </c>
      <c r="D82" s="198" t="s">
        <v>264</v>
      </c>
      <c r="E82" s="199">
        <v>60</v>
      </c>
      <c r="F82" s="4"/>
      <c r="G82" s="4"/>
      <c r="H82" s="99" t="s">
        <v>140</v>
      </c>
      <c r="I82" s="99"/>
      <c r="J82" s="99" t="s">
        <v>140</v>
      </c>
      <c r="K82" s="200" t="s">
        <v>140</v>
      </c>
      <c r="L82" s="200" t="s">
        <v>140</v>
      </c>
      <c r="M82" s="200" t="s">
        <v>140</v>
      </c>
      <c r="N82" s="123"/>
      <c r="O82" s="188"/>
      <c r="P82" s="106"/>
      <c r="Q82" s="123" t="s">
        <v>140</v>
      </c>
    </row>
    <row r="83" spans="2:17" ht="30" x14ac:dyDescent="0.25">
      <c r="B83" s="197" t="s">
        <v>206</v>
      </c>
      <c r="C83" s="197" t="s">
        <v>275</v>
      </c>
      <c r="D83" s="198" t="s">
        <v>265</v>
      </c>
      <c r="E83" s="199">
        <v>96</v>
      </c>
      <c r="F83" s="4"/>
      <c r="G83" s="4"/>
      <c r="H83" s="99" t="s">
        <v>140</v>
      </c>
      <c r="I83" s="99"/>
      <c r="J83" s="99" t="s">
        <v>140</v>
      </c>
      <c r="K83" s="200" t="s">
        <v>140</v>
      </c>
      <c r="L83" s="200" t="s">
        <v>140</v>
      </c>
      <c r="M83" s="200" t="s">
        <v>140</v>
      </c>
      <c r="N83" s="123"/>
      <c r="O83" s="188"/>
      <c r="P83" s="106"/>
      <c r="Q83" s="123" t="s">
        <v>140</v>
      </c>
    </row>
    <row r="84" spans="2:17" x14ac:dyDescent="0.25">
      <c r="B84" s="197" t="s">
        <v>206</v>
      </c>
      <c r="C84" s="197" t="s">
        <v>276</v>
      </c>
      <c r="D84" s="198" t="s">
        <v>266</v>
      </c>
      <c r="E84" s="199">
        <v>48</v>
      </c>
      <c r="F84" s="4"/>
      <c r="G84" s="4"/>
      <c r="H84" s="99" t="s">
        <v>140</v>
      </c>
      <c r="I84" s="99"/>
      <c r="J84" s="99" t="s">
        <v>140</v>
      </c>
      <c r="K84" s="200" t="s">
        <v>140</v>
      </c>
      <c r="L84" s="200" t="s">
        <v>140</v>
      </c>
      <c r="M84" s="200" t="s">
        <v>140</v>
      </c>
      <c r="N84" s="123"/>
      <c r="O84" s="188"/>
      <c r="P84" s="106"/>
      <c r="Q84" s="123" t="s">
        <v>140</v>
      </c>
    </row>
    <row r="85" spans="2:17" ht="165" x14ac:dyDescent="0.25">
      <c r="B85" s="197" t="s">
        <v>287</v>
      </c>
      <c r="C85" s="3" t="s">
        <v>288</v>
      </c>
      <c r="D85" s="198" t="s">
        <v>289</v>
      </c>
      <c r="E85" s="5">
        <v>190</v>
      </c>
      <c r="F85" s="4"/>
      <c r="G85" s="4"/>
      <c r="H85" s="4"/>
      <c r="I85" s="4" t="s">
        <v>141</v>
      </c>
      <c r="J85" s="99" t="s">
        <v>140</v>
      </c>
      <c r="K85" s="123" t="s">
        <v>140</v>
      </c>
      <c r="L85" s="123" t="s">
        <v>140</v>
      </c>
      <c r="M85" s="123" t="s">
        <v>140</v>
      </c>
      <c r="N85" s="123"/>
      <c r="O85" s="264" t="s">
        <v>734</v>
      </c>
      <c r="P85" s="106"/>
      <c r="Q85" s="123" t="s">
        <v>140</v>
      </c>
    </row>
    <row r="86" spans="2:17" x14ac:dyDescent="0.25">
      <c r="B86" s="3"/>
      <c r="C86" s="3"/>
      <c r="D86" s="5"/>
      <c r="E86" s="5"/>
      <c r="F86" s="4"/>
      <c r="G86" s="4"/>
      <c r="H86" s="4"/>
      <c r="I86" s="99"/>
      <c r="J86" s="99"/>
      <c r="K86" s="123"/>
      <c r="L86" s="123"/>
      <c r="M86" s="123"/>
      <c r="N86" s="123"/>
      <c r="O86" s="161"/>
      <c r="P86"/>
      <c r="Q86" s="123"/>
    </row>
    <row r="87" spans="2:17" x14ac:dyDescent="0.25">
      <c r="B87" s="123"/>
      <c r="C87" s="123"/>
      <c r="D87" s="123"/>
      <c r="E87" s="123"/>
      <c r="F87" s="123"/>
      <c r="G87" s="123"/>
      <c r="H87" s="123"/>
      <c r="I87" s="123"/>
      <c r="J87" s="123"/>
      <c r="K87" s="123"/>
      <c r="L87" s="123"/>
      <c r="M87" s="123"/>
      <c r="N87" s="123"/>
      <c r="O87" s="161"/>
      <c r="P87"/>
      <c r="Q87" s="123"/>
    </row>
    <row r="88" spans="2:17" x14ac:dyDescent="0.25">
      <c r="B88" s="9" t="s">
        <v>1</v>
      </c>
    </row>
    <row r="89" spans="2:17" x14ac:dyDescent="0.25">
      <c r="B89" s="9" t="s">
        <v>37</v>
      </c>
    </row>
    <row r="90" spans="2:17" x14ac:dyDescent="0.25">
      <c r="B90" s="9" t="s">
        <v>62</v>
      </c>
    </row>
    <row r="92" spans="2:17" ht="15.75" thickBot="1" x14ac:dyDescent="0.3"/>
    <row r="93" spans="2:17" ht="27" thickBot="1" x14ac:dyDescent="0.3">
      <c r="B93" s="166" t="s">
        <v>38</v>
      </c>
      <c r="C93"/>
      <c r="D93"/>
      <c r="E93"/>
      <c r="F93"/>
      <c r="G93"/>
      <c r="H93"/>
      <c r="I93"/>
      <c r="J93"/>
      <c r="K93"/>
      <c r="L93"/>
      <c r="M93"/>
      <c r="N93"/>
    </row>
    <row r="98" spans="2:17" ht="75" x14ac:dyDescent="0.25">
      <c r="B98" s="122" t="s">
        <v>0</v>
      </c>
      <c r="C98" s="122" t="s">
        <v>39</v>
      </c>
      <c r="D98" s="122" t="s">
        <v>40</v>
      </c>
      <c r="E98" s="122" t="s">
        <v>116</v>
      </c>
      <c r="F98" s="122" t="s">
        <v>118</v>
      </c>
      <c r="G98" s="122" t="s">
        <v>119</v>
      </c>
      <c r="H98" s="122" t="s">
        <v>120</v>
      </c>
      <c r="I98" s="122" t="s">
        <v>117</v>
      </c>
      <c r="J98" s="168" t="s">
        <v>121</v>
      </c>
      <c r="K98"/>
      <c r="L98"/>
      <c r="M98" s="122" t="s">
        <v>125</v>
      </c>
      <c r="N98" s="122" t="s">
        <v>41</v>
      </c>
      <c r="O98" s="122" t="s">
        <v>42</v>
      </c>
      <c r="P98" s="168" t="s">
        <v>3</v>
      </c>
      <c r="Q98"/>
    </row>
    <row r="99" spans="2:17" ht="30" x14ac:dyDescent="0.25">
      <c r="B99" s="268" t="s">
        <v>43</v>
      </c>
      <c r="C99" s="268">
        <f>(936/200)+(190/300)</f>
        <v>5.3133333333333326</v>
      </c>
      <c r="D99" s="3" t="s">
        <v>481</v>
      </c>
      <c r="E99" s="3">
        <v>31490878</v>
      </c>
      <c r="F99" s="3" t="s">
        <v>482</v>
      </c>
      <c r="G99" s="3" t="s">
        <v>483</v>
      </c>
      <c r="H99" s="216">
        <v>36861</v>
      </c>
      <c r="I99" s="5" t="s">
        <v>140</v>
      </c>
      <c r="J99" s="1" t="s">
        <v>484</v>
      </c>
      <c r="K99" s="100" t="s">
        <v>485</v>
      </c>
      <c r="L99" s="99" t="s">
        <v>487</v>
      </c>
      <c r="M99" s="123" t="s">
        <v>140</v>
      </c>
      <c r="N99" s="123" t="s">
        <v>140</v>
      </c>
      <c r="O99" s="123" t="s">
        <v>140</v>
      </c>
      <c r="P99" s="270"/>
      <c r="Q99" s="106"/>
    </row>
    <row r="100" spans="2:17" ht="30" x14ac:dyDescent="0.25">
      <c r="B100" s="268" t="s">
        <v>43</v>
      </c>
      <c r="C100" s="268">
        <f>(936/200)+(190/300)</f>
        <v>5.3133333333333326</v>
      </c>
      <c r="D100" s="3" t="s">
        <v>481</v>
      </c>
      <c r="E100" s="3">
        <v>31490878</v>
      </c>
      <c r="F100" s="3" t="s">
        <v>482</v>
      </c>
      <c r="G100" s="3" t="s">
        <v>483</v>
      </c>
      <c r="H100" s="216">
        <v>36861</v>
      </c>
      <c r="I100" s="5" t="s">
        <v>140</v>
      </c>
      <c r="J100" s="1" t="s">
        <v>484</v>
      </c>
      <c r="K100" s="208" t="s">
        <v>486</v>
      </c>
      <c r="L100" s="99" t="s">
        <v>488</v>
      </c>
      <c r="M100" s="123" t="s">
        <v>140</v>
      </c>
      <c r="N100" s="123" t="s">
        <v>140</v>
      </c>
      <c r="O100" s="123" t="s">
        <v>140</v>
      </c>
      <c r="P100" s="270"/>
      <c r="Q100" s="106"/>
    </row>
    <row r="101" spans="2:17" ht="30" x14ac:dyDescent="0.25">
      <c r="B101" s="268" t="s">
        <v>43</v>
      </c>
      <c r="C101" s="268">
        <f t="shared" ref="C101:C122" si="0">(936/200)+(190/300)</f>
        <v>5.3133333333333326</v>
      </c>
      <c r="D101" s="3" t="s">
        <v>489</v>
      </c>
      <c r="E101" s="3">
        <v>37012093</v>
      </c>
      <c r="F101" s="3" t="s">
        <v>514</v>
      </c>
      <c r="G101" s="3" t="s">
        <v>490</v>
      </c>
      <c r="H101" s="216">
        <v>38462</v>
      </c>
      <c r="I101" s="5" t="s">
        <v>141</v>
      </c>
      <c r="J101" s="1" t="s">
        <v>491</v>
      </c>
      <c r="K101" s="208" t="s">
        <v>496</v>
      </c>
      <c r="L101" s="99" t="s">
        <v>492</v>
      </c>
      <c r="M101" s="123" t="s">
        <v>140</v>
      </c>
      <c r="N101" s="123" t="s">
        <v>141</v>
      </c>
      <c r="O101" s="123" t="s">
        <v>140</v>
      </c>
      <c r="P101" s="270" t="s">
        <v>763</v>
      </c>
      <c r="Q101" s="267"/>
    </row>
    <row r="102" spans="2:17" x14ac:dyDescent="0.25">
      <c r="B102" s="268" t="s">
        <v>43</v>
      </c>
      <c r="C102" s="268">
        <f t="shared" si="0"/>
        <v>5.3133333333333326</v>
      </c>
      <c r="D102" s="3" t="s">
        <v>489</v>
      </c>
      <c r="E102" s="3">
        <v>37012093</v>
      </c>
      <c r="F102" s="3" t="s">
        <v>514</v>
      </c>
      <c r="G102" s="3" t="s">
        <v>490</v>
      </c>
      <c r="H102" s="216">
        <v>38462</v>
      </c>
      <c r="I102" s="5" t="s">
        <v>141</v>
      </c>
      <c r="J102" s="3" t="s">
        <v>493</v>
      </c>
      <c r="K102" s="216" t="s">
        <v>494</v>
      </c>
      <c r="L102" s="99" t="s">
        <v>495</v>
      </c>
      <c r="M102" s="123" t="s">
        <v>140</v>
      </c>
      <c r="N102" s="123" t="s">
        <v>141</v>
      </c>
      <c r="O102" s="123" t="s">
        <v>140</v>
      </c>
      <c r="P102" s="270" t="s">
        <v>763</v>
      </c>
      <c r="Q102" s="106"/>
    </row>
    <row r="103" spans="2:17" ht="30" x14ac:dyDescent="0.25">
      <c r="B103" s="268" t="s">
        <v>43</v>
      </c>
      <c r="C103" s="268">
        <f t="shared" si="0"/>
        <v>5.3133333333333326</v>
      </c>
      <c r="D103" s="3" t="s">
        <v>489</v>
      </c>
      <c r="E103" s="3">
        <v>37012093</v>
      </c>
      <c r="F103" s="3" t="s">
        <v>514</v>
      </c>
      <c r="G103" s="3" t="s">
        <v>490</v>
      </c>
      <c r="H103" s="216">
        <v>38462</v>
      </c>
      <c r="I103" s="5" t="s">
        <v>141</v>
      </c>
      <c r="J103" s="1" t="s">
        <v>491</v>
      </c>
      <c r="K103" s="208" t="s">
        <v>497</v>
      </c>
      <c r="L103" s="99" t="s">
        <v>498</v>
      </c>
      <c r="M103" s="123" t="s">
        <v>140</v>
      </c>
      <c r="N103" s="123" t="s">
        <v>141</v>
      </c>
      <c r="O103" s="123" t="s">
        <v>140</v>
      </c>
      <c r="P103" s="270" t="s">
        <v>764</v>
      </c>
      <c r="Q103" s="106"/>
    </row>
    <row r="104" spans="2:17" ht="30" x14ac:dyDescent="0.25">
      <c r="B104" s="268" t="s">
        <v>43</v>
      </c>
      <c r="C104" s="268">
        <f t="shared" si="0"/>
        <v>5.3133333333333326</v>
      </c>
      <c r="D104" s="3" t="s">
        <v>489</v>
      </c>
      <c r="E104" s="3">
        <v>37012093</v>
      </c>
      <c r="F104" s="3" t="s">
        <v>514</v>
      </c>
      <c r="G104" s="3" t="s">
        <v>490</v>
      </c>
      <c r="H104" s="216">
        <v>38462</v>
      </c>
      <c r="I104" s="5" t="s">
        <v>141</v>
      </c>
      <c r="J104" s="1" t="s">
        <v>491</v>
      </c>
      <c r="K104" s="208" t="s">
        <v>499</v>
      </c>
      <c r="L104" s="99" t="s">
        <v>498</v>
      </c>
      <c r="M104" s="123" t="s">
        <v>140</v>
      </c>
      <c r="N104" s="123" t="s">
        <v>141</v>
      </c>
      <c r="O104" s="123" t="s">
        <v>140</v>
      </c>
      <c r="P104" s="270" t="s">
        <v>763</v>
      </c>
      <c r="Q104" s="106"/>
    </row>
    <row r="105" spans="2:17" ht="30" x14ac:dyDescent="0.25">
      <c r="B105" s="268" t="s">
        <v>43</v>
      </c>
      <c r="C105" s="268">
        <f t="shared" si="0"/>
        <v>5.3133333333333326</v>
      </c>
      <c r="D105" s="3" t="s">
        <v>489</v>
      </c>
      <c r="E105" s="3">
        <v>37012093</v>
      </c>
      <c r="F105" s="3" t="s">
        <v>514</v>
      </c>
      <c r="G105" s="3" t="s">
        <v>490</v>
      </c>
      <c r="H105" s="216">
        <v>38462</v>
      </c>
      <c r="I105" s="5" t="s">
        <v>141</v>
      </c>
      <c r="J105" s="1" t="s">
        <v>491</v>
      </c>
      <c r="K105" s="208" t="s">
        <v>500</v>
      </c>
      <c r="L105" s="99" t="s">
        <v>498</v>
      </c>
      <c r="M105" s="123" t="s">
        <v>140</v>
      </c>
      <c r="N105" s="123" t="s">
        <v>141</v>
      </c>
      <c r="O105" s="123" t="s">
        <v>140</v>
      </c>
      <c r="P105" s="270" t="s">
        <v>763</v>
      </c>
      <c r="Q105" s="106"/>
    </row>
    <row r="106" spans="2:17" ht="30" x14ac:dyDescent="0.25">
      <c r="B106" s="268" t="s">
        <v>43</v>
      </c>
      <c r="C106" s="268">
        <f t="shared" si="0"/>
        <v>5.3133333333333326</v>
      </c>
      <c r="D106" s="3" t="s">
        <v>489</v>
      </c>
      <c r="E106" s="3">
        <v>37012093</v>
      </c>
      <c r="F106" s="3" t="s">
        <v>514</v>
      </c>
      <c r="G106" s="3" t="s">
        <v>490</v>
      </c>
      <c r="H106" s="216">
        <v>38462</v>
      </c>
      <c r="I106" s="5" t="s">
        <v>141</v>
      </c>
      <c r="J106" s="1" t="s">
        <v>491</v>
      </c>
      <c r="K106" s="208" t="s">
        <v>501</v>
      </c>
      <c r="L106" s="99" t="s">
        <v>498</v>
      </c>
      <c r="M106" s="123" t="s">
        <v>140</v>
      </c>
      <c r="N106" s="123" t="s">
        <v>141</v>
      </c>
      <c r="O106" s="123" t="s">
        <v>140</v>
      </c>
      <c r="P106" s="270" t="s">
        <v>763</v>
      </c>
      <c r="Q106" s="106"/>
    </row>
    <row r="107" spans="2:17" x14ac:dyDescent="0.25">
      <c r="B107" s="268" t="s">
        <v>43</v>
      </c>
      <c r="C107" s="268">
        <f t="shared" si="0"/>
        <v>5.3133333333333326</v>
      </c>
      <c r="D107" s="3" t="s">
        <v>489</v>
      </c>
      <c r="E107" s="3">
        <v>37012093</v>
      </c>
      <c r="F107" s="3" t="s">
        <v>514</v>
      </c>
      <c r="G107" s="3" t="s">
        <v>490</v>
      </c>
      <c r="H107" s="216">
        <v>38462</v>
      </c>
      <c r="I107" s="5" t="s">
        <v>141</v>
      </c>
      <c r="J107" s="1" t="s">
        <v>491</v>
      </c>
      <c r="K107" s="9" t="s">
        <v>502</v>
      </c>
      <c r="L107" s="99" t="s">
        <v>498</v>
      </c>
      <c r="M107" s="9" t="s">
        <v>140</v>
      </c>
      <c r="N107" s="123" t="s">
        <v>141</v>
      </c>
      <c r="O107" s="123" t="s">
        <v>140</v>
      </c>
      <c r="P107" s="270" t="s">
        <v>764</v>
      </c>
      <c r="Q107" s="106"/>
    </row>
    <row r="108" spans="2:17" ht="30" x14ac:dyDescent="0.25">
      <c r="B108" s="268" t="s">
        <v>43</v>
      </c>
      <c r="C108" s="268">
        <f t="shared" si="0"/>
        <v>5.3133333333333326</v>
      </c>
      <c r="D108" s="3" t="s">
        <v>489</v>
      </c>
      <c r="E108" s="3">
        <v>37012093</v>
      </c>
      <c r="F108" s="3" t="s">
        <v>514</v>
      </c>
      <c r="G108" s="3" t="s">
        <v>490</v>
      </c>
      <c r="H108" s="216">
        <v>38462</v>
      </c>
      <c r="I108" s="5" t="s">
        <v>141</v>
      </c>
      <c r="J108" s="1" t="s">
        <v>491</v>
      </c>
      <c r="K108" s="208" t="s">
        <v>503</v>
      </c>
      <c r="L108" s="99" t="s">
        <v>498</v>
      </c>
      <c r="M108" s="9" t="s">
        <v>140</v>
      </c>
      <c r="N108" s="123" t="s">
        <v>141</v>
      </c>
      <c r="O108" s="123" t="s">
        <v>140</v>
      </c>
      <c r="P108" s="270" t="s">
        <v>765</v>
      </c>
      <c r="Q108" s="106"/>
    </row>
    <row r="109" spans="2:17" ht="30" x14ac:dyDescent="0.25">
      <c r="B109" s="268" t="s">
        <v>43</v>
      </c>
      <c r="C109" s="268">
        <f t="shared" si="0"/>
        <v>5.3133333333333326</v>
      </c>
      <c r="D109" s="3" t="s">
        <v>489</v>
      </c>
      <c r="E109" s="3">
        <v>37012093</v>
      </c>
      <c r="F109" s="3" t="s">
        <v>514</v>
      </c>
      <c r="G109" s="3" t="s">
        <v>490</v>
      </c>
      <c r="H109" s="216">
        <v>38462</v>
      </c>
      <c r="I109" s="5" t="s">
        <v>141</v>
      </c>
      <c r="J109" s="1" t="s">
        <v>491</v>
      </c>
      <c r="K109" s="208" t="s">
        <v>504</v>
      </c>
      <c r="L109" s="99" t="s">
        <v>498</v>
      </c>
      <c r="M109" s="9" t="s">
        <v>140</v>
      </c>
      <c r="N109" s="123" t="s">
        <v>141</v>
      </c>
      <c r="O109" s="123" t="s">
        <v>140</v>
      </c>
      <c r="P109" s="270" t="s">
        <v>763</v>
      </c>
      <c r="Q109" s="106"/>
    </row>
    <row r="110" spans="2:17" ht="30" x14ac:dyDescent="0.25">
      <c r="B110" s="268" t="s">
        <v>43</v>
      </c>
      <c r="C110" s="268">
        <f t="shared" si="0"/>
        <v>5.3133333333333326</v>
      </c>
      <c r="D110" s="3" t="s">
        <v>489</v>
      </c>
      <c r="E110" s="3">
        <v>37012093</v>
      </c>
      <c r="F110" s="3" t="s">
        <v>514</v>
      </c>
      <c r="G110" s="3" t="s">
        <v>490</v>
      </c>
      <c r="H110" s="216">
        <v>38462</v>
      </c>
      <c r="I110" s="5" t="s">
        <v>141</v>
      </c>
      <c r="J110" s="1" t="s">
        <v>491</v>
      </c>
      <c r="K110" s="208" t="s">
        <v>505</v>
      </c>
      <c r="L110" s="99" t="s">
        <v>498</v>
      </c>
      <c r="M110" s="9" t="s">
        <v>140</v>
      </c>
      <c r="N110" s="123" t="s">
        <v>141</v>
      </c>
      <c r="O110" s="123" t="s">
        <v>140</v>
      </c>
      <c r="P110" s="270" t="s">
        <v>763</v>
      </c>
      <c r="Q110" s="106"/>
    </row>
    <row r="111" spans="2:17" ht="30" x14ac:dyDescent="0.25">
      <c r="B111" s="268" t="s">
        <v>43</v>
      </c>
      <c r="C111" s="268">
        <f t="shared" si="0"/>
        <v>5.3133333333333326</v>
      </c>
      <c r="D111" s="3" t="s">
        <v>489</v>
      </c>
      <c r="E111" s="3">
        <v>37012093</v>
      </c>
      <c r="F111" s="3" t="s">
        <v>514</v>
      </c>
      <c r="G111" s="3" t="s">
        <v>490</v>
      </c>
      <c r="H111" s="216">
        <v>38462</v>
      </c>
      <c r="I111" s="5" t="s">
        <v>141</v>
      </c>
      <c r="J111" s="1" t="s">
        <v>491</v>
      </c>
      <c r="K111" s="208" t="s">
        <v>506</v>
      </c>
      <c r="L111" s="99" t="s">
        <v>498</v>
      </c>
      <c r="M111" s="9" t="s">
        <v>140</v>
      </c>
      <c r="N111" s="123" t="s">
        <v>141</v>
      </c>
      <c r="O111" s="123" t="s">
        <v>140</v>
      </c>
      <c r="P111" s="270" t="s">
        <v>765</v>
      </c>
      <c r="Q111" s="106"/>
    </row>
    <row r="112" spans="2:17" ht="30" x14ac:dyDescent="0.25">
      <c r="B112" s="268" t="s">
        <v>43</v>
      </c>
      <c r="C112" s="268">
        <f t="shared" si="0"/>
        <v>5.3133333333333326</v>
      </c>
      <c r="D112" s="3" t="s">
        <v>489</v>
      </c>
      <c r="E112" s="3">
        <v>37012093</v>
      </c>
      <c r="F112" s="3" t="s">
        <v>514</v>
      </c>
      <c r="G112" s="3" t="s">
        <v>490</v>
      </c>
      <c r="H112" s="216">
        <v>38462</v>
      </c>
      <c r="I112" s="5" t="s">
        <v>141</v>
      </c>
      <c r="J112" s="1" t="s">
        <v>491</v>
      </c>
      <c r="K112" s="208" t="s">
        <v>507</v>
      </c>
      <c r="L112" s="99" t="s">
        <v>498</v>
      </c>
      <c r="M112" s="9" t="s">
        <v>140</v>
      </c>
      <c r="N112" s="123" t="s">
        <v>141</v>
      </c>
      <c r="O112" s="123" t="s">
        <v>140</v>
      </c>
      <c r="P112" s="270" t="s">
        <v>763</v>
      </c>
      <c r="Q112" s="106"/>
    </row>
    <row r="113" spans="2:17" ht="30" x14ac:dyDescent="0.25">
      <c r="B113" s="268" t="s">
        <v>43</v>
      </c>
      <c r="C113" s="268">
        <f t="shared" si="0"/>
        <v>5.3133333333333326</v>
      </c>
      <c r="D113" s="3" t="s">
        <v>489</v>
      </c>
      <c r="E113" s="3">
        <v>37012093</v>
      </c>
      <c r="F113" s="3" t="s">
        <v>514</v>
      </c>
      <c r="G113" s="3" t="s">
        <v>490</v>
      </c>
      <c r="H113" s="216">
        <v>38462</v>
      </c>
      <c r="I113" s="5" t="s">
        <v>141</v>
      </c>
      <c r="J113" s="1" t="s">
        <v>491</v>
      </c>
      <c r="K113" s="208" t="s">
        <v>508</v>
      </c>
      <c r="L113" s="99" t="s">
        <v>498</v>
      </c>
      <c r="M113" s="9" t="s">
        <v>140</v>
      </c>
      <c r="N113" s="123" t="s">
        <v>141</v>
      </c>
      <c r="O113" s="123" t="s">
        <v>140</v>
      </c>
      <c r="P113" s="270" t="s">
        <v>763</v>
      </c>
      <c r="Q113" s="106"/>
    </row>
    <row r="114" spans="2:17" ht="30" x14ac:dyDescent="0.25">
      <c r="B114" s="268" t="s">
        <v>43</v>
      </c>
      <c r="C114" s="268">
        <f t="shared" si="0"/>
        <v>5.3133333333333326</v>
      </c>
      <c r="D114" s="3" t="s">
        <v>489</v>
      </c>
      <c r="E114" s="3">
        <v>37012093</v>
      </c>
      <c r="F114" s="3" t="s">
        <v>514</v>
      </c>
      <c r="G114" s="3" t="s">
        <v>490</v>
      </c>
      <c r="H114" s="216">
        <v>38462</v>
      </c>
      <c r="I114" s="5" t="s">
        <v>141</v>
      </c>
      <c r="J114" s="1" t="s">
        <v>491</v>
      </c>
      <c r="K114" s="208" t="s">
        <v>508</v>
      </c>
      <c r="L114" s="99" t="s">
        <v>498</v>
      </c>
      <c r="M114" s="9" t="s">
        <v>140</v>
      </c>
      <c r="N114" s="123" t="s">
        <v>141</v>
      </c>
      <c r="O114" s="123" t="s">
        <v>140</v>
      </c>
      <c r="P114" s="270" t="s">
        <v>763</v>
      </c>
      <c r="Q114" s="106"/>
    </row>
    <row r="115" spans="2:17" x14ac:dyDescent="0.25">
      <c r="B115" s="268"/>
      <c r="C115" s="268">
        <f t="shared" si="0"/>
        <v>5.3133333333333326</v>
      </c>
      <c r="D115" s="3" t="s">
        <v>489</v>
      </c>
      <c r="E115" s="3">
        <v>37012093</v>
      </c>
      <c r="F115" s="3" t="s">
        <v>514</v>
      </c>
      <c r="G115" s="3" t="s">
        <v>490</v>
      </c>
      <c r="H115" s="216">
        <v>38462</v>
      </c>
      <c r="I115" s="5" t="s">
        <v>141</v>
      </c>
      <c r="J115" s="1" t="s">
        <v>509</v>
      </c>
      <c r="K115" s="208" t="s">
        <v>512</v>
      </c>
      <c r="L115" s="99" t="s">
        <v>513</v>
      </c>
      <c r="M115" s="9" t="s">
        <v>140</v>
      </c>
      <c r="N115" s="123" t="s">
        <v>141</v>
      </c>
      <c r="O115" s="123" t="s">
        <v>140</v>
      </c>
      <c r="P115" s="270" t="s">
        <v>763</v>
      </c>
      <c r="Q115" s="106"/>
    </row>
    <row r="116" spans="2:17" x14ac:dyDescent="0.25">
      <c r="B116" s="268" t="s">
        <v>43</v>
      </c>
      <c r="C116" s="268">
        <f t="shared" si="0"/>
        <v>5.3133333333333326</v>
      </c>
      <c r="D116" s="3" t="s">
        <v>489</v>
      </c>
      <c r="E116" s="3">
        <v>37012093</v>
      </c>
      <c r="F116" s="3" t="s">
        <v>514</v>
      </c>
      <c r="G116" s="3" t="s">
        <v>490</v>
      </c>
      <c r="H116" s="216">
        <v>38462</v>
      </c>
      <c r="I116" s="5" t="s">
        <v>141</v>
      </c>
      <c r="J116" s="1" t="s">
        <v>509</v>
      </c>
      <c r="K116" s="208" t="s">
        <v>515</v>
      </c>
      <c r="L116" s="99" t="s">
        <v>516</v>
      </c>
      <c r="M116" s="9" t="s">
        <v>140</v>
      </c>
      <c r="N116" s="123" t="s">
        <v>141</v>
      </c>
      <c r="O116" s="123" t="s">
        <v>140</v>
      </c>
      <c r="P116" s="270" t="s">
        <v>763</v>
      </c>
      <c r="Q116" s="106"/>
    </row>
    <row r="117" spans="2:17" x14ac:dyDescent="0.25">
      <c r="B117" s="268" t="s">
        <v>43</v>
      </c>
      <c r="C117" s="268">
        <f t="shared" si="0"/>
        <v>5.3133333333333326</v>
      </c>
      <c r="D117" s="1" t="s">
        <v>510</v>
      </c>
      <c r="E117" s="1">
        <v>37007184</v>
      </c>
      <c r="F117" s="1" t="s">
        <v>371</v>
      </c>
      <c r="G117" s="99" t="s">
        <v>511</v>
      </c>
      <c r="H117" s="216">
        <v>39256</v>
      </c>
      <c r="I117" s="5" t="s">
        <v>140</v>
      </c>
      <c r="J117" s="1" t="s">
        <v>164</v>
      </c>
      <c r="K117" s="208">
        <v>41099</v>
      </c>
      <c r="L117" s="99" t="s">
        <v>517</v>
      </c>
      <c r="M117" s="9" t="s">
        <v>140</v>
      </c>
      <c r="N117" s="123" t="s">
        <v>140</v>
      </c>
      <c r="O117" s="123" t="s">
        <v>140</v>
      </c>
      <c r="P117" s="270"/>
      <c r="Q117" s="106"/>
    </row>
    <row r="118" spans="2:17" ht="30" x14ac:dyDescent="0.25">
      <c r="B118" s="268" t="s">
        <v>43</v>
      </c>
      <c r="C118" s="268">
        <f t="shared" si="0"/>
        <v>5.3133333333333326</v>
      </c>
      <c r="D118" s="1" t="s">
        <v>518</v>
      </c>
      <c r="E118" s="1">
        <v>37122522</v>
      </c>
      <c r="F118" s="1" t="s">
        <v>514</v>
      </c>
      <c r="G118" s="3" t="s">
        <v>490</v>
      </c>
      <c r="H118" s="216">
        <v>38602</v>
      </c>
      <c r="I118" s="5" t="s">
        <v>141</v>
      </c>
      <c r="J118" s="1" t="s">
        <v>404</v>
      </c>
      <c r="K118" s="208" t="s">
        <v>519</v>
      </c>
      <c r="L118" s="99" t="s">
        <v>520</v>
      </c>
      <c r="M118" s="9" t="s">
        <v>140</v>
      </c>
      <c r="N118" s="123" t="s">
        <v>140</v>
      </c>
      <c r="O118" s="123" t="s">
        <v>140</v>
      </c>
      <c r="P118" s="270"/>
      <c r="Q118" s="106"/>
    </row>
    <row r="119" spans="2:17" ht="30" x14ac:dyDescent="0.25">
      <c r="B119" s="268" t="s">
        <v>43</v>
      </c>
      <c r="C119" s="268">
        <f t="shared" si="0"/>
        <v>5.3133333333333326</v>
      </c>
      <c r="D119" s="1" t="s">
        <v>521</v>
      </c>
      <c r="E119" s="1">
        <v>27169533</v>
      </c>
      <c r="F119" s="1" t="s">
        <v>371</v>
      </c>
      <c r="G119" s="3" t="s">
        <v>403</v>
      </c>
      <c r="H119" s="216">
        <v>40530</v>
      </c>
      <c r="I119" s="5" t="s">
        <v>140</v>
      </c>
      <c r="J119" s="1" t="s">
        <v>164</v>
      </c>
      <c r="K119" s="208" t="s">
        <v>531</v>
      </c>
      <c r="L119" s="99" t="s">
        <v>532</v>
      </c>
      <c r="M119" s="9" t="s">
        <v>140</v>
      </c>
      <c r="N119" s="123" t="s">
        <v>140</v>
      </c>
      <c r="O119" s="123" t="s">
        <v>140</v>
      </c>
      <c r="P119" s="270"/>
      <c r="Q119" s="106"/>
    </row>
    <row r="120" spans="2:17" ht="30" x14ac:dyDescent="0.25">
      <c r="B120" s="268" t="s">
        <v>43</v>
      </c>
      <c r="C120" s="268">
        <f>(936/200)+(190/300)</f>
        <v>5.3133333333333326</v>
      </c>
      <c r="D120" s="1" t="s">
        <v>521</v>
      </c>
      <c r="E120" s="1">
        <v>27169533</v>
      </c>
      <c r="F120" s="1" t="s">
        <v>371</v>
      </c>
      <c r="G120" s="3" t="s">
        <v>403</v>
      </c>
      <c r="H120" s="216">
        <v>40530</v>
      </c>
      <c r="I120" s="5" t="s">
        <v>140</v>
      </c>
      <c r="J120" s="1" t="s">
        <v>533</v>
      </c>
      <c r="K120" s="208" t="s">
        <v>534</v>
      </c>
      <c r="L120" s="99" t="s">
        <v>535</v>
      </c>
      <c r="M120" s="9" t="s">
        <v>140</v>
      </c>
      <c r="N120" s="123" t="s">
        <v>140</v>
      </c>
      <c r="O120" s="123" t="s">
        <v>140</v>
      </c>
      <c r="P120" s="270"/>
      <c r="Q120" s="106"/>
    </row>
    <row r="121" spans="2:17" ht="30" x14ac:dyDescent="0.25">
      <c r="B121" s="268" t="s">
        <v>43</v>
      </c>
      <c r="C121" s="268">
        <f>(936/200)+(190/300)</f>
        <v>5.3133333333333326</v>
      </c>
      <c r="D121" s="1" t="s">
        <v>521</v>
      </c>
      <c r="E121" s="1">
        <v>27169533</v>
      </c>
      <c r="F121" s="1" t="s">
        <v>371</v>
      </c>
      <c r="G121" s="3" t="s">
        <v>403</v>
      </c>
      <c r="H121" s="216">
        <v>40530</v>
      </c>
      <c r="I121" s="5" t="s">
        <v>140</v>
      </c>
      <c r="J121" s="1" t="s">
        <v>533</v>
      </c>
      <c r="K121" s="208" t="s">
        <v>536</v>
      </c>
      <c r="L121" s="99" t="s">
        <v>535</v>
      </c>
      <c r="M121" s="9" t="s">
        <v>140</v>
      </c>
      <c r="N121" s="123" t="s">
        <v>140</v>
      </c>
      <c r="O121" s="123" t="s">
        <v>140</v>
      </c>
      <c r="P121" s="270"/>
      <c r="Q121" s="106"/>
    </row>
    <row r="122" spans="2:17" ht="30" x14ac:dyDescent="0.25">
      <c r="B122" s="268" t="s">
        <v>43</v>
      </c>
      <c r="C122" s="268">
        <f t="shared" si="0"/>
        <v>5.3133333333333326</v>
      </c>
      <c r="D122" s="1" t="s">
        <v>521</v>
      </c>
      <c r="E122" s="1">
        <v>27169533</v>
      </c>
      <c r="F122" s="1" t="s">
        <v>371</v>
      </c>
      <c r="G122" s="3" t="s">
        <v>403</v>
      </c>
      <c r="H122" s="216">
        <v>40530</v>
      </c>
      <c r="I122" s="5" t="s">
        <v>140</v>
      </c>
      <c r="J122" s="1" t="s">
        <v>533</v>
      </c>
      <c r="K122" s="208" t="s">
        <v>537</v>
      </c>
      <c r="L122" s="99" t="s">
        <v>538</v>
      </c>
      <c r="M122" s="9" t="s">
        <v>140</v>
      </c>
      <c r="N122" s="123" t="s">
        <v>140</v>
      </c>
      <c r="O122" s="123" t="s">
        <v>140</v>
      </c>
      <c r="P122" s="270"/>
      <c r="Q122" s="106"/>
    </row>
    <row r="123" spans="2:17" x14ac:dyDescent="0.25">
      <c r="B123" s="268" t="s">
        <v>44</v>
      </c>
      <c r="C123" s="268">
        <f t="shared" ref="C123:C138" si="1">(936/200)+(190/300)*2</f>
        <v>5.9466666666666663</v>
      </c>
      <c r="D123" s="3" t="s">
        <v>539</v>
      </c>
      <c r="E123" s="3">
        <v>98357374</v>
      </c>
      <c r="F123" s="3" t="s">
        <v>540</v>
      </c>
      <c r="G123" s="223" t="s">
        <v>554</v>
      </c>
      <c r="H123" s="216">
        <v>40718</v>
      </c>
      <c r="I123" s="5" t="s">
        <v>141</v>
      </c>
      <c r="J123" s="1" t="s">
        <v>404</v>
      </c>
      <c r="K123" s="217" t="s">
        <v>541</v>
      </c>
      <c r="L123" s="99" t="s">
        <v>540</v>
      </c>
      <c r="M123" s="123" t="s">
        <v>140</v>
      </c>
      <c r="N123" s="123" t="s">
        <v>140</v>
      </c>
      <c r="O123" s="123" t="s">
        <v>140</v>
      </c>
      <c r="P123" s="270"/>
      <c r="Q123" s="106"/>
    </row>
    <row r="124" spans="2:17" x14ac:dyDescent="0.25">
      <c r="B124" s="268" t="s">
        <v>44</v>
      </c>
      <c r="C124" s="268">
        <f t="shared" si="1"/>
        <v>5.9466666666666663</v>
      </c>
      <c r="D124" s="3" t="s">
        <v>542</v>
      </c>
      <c r="E124" s="3">
        <v>37085564</v>
      </c>
      <c r="F124" s="3" t="s">
        <v>543</v>
      </c>
      <c r="G124" s="3" t="s">
        <v>372</v>
      </c>
      <c r="H124" s="216">
        <v>39304</v>
      </c>
      <c r="I124" s="5" t="s">
        <v>140</v>
      </c>
      <c r="J124" s="1" t="s">
        <v>417</v>
      </c>
      <c r="K124" s="217" t="s">
        <v>544</v>
      </c>
      <c r="L124" s="99" t="s">
        <v>547</v>
      </c>
      <c r="M124" s="123" t="s">
        <v>140</v>
      </c>
      <c r="N124" s="123" t="s">
        <v>140</v>
      </c>
      <c r="O124" s="123" t="s">
        <v>140</v>
      </c>
      <c r="P124" s="270" t="s">
        <v>743</v>
      </c>
      <c r="Q124" s="106"/>
    </row>
    <row r="125" spans="2:17" x14ac:dyDescent="0.25">
      <c r="B125" s="268" t="s">
        <v>44</v>
      </c>
      <c r="C125" s="268">
        <f t="shared" si="1"/>
        <v>5.9466666666666663</v>
      </c>
      <c r="D125" s="3" t="s">
        <v>542</v>
      </c>
      <c r="E125" s="3">
        <v>37085564</v>
      </c>
      <c r="F125" s="3" t="s">
        <v>543</v>
      </c>
      <c r="G125" s="3" t="s">
        <v>372</v>
      </c>
      <c r="H125" s="216">
        <v>39304</v>
      </c>
      <c r="I125" s="5" t="s">
        <v>140</v>
      </c>
      <c r="J125" s="1" t="s">
        <v>417</v>
      </c>
      <c r="K125" s="217" t="s">
        <v>545</v>
      </c>
      <c r="L125" s="99" t="s">
        <v>547</v>
      </c>
      <c r="M125" s="123" t="s">
        <v>140</v>
      </c>
      <c r="N125" s="123" t="s">
        <v>140</v>
      </c>
      <c r="O125" s="123" t="s">
        <v>140</v>
      </c>
      <c r="P125" s="270" t="s">
        <v>743</v>
      </c>
      <c r="Q125" s="106"/>
    </row>
    <row r="126" spans="2:17" x14ac:dyDescent="0.25">
      <c r="B126" s="268" t="s">
        <v>44</v>
      </c>
      <c r="C126" s="268">
        <f t="shared" si="1"/>
        <v>5.9466666666666663</v>
      </c>
      <c r="D126" s="3" t="s">
        <v>542</v>
      </c>
      <c r="E126" s="3">
        <v>37085564</v>
      </c>
      <c r="F126" s="3" t="s">
        <v>543</v>
      </c>
      <c r="G126" s="3" t="s">
        <v>372</v>
      </c>
      <c r="H126" s="216">
        <v>39304</v>
      </c>
      <c r="I126" s="5" t="s">
        <v>140</v>
      </c>
      <c r="J126" s="1" t="s">
        <v>417</v>
      </c>
      <c r="K126" s="217" t="s">
        <v>546</v>
      </c>
      <c r="L126" s="99" t="s">
        <v>547</v>
      </c>
      <c r="M126" s="123" t="s">
        <v>140</v>
      </c>
      <c r="N126" s="123" t="s">
        <v>140</v>
      </c>
      <c r="O126" s="123" t="s">
        <v>140</v>
      </c>
      <c r="P126" s="270" t="s">
        <v>743</v>
      </c>
      <c r="Q126" s="106"/>
    </row>
    <row r="127" spans="2:17" x14ac:dyDescent="0.25">
      <c r="B127" s="268" t="s">
        <v>44</v>
      </c>
      <c r="C127" s="268">
        <f t="shared" si="1"/>
        <v>5.9466666666666663</v>
      </c>
      <c r="D127" s="3" t="s">
        <v>542</v>
      </c>
      <c r="E127" s="3">
        <v>37085564</v>
      </c>
      <c r="F127" s="3" t="s">
        <v>543</v>
      </c>
      <c r="G127" s="3" t="s">
        <v>372</v>
      </c>
      <c r="H127" s="216">
        <v>39304</v>
      </c>
      <c r="I127" s="5" t="s">
        <v>140</v>
      </c>
      <c r="J127" s="1" t="s">
        <v>417</v>
      </c>
      <c r="K127" s="217" t="s">
        <v>548</v>
      </c>
      <c r="L127" s="99" t="s">
        <v>547</v>
      </c>
      <c r="M127" s="123" t="s">
        <v>140</v>
      </c>
      <c r="N127" s="123" t="s">
        <v>140</v>
      </c>
      <c r="O127" s="123" t="s">
        <v>140</v>
      </c>
      <c r="P127" s="270" t="s">
        <v>743</v>
      </c>
      <c r="Q127" s="106"/>
    </row>
    <row r="128" spans="2:17" x14ac:dyDescent="0.25">
      <c r="B128" s="268" t="s">
        <v>44</v>
      </c>
      <c r="C128" s="268">
        <f t="shared" si="1"/>
        <v>5.9466666666666663</v>
      </c>
      <c r="D128" s="3" t="s">
        <v>542</v>
      </c>
      <c r="E128" s="3">
        <v>37085564</v>
      </c>
      <c r="F128" s="3" t="s">
        <v>543</v>
      </c>
      <c r="G128" s="3" t="s">
        <v>372</v>
      </c>
      <c r="H128" s="216">
        <v>39304</v>
      </c>
      <c r="I128" s="5" t="s">
        <v>140</v>
      </c>
      <c r="J128" s="1" t="s">
        <v>417</v>
      </c>
      <c r="K128" s="217" t="s">
        <v>549</v>
      </c>
      <c r="L128" s="99" t="s">
        <v>547</v>
      </c>
      <c r="M128" s="123" t="s">
        <v>140</v>
      </c>
      <c r="N128" s="123" t="s">
        <v>140</v>
      </c>
      <c r="O128" s="123" t="s">
        <v>140</v>
      </c>
      <c r="P128" s="270" t="s">
        <v>743</v>
      </c>
      <c r="Q128" s="106"/>
    </row>
    <row r="129" spans="2:17" x14ac:dyDescent="0.25">
      <c r="B129" s="268" t="s">
        <v>44</v>
      </c>
      <c r="C129" s="268">
        <f t="shared" si="1"/>
        <v>5.9466666666666663</v>
      </c>
      <c r="D129" s="9" t="s">
        <v>550</v>
      </c>
      <c r="E129" s="218">
        <v>27388008</v>
      </c>
      <c r="F129" s="223" t="s">
        <v>371</v>
      </c>
      <c r="G129" s="223" t="s">
        <v>554</v>
      </c>
      <c r="H129" s="219">
        <v>40053</v>
      </c>
      <c r="I129" s="210" t="s">
        <v>141</v>
      </c>
      <c r="J129" s="224" t="s">
        <v>484</v>
      </c>
      <c r="K129" s="220">
        <v>33179</v>
      </c>
      <c r="L129" s="209" t="s">
        <v>551</v>
      </c>
      <c r="M129" s="227" t="s">
        <v>140</v>
      </c>
      <c r="N129" s="228" t="s">
        <v>140</v>
      </c>
      <c r="O129" s="123" t="s">
        <v>140</v>
      </c>
      <c r="P129" s="269"/>
      <c r="Q129" s="106"/>
    </row>
    <row r="130" spans="2:17" x14ac:dyDescent="0.25">
      <c r="B130" s="268" t="s">
        <v>44</v>
      </c>
      <c r="C130" s="268">
        <f t="shared" si="1"/>
        <v>5.9466666666666663</v>
      </c>
      <c r="D130" s="10" t="s">
        <v>550</v>
      </c>
      <c r="E130" s="218">
        <v>27388008</v>
      </c>
      <c r="F130" s="223" t="s">
        <v>371</v>
      </c>
      <c r="G130" s="223" t="s">
        <v>554</v>
      </c>
      <c r="H130" s="219">
        <v>40053</v>
      </c>
      <c r="I130" s="210" t="s">
        <v>141</v>
      </c>
      <c r="J130" s="224" t="s">
        <v>484</v>
      </c>
      <c r="K130" s="220" t="s">
        <v>552</v>
      </c>
      <c r="L130" s="209" t="s">
        <v>371</v>
      </c>
      <c r="M130" s="229" t="s">
        <v>140</v>
      </c>
      <c r="N130" s="123" t="s">
        <v>140</v>
      </c>
      <c r="O130" s="123" t="s">
        <v>140</v>
      </c>
      <c r="P130" s="270"/>
      <c r="Q130" s="106"/>
    </row>
    <row r="131" spans="2:17" x14ac:dyDescent="0.25">
      <c r="B131" s="268" t="s">
        <v>44</v>
      </c>
      <c r="C131" s="268">
        <f t="shared" si="1"/>
        <v>5.9466666666666663</v>
      </c>
      <c r="D131" s="225" t="s">
        <v>553</v>
      </c>
      <c r="E131" s="218">
        <v>59311387</v>
      </c>
      <c r="F131" s="209" t="s">
        <v>371</v>
      </c>
      <c r="G131" s="223" t="s">
        <v>554</v>
      </c>
      <c r="H131" s="219">
        <v>39620</v>
      </c>
      <c r="I131" s="210" t="s">
        <v>140</v>
      </c>
      <c r="J131" s="210" t="s">
        <v>555</v>
      </c>
      <c r="K131" s="220" t="s">
        <v>556</v>
      </c>
      <c r="L131" s="209" t="s">
        <v>557</v>
      </c>
      <c r="M131" s="229" t="s">
        <v>140</v>
      </c>
      <c r="N131" s="123" t="s">
        <v>140</v>
      </c>
      <c r="O131" s="123" t="s">
        <v>140</v>
      </c>
      <c r="P131" s="270"/>
      <c r="Q131" s="106"/>
    </row>
    <row r="132" spans="2:17" x14ac:dyDescent="0.25">
      <c r="B132" s="268" t="s">
        <v>44</v>
      </c>
      <c r="C132" s="268">
        <f t="shared" si="1"/>
        <v>5.9466666666666663</v>
      </c>
      <c r="D132" s="225" t="s">
        <v>553</v>
      </c>
      <c r="E132" s="218">
        <v>59311387</v>
      </c>
      <c r="F132" s="209" t="s">
        <v>371</v>
      </c>
      <c r="G132" s="223" t="s">
        <v>554</v>
      </c>
      <c r="H132" s="219">
        <v>39620</v>
      </c>
      <c r="I132" s="210" t="s">
        <v>140</v>
      </c>
      <c r="J132" s="210" t="s">
        <v>555</v>
      </c>
      <c r="K132" s="220" t="s">
        <v>558</v>
      </c>
      <c r="L132" s="209" t="s">
        <v>559</v>
      </c>
      <c r="M132" s="229" t="s">
        <v>140</v>
      </c>
      <c r="N132" s="123" t="s">
        <v>140</v>
      </c>
      <c r="O132" s="123" t="s">
        <v>140</v>
      </c>
      <c r="P132" s="270"/>
      <c r="Q132" s="106"/>
    </row>
    <row r="133" spans="2:17" x14ac:dyDescent="0.25">
      <c r="B133" s="268" t="s">
        <v>44</v>
      </c>
      <c r="C133" s="268">
        <f t="shared" si="1"/>
        <v>5.9466666666666663</v>
      </c>
      <c r="D133" s="225" t="s">
        <v>553</v>
      </c>
      <c r="E133" s="218">
        <v>59311387</v>
      </c>
      <c r="F133" s="209" t="s">
        <v>371</v>
      </c>
      <c r="G133" s="223" t="s">
        <v>554</v>
      </c>
      <c r="H133" s="219">
        <v>39620</v>
      </c>
      <c r="I133" s="210" t="s">
        <v>140</v>
      </c>
      <c r="J133" s="210" t="s">
        <v>555</v>
      </c>
      <c r="K133" s="220" t="s">
        <v>560</v>
      </c>
      <c r="L133" s="209" t="s">
        <v>559</v>
      </c>
      <c r="M133" s="229" t="s">
        <v>140</v>
      </c>
      <c r="N133" s="123" t="s">
        <v>140</v>
      </c>
      <c r="O133" s="123" t="s">
        <v>140</v>
      </c>
      <c r="P133" s="270"/>
      <c r="Q133" s="106"/>
    </row>
    <row r="134" spans="2:17" x14ac:dyDescent="0.25">
      <c r="B134" s="268" t="s">
        <v>44</v>
      </c>
      <c r="C134" s="268">
        <f t="shared" si="1"/>
        <v>5.9466666666666663</v>
      </c>
      <c r="D134" s="225" t="s">
        <v>553</v>
      </c>
      <c r="E134" s="218">
        <v>59311387</v>
      </c>
      <c r="F134" s="223" t="s">
        <v>371</v>
      </c>
      <c r="G134" s="223" t="s">
        <v>554</v>
      </c>
      <c r="H134" s="219">
        <v>39620</v>
      </c>
      <c r="I134" s="210" t="s">
        <v>140</v>
      </c>
      <c r="J134" s="210" t="s">
        <v>561</v>
      </c>
      <c r="K134" s="220" t="s">
        <v>562</v>
      </c>
      <c r="L134" s="209" t="s">
        <v>563</v>
      </c>
      <c r="M134" s="229" t="s">
        <v>140</v>
      </c>
      <c r="N134" s="123" t="s">
        <v>140</v>
      </c>
      <c r="O134" s="123" t="s">
        <v>140</v>
      </c>
      <c r="P134" s="270"/>
      <c r="Q134" s="106"/>
    </row>
    <row r="135" spans="2:17" x14ac:dyDescent="0.25">
      <c r="B135" s="268" t="s">
        <v>44</v>
      </c>
      <c r="C135" s="268">
        <f t="shared" si="1"/>
        <v>5.9466666666666663</v>
      </c>
      <c r="D135" s="226" t="s">
        <v>564</v>
      </c>
      <c r="E135" s="221">
        <v>1086300998</v>
      </c>
      <c r="F135" s="209" t="s">
        <v>543</v>
      </c>
      <c r="G135" s="209" t="s">
        <v>372</v>
      </c>
      <c r="H135" s="219">
        <v>41509</v>
      </c>
      <c r="I135" s="210" t="s">
        <v>140</v>
      </c>
      <c r="J135" s="210" t="s">
        <v>565</v>
      </c>
      <c r="K135" s="220" t="s">
        <v>567</v>
      </c>
      <c r="L135" s="209" t="s">
        <v>547</v>
      </c>
      <c r="M135" s="229" t="s">
        <v>140</v>
      </c>
      <c r="N135" s="123" t="s">
        <v>140</v>
      </c>
      <c r="O135" s="123" t="s">
        <v>140</v>
      </c>
      <c r="P135" s="270"/>
      <c r="Q135" s="106"/>
    </row>
    <row r="136" spans="2:17" x14ac:dyDescent="0.25">
      <c r="B136" s="268" t="s">
        <v>44</v>
      </c>
      <c r="C136" s="268">
        <f t="shared" si="1"/>
        <v>5.9466666666666663</v>
      </c>
      <c r="D136" s="225" t="s">
        <v>564</v>
      </c>
      <c r="E136" s="218">
        <v>1086300998</v>
      </c>
      <c r="F136" s="223" t="s">
        <v>543</v>
      </c>
      <c r="G136" s="223" t="s">
        <v>372</v>
      </c>
      <c r="H136" s="219">
        <v>41509</v>
      </c>
      <c r="I136" s="210" t="s">
        <v>140</v>
      </c>
      <c r="J136" s="210" t="s">
        <v>565</v>
      </c>
      <c r="K136" s="220" t="s">
        <v>566</v>
      </c>
      <c r="L136" s="209" t="s">
        <v>547</v>
      </c>
      <c r="M136" s="229" t="s">
        <v>140</v>
      </c>
      <c r="N136" s="123" t="s">
        <v>140</v>
      </c>
      <c r="O136" s="123" t="s">
        <v>140</v>
      </c>
      <c r="P136" s="270"/>
      <c r="Q136" s="106"/>
    </row>
    <row r="137" spans="2:17" x14ac:dyDescent="0.25">
      <c r="B137" s="268" t="s">
        <v>44</v>
      </c>
      <c r="C137" s="268">
        <f t="shared" si="1"/>
        <v>5.9466666666666663</v>
      </c>
      <c r="D137" s="225" t="s">
        <v>744</v>
      </c>
      <c r="E137" s="218">
        <v>37000183</v>
      </c>
      <c r="F137" s="223" t="s">
        <v>371</v>
      </c>
      <c r="G137" s="223" t="s">
        <v>372</v>
      </c>
      <c r="H137" s="219">
        <v>32801</v>
      </c>
      <c r="I137" s="210" t="s">
        <v>141</v>
      </c>
      <c r="J137" s="210" t="s">
        <v>745</v>
      </c>
      <c r="K137" s="220" t="s">
        <v>746</v>
      </c>
      <c r="L137" s="209" t="s">
        <v>371</v>
      </c>
      <c r="M137" s="229" t="s">
        <v>140</v>
      </c>
      <c r="N137" s="123" t="s">
        <v>140</v>
      </c>
      <c r="O137" s="123" t="s">
        <v>140</v>
      </c>
      <c r="P137" s="270"/>
      <c r="Q137" s="106"/>
    </row>
    <row r="138" spans="2:17" x14ac:dyDescent="0.25">
      <c r="B138" s="268" t="s">
        <v>44</v>
      </c>
      <c r="C138" s="268">
        <f t="shared" si="1"/>
        <v>5.9466666666666663</v>
      </c>
      <c r="D138" s="226" t="s">
        <v>542</v>
      </c>
      <c r="E138" s="221">
        <v>37085564</v>
      </c>
      <c r="F138" s="209" t="s">
        <v>543</v>
      </c>
      <c r="G138" s="209" t="s">
        <v>372</v>
      </c>
      <c r="H138" s="219">
        <v>39304</v>
      </c>
      <c r="I138" s="210" t="s">
        <v>141</v>
      </c>
      <c r="J138" s="210" t="s">
        <v>748</v>
      </c>
      <c r="K138" s="220" t="s">
        <v>749</v>
      </c>
      <c r="L138" s="209" t="s">
        <v>747</v>
      </c>
      <c r="M138" s="10" t="s">
        <v>140</v>
      </c>
      <c r="N138" s="10" t="s">
        <v>140</v>
      </c>
      <c r="O138" s="123" t="s">
        <v>140</v>
      </c>
      <c r="P138" s="222"/>
      <c r="Q138" s="106"/>
    </row>
    <row r="140" spans="2:17" ht="15.75" thickBot="1" x14ac:dyDescent="0.3"/>
    <row r="141" spans="2:17" ht="27" thickBot="1" x14ac:dyDescent="0.3">
      <c r="B141" s="166" t="s">
        <v>46</v>
      </c>
      <c r="C141"/>
      <c r="D141"/>
      <c r="E141"/>
      <c r="F141"/>
      <c r="G141"/>
      <c r="H141"/>
      <c r="I141"/>
      <c r="J141"/>
      <c r="K141"/>
      <c r="L141"/>
      <c r="M141"/>
      <c r="N141"/>
    </row>
    <row r="144" spans="2:17" ht="30" x14ac:dyDescent="0.25">
      <c r="B144" s="68" t="s">
        <v>33</v>
      </c>
      <c r="C144" s="68" t="s">
        <v>47</v>
      </c>
      <c r="D144" s="168" t="s">
        <v>3</v>
      </c>
      <c r="E144"/>
    </row>
    <row r="145" spans="1:26" ht="409.5" x14ac:dyDescent="0.25">
      <c r="B145" s="69" t="s">
        <v>126</v>
      </c>
      <c r="C145" s="123" t="s">
        <v>140</v>
      </c>
      <c r="D145" s="179" t="s">
        <v>728</v>
      </c>
      <c r="E145"/>
    </row>
    <row r="148" spans="1:26" ht="26.25" x14ac:dyDescent="0.25">
      <c r="B148" s="165" t="s">
        <v>64</v>
      </c>
      <c r="C148"/>
      <c r="D148"/>
      <c r="E148"/>
      <c r="F148"/>
      <c r="G148"/>
      <c r="H148"/>
      <c r="I148"/>
      <c r="J148"/>
      <c r="K148"/>
      <c r="L148"/>
      <c r="M148"/>
      <c r="N148"/>
      <c r="O148"/>
      <c r="P148"/>
    </row>
    <row r="150" spans="1:26" ht="15.75" thickBot="1" x14ac:dyDescent="0.3"/>
    <row r="151" spans="1:26" ht="27" thickBot="1" x14ac:dyDescent="0.3">
      <c r="B151" s="230" t="s">
        <v>54</v>
      </c>
      <c r="C151"/>
      <c r="D151"/>
      <c r="E151"/>
      <c r="F151"/>
      <c r="G151"/>
      <c r="H151"/>
      <c r="I151"/>
      <c r="J151"/>
      <c r="K151"/>
      <c r="L151"/>
      <c r="M151"/>
      <c r="N151"/>
    </row>
    <row r="153" spans="1:26" ht="15.75" thickBot="1" x14ac:dyDescent="0.3">
      <c r="M153" s="65"/>
      <c r="N153" s="65"/>
    </row>
    <row r="154" spans="1:26" s="109" customFormat="1" ht="60" x14ac:dyDescent="0.25">
      <c r="B154" s="120" t="s">
        <v>149</v>
      </c>
      <c r="C154" s="120" t="s">
        <v>150</v>
      </c>
      <c r="D154" s="120" t="s">
        <v>151</v>
      </c>
      <c r="E154" s="120" t="s">
        <v>45</v>
      </c>
      <c r="F154" s="120" t="s">
        <v>22</v>
      </c>
      <c r="G154" s="120" t="s">
        <v>103</v>
      </c>
      <c r="H154" s="120" t="s">
        <v>17</v>
      </c>
      <c r="I154" s="120" t="s">
        <v>10</v>
      </c>
      <c r="J154" s="120" t="s">
        <v>31</v>
      </c>
      <c r="K154" s="120" t="s">
        <v>61</v>
      </c>
      <c r="L154" s="120" t="s">
        <v>20</v>
      </c>
      <c r="M154" s="105" t="s">
        <v>26</v>
      </c>
      <c r="N154" s="120" t="s">
        <v>152</v>
      </c>
      <c r="O154" s="120" t="s">
        <v>36</v>
      </c>
      <c r="P154" s="121" t="s">
        <v>11</v>
      </c>
      <c r="Q154" s="121" t="s">
        <v>19</v>
      </c>
    </row>
    <row r="155" spans="1:26" s="115" customFormat="1" x14ac:dyDescent="0.25">
      <c r="A155" s="47">
        <v>1</v>
      </c>
      <c r="B155" s="116" t="s">
        <v>162</v>
      </c>
      <c r="C155" s="117" t="s">
        <v>170</v>
      </c>
      <c r="D155" s="116" t="s">
        <v>172</v>
      </c>
      <c r="E155" s="111" t="s">
        <v>358</v>
      </c>
      <c r="F155" s="112" t="s">
        <v>140</v>
      </c>
      <c r="G155" s="154"/>
      <c r="H155" s="119">
        <v>41099</v>
      </c>
      <c r="I155" s="113">
        <v>41274</v>
      </c>
      <c r="J155" s="113"/>
      <c r="K155" s="113" t="s">
        <v>174</v>
      </c>
      <c r="L155" s="113" t="s">
        <v>359</v>
      </c>
      <c r="M155" s="104">
        <v>120</v>
      </c>
      <c r="N155" s="104">
        <v>120</v>
      </c>
      <c r="O155" s="27"/>
      <c r="P155" s="27">
        <v>185</v>
      </c>
      <c r="Q155" s="155" t="s">
        <v>767</v>
      </c>
      <c r="R155" s="114"/>
      <c r="S155" s="114"/>
      <c r="T155" s="114"/>
      <c r="U155" s="114"/>
      <c r="V155" s="114"/>
      <c r="W155" s="114"/>
      <c r="X155" s="114"/>
      <c r="Y155" s="114"/>
      <c r="Z155" s="114"/>
    </row>
    <row r="156" spans="1:26" s="115" customFormat="1" ht="30" x14ac:dyDescent="0.25">
      <c r="A156" s="47">
        <f>+A155+1</f>
        <v>2</v>
      </c>
      <c r="B156" s="116" t="s">
        <v>162</v>
      </c>
      <c r="C156" s="117" t="s">
        <v>163</v>
      </c>
      <c r="D156" s="116" t="s">
        <v>172</v>
      </c>
      <c r="E156" s="111" t="s">
        <v>360</v>
      </c>
      <c r="F156" s="112" t="s">
        <v>140</v>
      </c>
      <c r="G156" s="112"/>
      <c r="H156" s="196">
        <v>40578</v>
      </c>
      <c r="I156" s="113">
        <v>40908</v>
      </c>
      <c r="J156" s="113"/>
      <c r="K156" s="113" t="s">
        <v>361</v>
      </c>
      <c r="L156" s="113" t="s">
        <v>174</v>
      </c>
      <c r="M156" s="104">
        <v>110</v>
      </c>
      <c r="N156" s="104">
        <v>110</v>
      </c>
      <c r="O156" s="27"/>
      <c r="P156" s="27">
        <v>185</v>
      </c>
      <c r="Q156" s="155"/>
      <c r="R156" s="114"/>
      <c r="S156" s="114"/>
      <c r="T156" s="114"/>
      <c r="U156" s="114"/>
      <c r="V156" s="114"/>
      <c r="W156" s="114"/>
      <c r="X156" s="114"/>
      <c r="Y156" s="114"/>
      <c r="Z156" s="114"/>
    </row>
    <row r="157" spans="1:26" s="115" customFormat="1" ht="30" x14ac:dyDescent="0.25">
      <c r="A157" s="47">
        <f t="shared" ref="A157:A162" si="2">+A156+1</f>
        <v>3</v>
      </c>
      <c r="B157" s="116" t="s">
        <v>162</v>
      </c>
      <c r="C157" s="117" t="s">
        <v>163</v>
      </c>
      <c r="D157" s="116" t="s">
        <v>172</v>
      </c>
      <c r="E157" s="111" t="s">
        <v>362</v>
      </c>
      <c r="F157" s="112" t="s">
        <v>140</v>
      </c>
      <c r="G157" s="112"/>
      <c r="H157" s="196">
        <v>40578</v>
      </c>
      <c r="I157" s="113">
        <v>40908</v>
      </c>
      <c r="J157" s="113"/>
      <c r="K157" s="113" t="s">
        <v>174</v>
      </c>
      <c r="L157" s="113" t="s">
        <v>361</v>
      </c>
      <c r="M157" s="104">
        <v>2148</v>
      </c>
      <c r="N157" s="104">
        <v>2148</v>
      </c>
      <c r="O157" s="27"/>
      <c r="P157" s="27">
        <v>185</v>
      </c>
      <c r="Q157" s="155" t="s">
        <v>767</v>
      </c>
      <c r="R157" s="114"/>
      <c r="S157" s="114"/>
      <c r="T157" s="114"/>
      <c r="U157" s="114"/>
      <c r="V157" s="114"/>
      <c r="W157" s="114"/>
      <c r="X157" s="114"/>
      <c r="Y157" s="114"/>
      <c r="Z157" s="114"/>
    </row>
    <row r="158" spans="1:26" s="115" customFormat="1" ht="45" x14ac:dyDescent="0.25">
      <c r="A158" s="47">
        <f t="shared" si="2"/>
        <v>4</v>
      </c>
      <c r="B158" s="116" t="s">
        <v>162</v>
      </c>
      <c r="C158" s="117" t="s">
        <v>164</v>
      </c>
      <c r="D158" s="116" t="s">
        <v>172</v>
      </c>
      <c r="E158" s="111" t="s">
        <v>363</v>
      </c>
      <c r="F158" s="112" t="s">
        <v>140</v>
      </c>
      <c r="G158" s="112"/>
      <c r="H158" s="196">
        <v>40941</v>
      </c>
      <c r="I158" s="113">
        <v>41274</v>
      </c>
      <c r="J158" s="113"/>
      <c r="K158" s="113" t="s">
        <v>175</v>
      </c>
      <c r="L158" s="113" t="s">
        <v>174</v>
      </c>
      <c r="M158" s="104">
        <v>80</v>
      </c>
      <c r="N158" s="104">
        <v>80</v>
      </c>
      <c r="O158" s="27"/>
      <c r="P158" s="27">
        <v>185</v>
      </c>
      <c r="Q158" s="155"/>
      <c r="R158" s="114"/>
      <c r="S158" s="114"/>
      <c r="T158" s="114"/>
      <c r="U158" s="114"/>
      <c r="V158" s="114"/>
      <c r="W158" s="114"/>
      <c r="X158" s="114"/>
      <c r="Y158" s="114"/>
      <c r="Z158" s="114"/>
    </row>
    <row r="159" spans="1:26" s="115" customFormat="1" ht="45" x14ac:dyDescent="0.25">
      <c r="A159" s="47">
        <f t="shared" si="2"/>
        <v>5</v>
      </c>
      <c r="B159" s="116" t="s">
        <v>162</v>
      </c>
      <c r="C159" s="117" t="s">
        <v>164</v>
      </c>
      <c r="D159" s="116" t="s">
        <v>172</v>
      </c>
      <c r="E159" s="111" t="s">
        <v>357</v>
      </c>
      <c r="F159" s="112" t="s">
        <v>140</v>
      </c>
      <c r="G159" s="154"/>
      <c r="H159" s="196">
        <v>41872</v>
      </c>
      <c r="I159" s="113">
        <v>41943</v>
      </c>
      <c r="J159" s="113"/>
      <c r="K159" s="113" t="s">
        <v>723</v>
      </c>
      <c r="L159" s="113" t="s">
        <v>724</v>
      </c>
      <c r="M159" s="104">
        <v>434</v>
      </c>
      <c r="N159" s="104">
        <f>+M159*G159</f>
        <v>0</v>
      </c>
      <c r="O159" s="27">
        <v>312618528</v>
      </c>
      <c r="P159" s="27">
        <v>185</v>
      </c>
      <c r="Q159" s="155"/>
      <c r="R159" s="114"/>
      <c r="S159" s="114"/>
      <c r="T159" s="114"/>
      <c r="U159" s="114"/>
      <c r="V159" s="114"/>
      <c r="W159" s="114"/>
      <c r="X159" s="114"/>
      <c r="Y159" s="114"/>
      <c r="Z159" s="114"/>
    </row>
    <row r="160" spans="1:26" s="115" customFormat="1" x14ac:dyDescent="0.25">
      <c r="A160" s="47">
        <f t="shared" si="2"/>
        <v>6</v>
      </c>
      <c r="B160" s="116"/>
      <c r="C160" s="117"/>
      <c r="D160" s="116"/>
      <c r="E160" s="111"/>
      <c r="F160" s="112"/>
      <c r="G160" s="112"/>
      <c r="H160" s="112"/>
      <c r="I160" s="113"/>
      <c r="J160" s="113"/>
      <c r="K160" s="113"/>
      <c r="L160" s="113"/>
      <c r="M160" s="104"/>
      <c r="N160" s="104"/>
      <c r="O160" s="27"/>
      <c r="P160" s="27"/>
      <c r="Q160" s="155"/>
      <c r="R160" s="114"/>
      <c r="S160" s="114"/>
      <c r="T160" s="114"/>
      <c r="U160" s="114"/>
      <c r="V160" s="114"/>
      <c r="W160" s="114"/>
      <c r="X160" s="114"/>
      <c r="Y160" s="114"/>
      <c r="Z160" s="114"/>
    </row>
    <row r="161" spans="1:26" s="115" customFormat="1" x14ac:dyDescent="0.25">
      <c r="A161" s="47">
        <f t="shared" si="2"/>
        <v>7</v>
      </c>
      <c r="B161" s="116"/>
      <c r="C161" s="117"/>
      <c r="D161" s="116"/>
      <c r="E161" s="111"/>
      <c r="F161" s="112"/>
      <c r="G161" s="112"/>
      <c r="H161" s="112"/>
      <c r="I161" s="113"/>
      <c r="J161" s="113"/>
      <c r="K161" s="113"/>
      <c r="L161" s="113"/>
      <c r="M161" s="104"/>
      <c r="N161" s="104"/>
      <c r="O161" s="27"/>
      <c r="P161" s="27"/>
      <c r="Q161" s="155"/>
      <c r="R161" s="114"/>
      <c r="S161" s="114"/>
      <c r="T161" s="114"/>
      <c r="U161" s="114"/>
      <c r="V161" s="114"/>
      <c r="W161" s="114"/>
      <c r="X161" s="114"/>
      <c r="Y161" s="114"/>
      <c r="Z161" s="114"/>
    </row>
    <row r="162" spans="1:26" s="115" customFormat="1" x14ac:dyDescent="0.25">
      <c r="A162" s="47">
        <f t="shared" si="2"/>
        <v>8</v>
      </c>
      <c r="B162" s="116"/>
      <c r="C162" s="117"/>
      <c r="D162" s="116"/>
      <c r="E162" s="111"/>
      <c r="F162" s="112"/>
      <c r="G162" s="112"/>
      <c r="H162" s="112"/>
      <c r="I162" s="113"/>
      <c r="J162" s="113"/>
      <c r="K162" s="113"/>
      <c r="L162" s="113"/>
      <c r="M162" s="104"/>
      <c r="N162" s="104"/>
      <c r="O162" s="27"/>
      <c r="P162" s="27"/>
      <c r="Q162" s="155"/>
      <c r="R162" s="114"/>
      <c r="S162" s="114"/>
      <c r="T162" s="114"/>
      <c r="U162" s="114"/>
      <c r="V162" s="114"/>
      <c r="W162" s="114"/>
      <c r="X162" s="114"/>
      <c r="Y162" s="114"/>
      <c r="Z162" s="114"/>
    </row>
    <row r="163" spans="1:26" s="115" customFormat="1" ht="23.25" customHeight="1" x14ac:dyDescent="0.25">
      <c r="A163" s="47"/>
      <c r="B163" s="50" t="s">
        <v>16</v>
      </c>
      <c r="C163" s="117"/>
      <c r="D163" s="116"/>
      <c r="E163" s="111"/>
      <c r="F163" s="112"/>
      <c r="G163" s="112"/>
      <c r="H163" s="112"/>
      <c r="I163" s="113"/>
      <c r="J163" s="113"/>
      <c r="K163" s="118" t="s">
        <v>725</v>
      </c>
      <c r="L163" s="118">
        <f t="shared" ref="L163:N163" si="3">SUM(L155:L162)</f>
        <v>0</v>
      </c>
      <c r="M163" s="153">
        <f t="shared" si="3"/>
        <v>2892</v>
      </c>
      <c r="N163" s="118">
        <f t="shared" si="3"/>
        <v>2458</v>
      </c>
      <c r="O163" s="27"/>
      <c r="P163" s="27"/>
      <c r="Q163" s="156"/>
    </row>
    <row r="164" spans="1:26" x14ac:dyDescent="0.25">
      <c r="B164" s="30"/>
      <c r="C164" s="30"/>
      <c r="D164" s="30"/>
      <c r="E164" s="31"/>
      <c r="F164" s="30"/>
      <c r="G164" s="30"/>
      <c r="H164" s="30"/>
      <c r="I164" s="30"/>
      <c r="J164" s="30"/>
      <c r="K164" s="30"/>
      <c r="L164" s="30"/>
      <c r="M164" s="30"/>
      <c r="N164" s="30"/>
      <c r="O164" s="30"/>
      <c r="P164" s="30"/>
    </row>
    <row r="165" spans="1:26" ht="18.75" x14ac:dyDescent="0.25">
      <c r="B165" s="59" t="s">
        <v>32</v>
      </c>
      <c r="C165" s="73" t="str">
        <f>+K163</f>
        <v>23 meses y 7 días</v>
      </c>
      <c r="H165" s="32"/>
      <c r="I165" s="32"/>
      <c r="J165" s="32"/>
      <c r="K165" s="32"/>
      <c r="L165" s="32"/>
      <c r="M165" s="32"/>
      <c r="N165" s="30"/>
      <c r="O165" s="30"/>
      <c r="P165" s="30"/>
    </row>
    <row r="167" spans="1:26" ht="15.75" thickBot="1" x14ac:dyDescent="0.3"/>
    <row r="168" spans="1:26" ht="30.75" thickBot="1" x14ac:dyDescent="0.3">
      <c r="B168" s="76" t="s">
        <v>49</v>
      </c>
      <c r="C168" s="77" t="s">
        <v>50</v>
      </c>
      <c r="D168" s="76" t="s">
        <v>51</v>
      </c>
      <c r="E168" s="77" t="s">
        <v>55</v>
      </c>
    </row>
    <row r="169" spans="1:26" x14ac:dyDescent="0.25">
      <c r="B169" s="67" t="s">
        <v>127</v>
      </c>
      <c r="C169" s="70">
        <v>20</v>
      </c>
      <c r="D169" s="70">
        <v>0</v>
      </c>
      <c r="E169" s="167">
        <f>+D169+D170+D171</f>
        <v>40</v>
      </c>
    </row>
    <row r="170" spans="1:26" x14ac:dyDescent="0.25">
      <c r="B170" s="67" t="s">
        <v>128</v>
      </c>
      <c r="C170" s="57">
        <v>30</v>
      </c>
      <c r="D170" s="169">
        <v>0</v>
      </c>
      <c r="E170"/>
    </row>
    <row r="171" spans="1:26" ht="15.75" thickBot="1" x14ac:dyDescent="0.3">
      <c r="B171" s="67" t="s">
        <v>129</v>
      </c>
      <c r="C171" s="72">
        <v>40</v>
      </c>
      <c r="D171" s="72">
        <v>40</v>
      </c>
      <c r="E171"/>
    </row>
    <row r="173" spans="1:26" ht="15.75" thickBot="1" x14ac:dyDescent="0.3"/>
    <row r="174" spans="1:26" ht="27" thickBot="1" x14ac:dyDescent="0.3">
      <c r="B174" s="166" t="s">
        <v>52</v>
      </c>
      <c r="C174"/>
      <c r="D174"/>
      <c r="E174"/>
      <c r="F174"/>
      <c r="G174"/>
      <c r="H174"/>
      <c r="I174"/>
      <c r="J174"/>
      <c r="K174"/>
      <c r="L174"/>
      <c r="M174"/>
      <c r="N174"/>
    </row>
    <row r="176" spans="1:26" ht="75" x14ac:dyDescent="0.25">
      <c r="B176" s="122" t="s">
        <v>0</v>
      </c>
      <c r="C176" s="122" t="s">
        <v>39</v>
      </c>
      <c r="D176" s="122" t="s">
        <v>40</v>
      </c>
      <c r="E176" s="122" t="s">
        <v>116</v>
      </c>
      <c r="F176" s="122" t="s">
        <v>118</v>
      </c>
      <c r="G176" s="122" t="s">
        <v>119</v>
      </c>
      <c r="H176" s="122" t="s">
        <v>120</v>
      </c>
      <c r="I176" s="122" t="s">
        <v>117</v>
      </c>
      <c r="J176" s="168" t="s">
        <v>121</v>
      </c>
      <c r="K176"/>
      <c r="L176"/>
      <c r="M176" s="122" t="s">
        <v>125</v>
      </c>
      <c r="N176" s="122" t="s">
        <v>41</v>
      </c>
      <c r="O176" s="122" t="s">
        <v>42</v>
      </c>
      <c r="P176" s="168" t="s">
        <v>3</v>
      </c>
      <c r="Q176"/>
    </row>
    <row r="177" spans="2:17" ht="45" x14ac:dyDescent="0.25">
      <c r="B177" s="160" t="s">
        <v>133</v>
      </c>
      <c r="C177" s="160"/>
      <c r="D177" s="3"/>
      <c r="E177" s="3"/>
      <c r="F177" s="3"/>
      <c r="G177" s="3"/>
      <c r="H177" s="3"/>
      <c r="I177" s="5"/>
      <c r="J177" s="1" t="s">
        <v>122</v>
      </c>
      <c r="K177" s="100" t="s">
        <v>123</v>
      </c>
      <c r="L177" s="99" t="s">
        <v>124</v>
      </c>
      <c r="M177" s="123"/>
      <c r="N177" s="123"/>
      <c r="O177" s="123"/>
      <c r="P177" s="169"/>
      <c r="Q177"/>
    </row>
    <row r="178" spans="2:17" x14ac:dyDescent="0.25">
      <c r="B178" s="160" t="s">
        <v>134</v>
      </c>
      <c r="C178" s="160"/>
      <c r="D178" s="3"/>
      <c r="E178" s="3"/>
      <c r="F178" s="3"/>
      <c r="G178" s="3"/>
      <c r="H178" s="3"/>
      <c r="I178" s="5"/>
      <c r="J178" s="1"/>
      <c r="K178" s="100"/>
      <c r="L178" s="99"/>
      <c r="M178" s="123"/>
      <c r="N178" s="123"/>
      <c r="O178" s="123"/>
      <c r="P178" s="169"/>
      <c r="Q178" s="169"/>
    </row>
    <row r="179" spans="2:17" x14ac:dyDescent="0.25">
      <c r="B179" s="160" t="s">
        <v>135</v>
      </c>
      <c r="C179" s="160"/>
      <c r="D179" s="3"/>
      <c r="E179" s="3"/>
      <c r="F179" s="3"/>
      <c r="G179" s="3"/>
      <c r="H179" s="3"/>
      <c r="I179" s="5"/>
      <c r="J179" s="1"/>
      <c r="K179" s="99"/>
      <c r="L179" s="99"/>
      <c r="M179" s="123"/>
      <c r="N179" s="123"/>
      <c r="O179" s="123"/>
      <c r="P179" s="169"/>
      <c r="Q179"/>
    </row>
    <row r="182" spans="2:17" ht="15.75" thickBot="1" x14ac:dyDescent="0.3"/>
    <row r="183" spans="2:17" ht="30" x14ac:dyDescent="0.25">
      <c r="B183" s="126" t="s">
        <v>33</v>
      </c>
      <c r="C183" s="126" t="s">
        <v>49</v>
      </c>
      <c r="D183" s="122" t="s">
        <v>50</v>
      </c>
      <c r="E183" s="126" t="s">
        <v>51</v>
      </c>
      <c r="F183" s="77" t="s">
        <v>56</v>
      </c>
      <c r="G183" s="96"/>
    </row>
    <row r="184" spans="2:17" ht="108" x14ac:dyDescent="0.2">
      <c r="B184" s="162" t="s">
        <v>53</v>
      </c>
      <c r="C184" s="6" t="s">
        <v>130</v>
      </c>
      <c r="D184" s="169">
        <v>25</v>
      </c>
      <c r="E184" s="169">
        <v>0</v>
      </c>
      <c r="F184" s="163">
        <f>+E184+E185+E186</f>
        <v>0</v>
      </c>
      <c r="G184" s="97"/>
    </row>
    <row r="185" spans="2:17" ht="96.75" x14ac:dyDescent="0.25">
      <c r="B185"/>
      <c r="C185" s="6" t="s">
        <v>131</v>
      </c>
      <c r="D185" s="74">
        <v>25</v>
      </c>
      <c r="E185" s="169">
        <v>0</v>
      </c>
      <c r="F185"/>
      <c r="G185" s="97"/>
    </row>
    <row r="186" spans="2:17" ht="60.75" x14ac:dyDescent="0.25">
      <c r="B186"/>
      <c r="C186" s="6" t="s">
        <v>132</v>
      </c>
      <c r="D186" s="169">
        <v>10</v>
      </c>
      <c r="E186" s="169">
        <v>0</v>
      </c>
      <c r="F186"/>
      <c r="G186" s="97"/>
    </row>
    <row r="187" spans="2:17" x14ac:dyDescent="0.25">
      <c r="C187" s="106"/>
    </row>
    <row r="190" spans="2:17" x14ac:dyDescent="0.25">
      <c r="B190" s="124" t="s">
        <v>57</v>
      </c>
    </row>
    <row r="193" spans="2:5" x14ac:dyDescent="0.25">
      <c r="B193" s="127" t="s">
        <v>33</v>
      </c>
      <c r="C193" s="127" t="s">
        <v>58</v>
      </c>
      <c r="D193" s="126" t="s">
        <v>51</v>
      </c>
      <c r="E193" s="126" t="s">
        <v>16</v>
      </c>
    </row>
    <row r="194" spans="2:5" ht="28.5" x14ac:dyDescent="0.25">
      <c r="B194" s="107" t="s">
        <v>59</v>
      </c>
      <c r="C194" s="108">
        <v>40</v>
      </c>
      <c r="D194" s="169">
        <f>+E169</f>
        <v>40</v>
      </c>
      <c r="E194" s="164">
        <f>+D194+D195</f>
        <v>40</v>
      </c>
    </row>
    <row r="195" spans="2:5" ht="42.75" x14ac:dyDescent="0.25">
      <c r="B195" s="107" t="s">
        <v>60</v>
      </c>
      <c r="C195" s="108">
        <v>60</v>
      </c>
      <c r="D195" s="169">
        <f>+F184</f>
        <v>0</v>
      </c>
      <c r="E195"/>
    </row>
  </sheetData>
  <customSheetViews>
    <customSheetView guid="{BE7B4A4D-9AE1-44FB-896A-2A75BAC54DCE}" scale="70" hiddenColumns="1" topLeftCell="A89">
      <selection activeCell="J98" sqref="J98:L98"/>
      <pageMargins left="0.7" right="0.7" top="0.75" bottom="0.75" header="0.3" footer="0.3"/>
    </customSheetView>
    <customSheetView guid="{374C4F09-C3B7-4D17-A0A7-F165E4E76099}" scale="60" hiddenColumns="1" topLeftCell="A92">
      <selection activeCell="F122" sqref="F122"/>
      <pageMargins left="0.7" right="0.7" top="0.75" bottom="0.75" header="0.3" footer="0.3"/>
    </customSheetView>
    <customSheetView guid="{9DED1854-660D-4172-A9EB-183BAA06A99B}" scale="70" hiddenColumns="1" topLeftCell="A140">
      <selection activeCell="E144" sqref="E144"/>
      <pageMargins left="0.7" right="0.7" top="0.75" bottom="0.75" header="0.3" footer="0.3"/>
    </customSheetView>
    <customSheetView guid="{6E8EF82A-AAAD-497F-93AF-E33C2625F3E2}" scale="70" hiddenColumns="1">
      <selection activeCell="A160" sqref="A160"/>
      <pageMargins left="0.7" right="0.7" top="0.75" bottom="0.75" header="0.3" footer="0.3"/>
    </customSheetView>
    <customSheetView guid="{467D9A3C-026B-4584-8953-F7E2F4B9FE9A}" scale="60" hiddenColumns="1" topLeftCell="E110">
      <selection activeCell="Q104" sqref="Q104"/>
      <pageMargins left="0.7" right="0.7" top="0.75" bottom="0.75" header="0.3" footer="0.3"/>
    </customSheetView>
    <customSheetView guid="{A754E68C-2FC6-462D-A463-BD613E9F1BEB}" scale="70" hiddenColumns="1" topLeftCell="C147">
      <selection activeCell="H167" sqref="H167"/>
      <pageMargins left="0.7" right="0.7" top="0.75" bottom="0.75" header="0.3" footer="0.3"/>
    </customSheetView>
    <customSheetView guid="{177D317F-D5D9-47E3-BD3A-7C3DF8DF3716}" hiddenColumns="1">
      <selection sqref="A1:XFD1048576"/>
      <pageMargins left="0.7" right="0.7" top="0.75" bottom="0.75" header="0.3" footer="0.3"/>
    </customSheetView>
    <customSheetView guid="{8714CD75-90D4-461F-ACB9-B571BFEBEF04}" scale="60" hiddenColumns="1" topLeftCell="A36">
      <selection activeCell="H40" sqref="H40"/>
      <pageMargins left="0.7" right="0.7" top="0.75" bottom="0.75" header="0.3" footer="0.3"/>
    </customSheetView>
    <customSheetView guid="{0C0DF93C-CC48-4648-B448-DAEBA1B6A469}" scale="60" hiddenColumns="1" topLeftCell="A36">
      <selection activeCell="H40" sqref="H40"/>
      <pageMargins left="0.7" right="0.7" top="0.75" bottom="0.75" header="0.3" footer="0.3"/>
    </customSheetView>
    <customSheetView guid="{D303456D-D930-4BC3-88BE-8A971BB047C8}" scale="70" hiddenColumns="1" topLeftCell="H147">
      <selection activeCell="P158" sqref="P158"/>
      <pageMargins left="0.7" right="0.7" top="0.75" bottom="0.75" header="0.3" footer="0.3"/>
    </customSheetView>
    <customSheetView guid="{7AA009C8-13FF-4F9B-84D3-3E7CCAF6094D}" scale="70" hiddenColumns="1" topLeftCell="A140">
      <selection activeCell="E144" sqref="E144"/>
      <pageMargins left="0.7" right="0.7" top="0.75" bottom="0.75" header="0.3" footer="0.3"/>
    </customSheetView>
    <customSheetView guid="{793476DD-798E-4C47-9D79-FF3D3E5BC468}" scale="60" hiddenColumns="1" topLeftCell="A92">
      <selection activeCell="F122" sqref="F122"/>
      <pageMargins left="0.7" right="0.7" top="0.75" bottom="0.75" header="0.3" footer="0.3"/>
    </customSheetView>
  </customSheetView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71"/>
  <sheetViews>
    <sheetView topLeftCell="A124" zoomScale="70" zoomScaleNormal="70" zoomScaleSheetLayoutView="80" workbookViewId="0">
      <selection activeCell="F139" sqref="F13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44.7109375" style="9" customWidth="1"/>
    <col min="12" max="13" width="18.7109375" style="9" customWidth="1"/>
    <col min="14" max="14" width="22.140625" style="9" customWidth="1"/>
    <col min="15" max="15" width="26.140625" style="9" customWidth="1"/>
    <col min="16" max="16" width="74.42578125" style="9" customWidth="1"/>
    <col min="17" max="17" width="63.42578125" style="9" customWidth="1"/>
    <col min="18" max="18" width="41.425781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165" t="s">
        <v>63</v>
      </c>
      <c r="C2"/>
      <c r="D2"/>
      <c r="E2"/>
      <c r="F2"/>
      <c r="G2"/>
      <c r="H2"/>
      <c r="I2"/>
      <c r="J2"/>
      <c r="K2"/>
      <c r="L2"/>
      <c r="M2"/>
      <c r="N2"/>
      <c r="O2"/>
      <c r="P2"/>
    </row>
    <row r="4" spans="2:16" ht="26.25" x14ac:dyDescent="0.25">
      <c r="B4" s="165" t="s">
        <v>48</v>
      </c>
      <c r="C4"/>
      <c r="D4"/>
      <c r="E4"/>
      <c r="F4"/>
      <c r="G4"/>
      <c r="H4"/>
      <c r="I4"/>
      <c r="J4"/>
      <c r="K4"/>
      <c r="L4"/>
      <c r="M4"/>
      <c r="N4"/>
      <c r="O4"/>
      <c r="P4"/>
    </row>
    <row r="5" spans="2:16" ht="15.75" thickBot="1" x14ac:dyDescent="0.3"/>
    <row r="6" spans="2:16" ht="21.75" thickBot="1" x14ac:dyDescent="0.3">
      <c r="B6" s="11" t="s">
        <v>4</v>
      </c>
      <c r="C6" s="177" t="s">
        <v>162</v>
      </c>
      <c r="D6"/>
      <c r="E6"/>
      <c r="F6"/>
      <c r="G6"/>
      <c r="H6"/>
      <c r="I6"/>
      <c r="J6"/>
      <c r="K6"/>
      <c r="L6"/>
      <c r="M6"/>
      <c r="N6"/>
    </row>
    <row r="7" spans="2:16" ht="16.5" thickBot="1" x14ac:dyDescent="0.3">
      <c r="B7" s="12" t="s">
        <v>5</v>
      </c>
      <c r="C7" s="177" t="s">
        <v>171</v>
      </c>
      <c r="D7"/>
      <c r="E7"/>
      <c r="F7"/>
      <c r="G7"/>
      <c r="H7"/>
      <c r="I7"/>
      <c r="J7"/>
      <c r="K7"/>
      <c r="L7"/>
      <c r="M7"/>
      <c r="N7"/>
    </row>
    <row r="8" spans="2:16" ht="16.5" thickBot="1" x14ac:dyDescent="0.3">
      <c r="B8" s="12" t="s">
        <v>6</v>
      </c>
      <c r="C8" s="177" t="s">
        <v>163</v>
      </c>
      <c r="D8"/>
      <c r="E8"/>
      <c r="F8"/>
      <c r="G8"/>
      <c r="H8"/>
      <c r="I8"/>
      <c r="J8"/>
      <c r="K8"/>
      <c r="L8"/>
      <c r="M8"/>
      <c r="N8"/>
    </row>
    <row r="9" spans="2:16" ht="16.5" thickBot="1" x14ac:dyDescent="0.3">
      <c r="B9" s="12" t="s">
        <v>7</v>
      </c>
      <c r="C9" s="177" t="s">
        <v>164</v>
      </c>
      <c r="D9"/>
      <c r="E9"/>
      <c r="F9"/>
      <c r="G9"/>
      <c r="H9"/>
      <c r="I9"/>
      <c r="J9"/>
      <c r="K9"/>
      <c r="L9"/>
      <c r="M9"/>
      <c r="N9"/>
    </row>
    <row r="10" spans="2:16" ht="16.5" thickBot="1" x14ac:dyDescent="0.3">
      <c r="B10" s="12" t="s">
        <v>166</v>
      </c>
      <c r="C10" s="177" t="s">
        <v>165</v>
      </c>
      <c r="D10" s="177"/>
      <c r="E10" s="177"/>
      <c r="F10" s="177"/>
      <c r="G10" s="177"/>
      <c r="H10" s="177"/>
      <c r="I10" s="177"/>
      <c r="J10" s="177"/>
      <c r="K10" s="177"/>
      <c r="L10" s="177"/>
      <c r="M10" s="177"/>
      <c r="N10" s="178"/>
    </row>
    <row r="11" spans="2:16" ht="16.5" thickBot="1" x14ac:dyDescent="0.3">
      <c r="B11" s="12" t="s">
        <v>167</v>
      </c>
      <c r="C11" s="185" t="s">
        <v>169</v>
      </c>
      <c r="D11" s="185"/>
      <c r="E11" s="185"/>
      <c r="F11" s="177"/>
      <c r="G11" s="177"/>
      <c r="H11" s="177"/>
      <c r="I11" s="177"/>
      <c r="J11" s="177"/>
      <c r="K11" s="177"/>
      <c r="L11" s="177"/>
      <c r="M11" s="177"/>
      <c r="N11" s="178"/>
    </row>
    <row r="12" spans="2:16" ht="16.5" thickBot="1" x14ac:dyDescent="0.3">
      <c r="B12" s="12" t="s">
        <v>168</v>
      </c>
      <c r="C12" s="185" t="s">
        <v>170</v>
      </c>
      <c r="D12" s="185"/>
      <c r="E12" s="185"/>
      <c r="F12" s="177"/>
      <c r="G12" s="177"/>
      <c r="H12" s="177"/>
      <c r="I12" s="177"/>
      <c r="J12" s="177"/>
      <c r="K12" s="177"/>
      <c r="L12" s="177"/>
      <c r="M12" s="177"/>
      <c r="N12" s="178"/>
    </row>
    <row r="13" spans="2:16" ht="16.5" thickBot="1" x14ac:dyDescent="0.3">
      <c r="B13" s="12" t="s">
        <v>8</v>
      </c>
      <c r="C13" s="184">
        <v>22</v>
      </c>
      <c r="D13"/>
      <c r="E13"/>
      <c r="F13" s="34"/>
      <c r="G13" s="34"/>
      <c r="H13" s="34"/>
      <c r="I13" s="34"/>
      <c r="J13" s="34"/>
      <c r="K13" s="34"/>
      <c r="L13" s="34"/>
      <c r="M13" s="34"/>
      <c r="N13" s="35"/>
    </row>
    <row r="14" spans="2:16" ht="16.5" thickBot="1" x14ac:dyDescent="0.3">
      <c r="B14" s="14" t="s">
        <v>9</v>
      </c>
      <c r="C14" s="15">
        <v>41973</v>
      </c>
      <c r="D14" s="16"/>
      <c r="E14" s="16"/>
      <c r="F14" s="16"/>
      <c r="G14" s="16"/>
      <c r="H14" s="16"/>
      <c r="I14" s="16"/>
      <c r="J14" s="16"/>
      <c r="K14" s="16"/>
      <c r="L14" s="16"/>
      <c r="M14" s="16"/>
      <c r="N14" s="17"/>
    </row>
    <row r="15" spans="2:16" ht="15.75" x14ac:dyDescent="0.25">
      <c r="B15" s="13"/>
      <c r="C15" s="18"/>
      <c r="D15" s="19"/>
      <c r="E15" s="19"/>
      <c r="F15" s="19"/>
      <c r="G15" s="19"/>
      <c r="H15" s="19"/>
      <c r="I15" s="109"/>
      <c r="J15" s="109"/>
      <c r="K15" s="109"/>
      <c r="L15" s="109"/>
      <c r="M15" s="109"/>
      <c r="N15" s="19"/>
    </row>
    <row r="16" spans="2:16" x14ac:dyDescent="0.25">
      <c r="I16" s="109"/>
      <c r="J16" s="109"/>
      <c r="K16" s="109"/>
      <c r="L16" s="109"/>
      <c r="M16" s="109"/>
      <c r="N16" s="110"/>
    </row>
    <row r="17" spans="1:14" ht="30" x14ac:dyDescent="0.25">
      <c r="B17" s="172" t="s">
        <v>101</v>
      </c>
      <c r="C17"/>
      <c r="D17" s="172" t="s">
        <v>12</v>
      </c>
      <c r="E17" s="172" t="s">
        <v>13</v>
      </c>
      <c r="F17" s="172" t="s">
        <v>29</v>
      </c>
      <c r="G17" s="94"/>
      <c r="I17" s="38"/>
      <c r="J17" s="38"/>
      <c r="K17" s="38"/>
      <c r="L17" s="38"/>
      <c r="M17" s="38"/>
      <c r="N17" s="110"/>
    </row>
    <row r="18" spans="1:14" x14ac:dyDescent="0.25">
      <c r="B18"/>
      <c r="C18"/>
      <c r="D18" s="189">
        <v>22</v>
      </c>
      <c r="E18" s="36">
        <v>2788524969</v>
      </c>
      <c r="F18" s="186">
        <v>1137</v>
      </c>
      <c r="G18" s="95"/>
      <c r="I18" s="39"/>
      <c r="J18" s="39"/>
      <c r="K18" s="39"/>
      <c r="L18" s="39"/>
      <c r="M18" s="39"/>
      <c r="N18" s="110"/>
    </row>
    <row r="19" spans="1:14" x14ac:dyDescent="0.25">
      <c r="B19"/>
      <c r="C19"/>
      <c r="D19" s="172"/>
      <c r="E19" s="36"/>
      <c r="F19" s="186"/>
      <c r="G19" s="95"/>
      <c r="I19" s="39"/>
      <c r="J19" s="39"/>
      <c r="K19" s="39"/>
      <c r="L19" s="39"/>
      <c r="M19" s="39"/>
      <c r="N19" s="110"/>
    </row>
    <row r="20" spans="1:14" x14ac:dyDescent="0.25">
      <c r="B20"/>
      <c r="C20"/>
      <c r="D20" s="172"/>
      <c r="E20" s="36"/>
      <c r="F20" s="186"/>
      <c r="G20" s="95"/>
      <c r="I20" s="39"/>
      <c r="J20" s="39"/>
      <c r="K20" s="39"/>
      <c r="L20" s="39"/>
      <c r="M20" s="39"/>
      <c r="N20" s="110"/>
    </row>
    <row r="21" spans="1:14" x14ac:dyDescent="0.25">
      <c r="B21"/>
      <c r="C21"/>
      <c r="D21" s="172"/>
      <c r="E21" s="36"/>
      <c r="F21" s="186"/>
      <c r="G21" s="95"/>
      <c r="H21" s="22"/>
      <c r="I21" s="39"/>
      <c r="J21" s="39"/>
      <c r="K21" s="39"/>
      <c r="L21" s="39"/>
      <c r="M21" s="39"/>
      <c r="N21" s="20"/>
    </row>
    <row r="22" spans="1:14" x14ac:dyDescent="0.25">
      <c r="B22"/>
      <c r="C22"/>
      <c r="D22" s="172"/>
      <c r="E22" s="36"/>
      <c r="F22" s="186"/>
      <c r="G22" s="95"/>
      <c r="H22" s="22"/>
      <c r="I22" s="41"/>
      <c r="J22" s="41"/>
      <c r="K22" s="41"/>
      <c r="L22" s="41"/>
      <c r="M22" s="41"/>
      <c r="N22" s="20"/>
    </row>
    <row r="23" spans="1:14" x14ac:dyDescent="0.25">
      <c r="B23"/>
      <c r="C23"/>
      <c r="D23" s="172"/>
      <c r="E23" s="37"/>
      <c r="F23" s="36"/>
      <c r="G23" s="95"/>
      <c r="H23" s="22"/>
      <c r="I23" s="109"/>
      <c r="J23" s="109"/>
      <c r="K23" s="109"/>
      <c r="L23" s="109"/>
      <c r="M23" s="109"/>
      <c r="N23" s="20"/>
    </row>
    <row r="24" spans="1:14" x14ac:dyDescent="0.25">
      <c r="B24"/>
      <c r="C24"/>
      <c r="D24" s="172"/>
      <c r="E24" s="37"/>
      <c r="F24" s="36"/>
      <c r="G24" s="95"/>
      <c r="H24" s="22"/>
      <c r="I24" s="109"/>
      <c r="J24" s="109"/>
      <c r="K24" s="109"/>
      <c r="L24" s="109"/>
      <c r="M24" s="109"/>
      <c r="N24" s="20"/>
    </row>
    <row r="25" spans="1:14" ht="15.75" thickBot="1" x14ac:dyDescent="0.3">
      <c r="B25" s="176" t="s">
        <v>14</v>
      </c>
      <c r="C25"/>
      <c r="D25" s="172">
        <f>SUM(D18:D22)</f>
        <v>22</v>
      </c>
      <c r="E25" s="64">
        <f>SUM(E18:E22)</f>
        <v>2788524969</v>
      </c>
      <c r="F25" s="186">
        <f>SUM(F18:F22)</f>
        <v>1137</v>
      </c>
      <c r="G25" s="95"/>
      <c r="H25" s="22"/>
      <c r="I25" s="109"/>
      <c r="J25" s="109"/>
      <c r="K25" s="109"/>
      <c r="L25" s="109"/>
      <c r="M25" s="109"/>
      <c r="N25" s="20"/>
    </row>
    <row r="26" spans="1:14" ht="45.75" thickBot="1" x14ac:dyDescent="0.3">
      <c r="A26" s="43"/>
      <c r="B26" s="53" t="s">
        <v>15</v>
      </c>
      <c r="C26" s="53" t="s">
        <v>102</v>
      </c>
      <c r="E26" s="38"/>
      <c r="F26" s="38"/>
      <c r="G26" s="38"/>
      <c r="H26" s="38"/>
      <c r="I26" s="10"/>
      <c r="J26" s="10"/>
      <c r="K26" s="10"/>
      <c r="L26" s="10"/>
      <c r="M26" s="10"/>
    </row>
    <row r="27" spans="1:14" ht="15.75" thickBot="1" x14ac:dyDescent="0.3">
      <c r="A27" s="44">
        <v>1</v>
      </c>
      <c r="C27" s="282">
        <f>F25*80%</f>
        <v>909.6</v>
      </c>
      <c r="D27" s="39"/>
      <c r="E27" s="283">
        <f>E25</f>
        <v>2788524969</v>
      </c>
      <c r="F27" s="40"/>
      <c r="G27" s="40"/>
      <c r="H27" s="40"/>
      <c r="I27" s="23"/>
      <c r="J27" s="23"/>
      <c r="K27" s="23"/>
      <c r="L27" s="23"/>
      <c r="M27" s="23"/>
    </row>
    <row r="28" spans="1:14" x14ac:dyDescent="0.25">
      <c r="A28" s="101"/>
      <c r="C28" s="102"/>
      <c r="D28" s="39"/>
      <c r="E28" s="103"/>
      <c r="F28" s="40"/>
      <c r="G28" s="40"/>
      <c r="H28" s="40"/>
      <c r="I28" s="23"/>
      <c r="J28" s="23"/>
      <c r="K28" s="23"/>
      <c r="L28" s="23"/>
      <c r="M28" s="23"/>
    </row>
    <row r="29" spans="1:14" x14ac:dyDescent="0.25">
      <c r="A29" s="101"/>
      <c r="C29" s="102"/>
      <c r="D29" s="39"/>
      <c r="E29" s="103"/>
      <c r="F29" s="40"/>
      <c r="G29" s="40"/>
      <c r="H29" s="40"/>
      <c r="I29" s="23"/>
      <c r="J29" s="23"/>
      <c r="K29" s="23"/>
      <c r="L29" s="23"/>
      <c r="M29" s="23"/>
    </row>
    <row r="30" spans="1:14" x14ac:dyDescent="0.25">
      <c r="A30" s="101"/>
      <c r="B30" s="124" t="s">
        <v>139</v>
      </c>
      <c r="C30" s="106"/>
      <c r="D30" s="106"/>
      <c r="E30" s="106"/>
      <c r="F30" s="106"/>
      <c r="G30" s="106"/>
      <c r="H30" s="106"/>
      <c r="I30" s="109"/>
      <c r="J30" s="109"/>
      <c r="K30" s="109"/>
      <c r="L30" s="109"/>
      <c r="M30" s="109"/>
      <c r="N30" s="110"/>
    </row>
    <row r="31" spans="1:14" x14ac:dyDescent="0.25">
      <c r="A31" s="101"/>
      <c r="B31" s="106"/>
      <c r="C31" s="106"/>
      <c r="D31" s="106"/>
      <c r="E31" s="106"/>
      <c r="F31" s="106"/>
      <c r="G31" s="106"/>
      <c r="H31" s="106"/>
      <c r="I31" s="109"/>
      <c r="J31" s="109"/>
      <c r="K31" s="109"/>
      <c r="L31" s="109"/>
      <c r="M31" s="109"/>
      <c r="N31" s="110"/>
    </row>
    <row r="32" spans="1:14" x14ac:dyDescent="0.25">
      <c r="A32" s="101"/>
      <c r="B32" s="127" t="s">
        <v>33</v>
      </c>
      <c r="C32" s="127" t="s">
        <v>140</v>
      </c>
      <c r="D32" s="127" t="s">
        <v>141</v>
      </c>
      <c r="E32" s="106"/>
      <c r="F32" s="106"/>
      <c r="G32" s="106"/>
      <c r="H32" s="106"/>
      <c r="I32" s="109"/>
      <c r="J32" s="109"/>
      <c r="K32" s="109"/>
      <c r="L32" s="109"/>
      <c r="M32" s="109"/>
      <c r="N32" s="110"/>
    </row>
    <row r="33" spans="1:14" x14ac:dyDescent="0.25">
      <c r="A33" s="101"/>
      <c r="B33" s="123" t="s">
        <v>142</v>
      </c>
      <c r="C33" s="260" t="s">
        <v>216</v>
      </c>
      <c r="D33" s="123"/>
      <c r="E33" s="106"/>
      <c r="F33" s="106"/>
      <c r="G33" s="106"/>
      <c r="H33" s="106"/>
      <c r="I33" s="109"/>
      <c r="J33" s="109"/>
      <c r="K33" s="109"/>
      <c r="L33" s="109"/>
      <c r="M33" s="109"/>
      <c r="N33" s="110"/>
    </row>
    <row r="34" spans="1:14" x14ac:dyDescent="0.25">
      <c r="A34" s="101"/>
      <c r="B34" s="123" t="s">
        <v>143</v>
      </c>
      <c r="C34" s="260" t="s">
        <v>216</v>
      </c>
      <c r="D34" s="123"/>
      <c r="E34" s="106"/>
      <c r="F34" s="106"/>
      <c r="G34" s="106"/>
      <c r="H34" s="106"/>
      <c r="I34" s="109"/>
      <c r="J34" s="109"/>
      <c r="K34" s="109"/>
      <c r="L34" s="109"/>
      <c r="M34" s="109"/>
      <c r="N34" s="110"/>
    </row>
    <row r="35" spans="1:14" x14ac:dyDescent="0.25">
      <c r="A35" s="101"/>
      <c r="B35" s="123" t="s">
        <v>144</v>
      </c>
      <c r="C35" s="261" t="s">
        <v>216</v>
      </c>
      <c r="D35" s="123"/>
      <c r="E35" s="106"/>
      <c r="F35" s="106"/>
      <c r="G35" s="106"/>
      <c r="H35" s="106"/>
      <c r="I35" s="109"/>
      <c r="J35" s="109"/>
      <c r="K35" s="109"/>
      <c r="L35" s="109"/>
      <c r="M35" s="109"/>
      <c r="N35" s="110"/>
    </row>
    <row r="36" spans="1:14" x14ac:dyDescent="0.25">
      <c r="A36" s="101"/>
      <c r="B36" s="123" t="s">
        <v>145</v>
      </c>
      <c r="C36" s="123"/>
      <c r="D36" s="271" t="s">
        <v>216</v>
      </c>
      <c r="E36" s="106"/>
      <c r="F36" s="106"/>
      <c r="G36" s="106"/>
      <c r="H36" s="106"/>
      <c r="I36" s="109"/>
      <c r="J36" s="109"/>
      <c r="K36" s="109"/>
      <c r="L36" s="109"/>
      <c r="M36" s="109"/>
      <c r="N36" s="110"/>
    </row>
    <row r="37" spans="1:14" x14ac:dyDescent="0.25">
      <c r="A37" s="101"/>
      <c r="B37" s="106"/>
      <c r="C37" s="106"/>
      <c r="D37" s="106"/>
      <c r="E37" s="106"/>
      <c r="F37" s="106"/>
      <c r="G37" s="106"/>
      <c r="H37" s="106"/>
      <c r="I37" s="109"/>
      <c r="J37" s="109"/>
      <c r="K37" s="109"/>
      <c r="L37" s="109"/>
      <c r="M37" s="109"/>
      <c r="N37" s="110"/>
    </row>
    <row r="38" spans="1:14" x14ac:dyDescent="0.25">
      <c r="A38" s="101"/>
      <c r="B38" s="106"/>
      <c r="C38" s="106"/>
      <c r="D38" s="106"/>
      <c r="E38" s="106"/>
      <c r="F38" s="106"/>
      <c r="G38" s="106"/>
      <c r="H38" s="106"/>
      <c r="I38" s="109"/>
      <c r="J38" s="109"/>
      <c r="K38" s="109"/>
      <c r="L38" s="109"/>
      <c r="M38" s="109"/>
      <c r="N38" s="110"/>
    </row>
    <row r="39" spans="1:14" x14ac:dyDescent="0.25">
      <c r="A39" s="101"/>
      <c r="B39" s="124" t="s">
        <v>146</v>
      </c>
      <c r="C39" s="106"/>
      <c r="D39" s="106"/>
      <c r="E39" s="106"/>
      <c r="F39" s="106"/>
      <c r="G39" s="106"/>
      <c r="H39" s="106"/>
      <c r="I39" s="109"/>
      <c r="J39" s="109"/>
      <c r="K39" s="109"/>
      <c r="L39" s="109"/>
      <c r="M39" s="109"/>
      <c r="N39" s="110"/>
    </row>
    <row r="40" spans="1:14" x14ac:dyDescent="0.25">
      <c r="A40" s="101"/>
      <c r="B40" s="106"/>
      <c r="C40" s="106"/>
      <c r="D40" s="106"/>
      <c r="E40" s="106"/>
      <c r="F40" s="106"/>
      <c r="G40" s="106"/>
      <c r="H40" s="106"/>
      <c r="I40" s="109"/>
      <c r="J40" s="109"/>
      <c r="K40" s="109"/>
      <c r="L40" s="109"/>
      <c r="M40" s="109"/>
      <c r="N40" s="110"/>
    </row>
    <row r="41" spans="1:14" x14ac:dyDescent="0.25">
      <c r="A41" s="101"/>
      <c r="B41" s="106"/>
      <c r="C41" s="106"/>
      <c r="D41" s="106"/>
      <c r="E41" s="106"/>
      <c r="F41" s="106"/>
      <c r="G41" s="106"/>
      <c r="H41" s="106"/>
      <c r="I41" s="109"/>
      <c r="J41" s="109"/>
      <c r="K41" s="109"/>
      <c r="L41" s="109"/>
      <c r="M41" s="109"/>
      <c r="N41" s="110"/>
    </row>
    <row r="42" spans="1:14" x14ac:dyDescent="0.25">
      <c r="A42" s="101"/>
      <c r="B42" s="127" t="s">
        <v>33</v>
      </c>
      <c r="C42" s="127" t="s">
        <v>58</v>
      </c>
      <c r="D42" s="126" t="s">
        <v>51</v>
      </c>
      <c r="E42" s="126" t="s">
        <v>16</v>
      </c>
      <c r="F42" s="106"/>
      <c r="G42" s="106"/>
      <c r="H42" s="106"/>
      <c r="I42" s="109"/>
      <c r="J42" s="109"/>
      <c r="K42" s="109"/>
      <c r="L42" s="109"/>
      <c r="M42" s="109"/>
      <c r="N42" s="110"/>
    </row>
    <row r="43" spans="1:14" ht="28.5" x14ac:dyDescent="0.25">
      <c r="A43" s="101"/>
      <c r="B43" s="107" t="s">
        <v>147</v>
      </c>
      <c r="C43" s="108">
        <v>40</v>
      </c>
      <c r="D43" s="169">
        <v>20</v>
      </c>
      <c r="E43" s="164">
        <f>+D43+D44</f>
        <v>20</v>
      </c>
      <c r="F43" s="106"/>
      <c r="G43" s="106"/>
      <c r="H43" s="106"/>
      <c r="I43" s="109"/>
      <c r="J43" s="109"/>
      <c r="K43" s="109"/>
      <c r="L43" s="109"/>
      <c r="M43" s="109"/>
      <c r="N43" s="110"/>
    </row>
    <row r="44" spans="1:14" ht="42.75" x14ac:dyDescent="0.25">
      <c r="A44" s="101"/>
      <c r="B44" s="107" t="s">
        <v>148</v>
      </c>
      <c r="C44" s="108">
        <v>60</v>
      </c>
      <c r="D44" s="169">
        <f>+F170</f>
        <v>0</v>
      </c>
      <c r="E44"/>
      <c r="F44" s="106"/>
      <c r="G44" s="106"/>
      <c r="H44" s="106"/>
      <c r="I44" s="109"/>
      <c r="J44" s="109"/>
      <c r="K44" s="109"/>
      <c r="L44" s="109"/>
      <c r="M44" s="109"/>
      <c r="N44" s="110"/>
    </row>
    <row r="45" spans="1:14" x14ac:dyDescent="0.25">
      <c r="A45" s="101"/>
      <c r="C45" s="102"/>
      <c r="D45" s="39"/>
      <c r="E45" s="103"/>
      <c r="F45" s="40"/>
      <c r="G45" s="40"/>
      <c r="H45" s="40"/>
      <c r="I45" s="23"/>
      <c r="J45" s="23"/>
      <c r="K45" s="23"/>
      <c r="L45" s="23"/>
      <c r="M45" s="23"/>
    </row>
    <row r="46" spans="1:14" x14ac:dyDescent="0.25">
      <c r="A46" s="101"/>
      <c r="C46" s="102"/>
      <c r="D46" s="39"/>
      <c r="E46" s="103"/>
      <c r="F46" s="40"/>
      <c r="G46" s="40"/>
      <c r="H46" s="40"/>
      <c r="I46" s="23"/>
      <c r="J46" s="23"/>
      <c r="K46" s="23"/>
      <c r="L46" s="23"/>
      <c r="M46" s="23"/>
    </row>
    <row r="47" spans="1:14" x14ac:dyDescent="0.25">
      <c r="A47" s="101"/>
      <c r="C47" s="102"/>
      <c r="D47" s="39"/>
      <c r="E47" s="103"/>
      <c r="F47" s="40"/>
      <c r="G47" s="40"/>
      <c r="H47" s="40"/>
      <c r="I47" s="23"/>
      <c r="J47" s="23"/>
      <c r="K47" s="23"/>
      <c r="L47" s="23"/>
      <c r="M47" s="23"/>
    </row>
    <row r="48" spans="1:14" ht="26.25" customHeight="1" thickBot="1" x14ac:dyDescent="0.3">
      <c r="M48" s="174" t="s">
        <v>35</v>
      </c>
      <c r="N48"/>
    </row>
    <row r="49" spans="1:26" x14ac:dyDescent="0.25">
      <c r="B49" s="124" t="s">
        <v>30</v>
      </c>
      <c r="M49" s="65"/>
      <c r="N49" s="65"/>
    </row>
    <row r="50" spans="1:26" ht="15.75" thickBot="1" x14ac:dyDescent="0.3">
      <c r="M50" s="65"/>
      <c r="N50" s="65"/>
    </row>
    <row r="51" spans="1:26" s="109" customFormat="1" ht="60" x14ac:dyDescent="0.25">
      <c r="B51" s="120" t="s">
        <v>149</v>
      </c>
      <c r="C51" s="120" t="s">
        <v>150</v>
      </c>
      <c r="D51" s="120" t="s">
        <v>151</v>
      </c>
      <c r="E51" s="120" t="s">
        <v>45</v>
      </c>
      <c r="F51" s="120" t="s">
        <v>22</v>
      </c>
      <c r="G51" s="120" t="s">
        <v>103</v>
      </c>
      <c r="H51" s="120" t="s">
        <v>17</v>
      </c>
      <c r="I51" s="120" t="s">
        <v>10</v>
      </c>
      <c r="J51" s="120" t="s">
        <v>31</v>
      </c>
      <c r="K51" s="120" t="s">
        <v>61</v>
      </c>
      <c r="L51" s="120" t="s">
        <v>20</v>
      </c>
      <c r="M51" s="105" t="s">
        <v>26</v>
      </c>
      <c r="N51" s="120" t="s">
        <v>152</v>
      </c>
      <c r="O51" s="120" t="s">
        <v>36</v>
      </c>
      <c r="P51" s="121" t="s">
        <v>11</v>
      </c>
      <c r="Q51" s="121" t="s">
        <v>19</v>
      </c>
    </row>
    <row r="52" spans="1:26" s="115" customFormat="1" ht="60" x14ac:dyDescent="0.25">
      <c r="A52" s="47">
        <v>1</v>
      </c>
      <c r="B52" s="116" t="s">
        <v>162</v>
      </c>
      <c r="C52" s="117" t="s">
        <v>171</v>
      </c>
      <c r="D52" s="116" t="s">
        <v>172</v>
      </c>
      <c r="E52" s="111" t="s">
        <v>278</v>
      </c>
      <c r="F52" s="112" t="s">
        <v>140</v>
      </c>
      <c r="G52" s="154"/>
      <c r="H52" s="119">
        <v>40193</v>
      </c>
      <c r="I52" s="113">
        <v>40543</v>
      </c>
      <c r="J52" s="113"/>
      <c r="K52" s="113" t="s">
        <v>279</v>
      </c>
      <c r="L52" s="113" t="s">
        <v>174</v>
      </c>
      <c r="M52" s="247">
        <v>4872</v>
      </c>
      <c r="N52" s="104">
        <v>4872</v>
      </c>
      <c r="O52" s="27"/>
      <c r="P52" s="27">
        <v>181</v>
      </c>
      <c r="Q52" s="155"/>
      <c r="R52" s="238" t="s">
        <v>176</v>
      </c>
      <c r="S52" s="114"/>
      <c r="T52" s="114"/>
      <c r="U52" s="114"/>
      <c r="V52" s="114"/>
      <c r="W52" s="114"/>
      <c r="X52" s="114"/>
      <c r="Y52" s="114"/>
      <c r="Z52" s="114"/>
    </row>
    <row r="53" spans="1:26" s="115" customFormat="1" x14ac:dyDescent="0.25">
      <c r="A53" s="47">
        <f>+A52+1</f>
        <v>2</v>
      </c>
      <c r="B53" s="116" t="s">
        <v>162</v>
      </c>
      <c r="C53" s="117" t="s">
        <v>170</v>
      </c>
      <c r="D53" s="116" t="s">
        <v>172</v>
      </c>
      <c r="E53" s="111" t="s">
        <v>280</v>
      </c>
      <c r="F53" s="112" t="s">
        <v>140</v>
      </c>
      <c r="G53" s="154"/>
      <c r="H53" s="196">
        <v>41295</v>
      </c>
      <c r="I53" s="113">
        <v>41639</v>
      </c>
      <c r="J53" s="113"/>
      <c r="K53" s="113" t="s">
        <v>224</v>
      </c>
      <c r="L53" s="113" t="s">
        <v>174</v>
      </c>
      <c r="M53" s="247">
        <v>528</v>
      </c>
      <c r="N53" s="104">
        <v>528</v>
      </c>
      <c r="O53" s="27"/>
      <c r="P53" s="27">
        <v>181</v>
      </c>
      <c r="Q53" s="155"/>
      <c r="R53" s="238" t="s">
        <v>176</v>
      </c>
      <c r="S53" s="114"/>
      <c r="T53" s="114"/>
      <c r="U53" s="114"/>
      <c r="V53" s="114"/>
      <c r="W53" s="114"/>
      <c r="X53" s="114"/>
      <c r="Y53" s="114"/>
      <c r="Z53" s="114"/>
    </row>
    <row r="54" spans="1:26" s="115" customFormat="1" ht="30" x14ac:dyDescent="0.25">
      <c r="A54" s="47">
        <v>3</v>
      </c>
      <c r="B54" s="116" t="s">
        <v>162</v>
      </c>
      <c r="C54" s="117" t="s">
        <v>163</v>
      </c>
      <c r="D54" s="116" t="s">
        <v>172</v>
      </c>
      <c r="E54" s="111" t="s">
        <v>281</v>
      </c>
      <c r="F54" s="112" t="s">
        <v>140</v>
      </c>
      <c r="G54" s="154"/>
      <c r="H54" s="196">
        <v>40924</v>
      </c>
      <c r="I54" s="239">
        <v>41639</v>
      </c>
      <c r="J54" s="113"/>
      <c r="K54" s="239" t="s">
        <v>726</v>
      </c>
      <c r="L54" s="239"/>
      <c r="M54" s="247">
        <v>144</v>
      </c>
      <c r="N54" s="104">
        <v>144</v>
      </c>
      <c r="O54" s="27"/>
      <c r="P54" s="27">
        <v>181</v>
      </c>
      <c r="Q54" s="155"/>
      <c r="R54" s="238" t="s">
        <v>176</v>
      </c>
      <c r="S54" s="114"/>
      <c r="T54" s="114"/>
      <c r="U54" s="114"/>
      <c r="V54" s="114"/>
      <c r="W54" s="114"/>
      <c r="X54" s="114"/>
      <c r="Y54" s="114"/>
      <c r="Z54" s="114"/>
    </row>
    <row r="55" spans="1:26" s="115" customFormat="1" ht="45" x14ac:dyDescent="0.25">
      <c r="A55" s="47">
        <v>4</v>
      </c>
      <c r="B55" s="116" t="s">
        <v>162</v>
      </c>
      <c r="C55" s="117" t="s">
        <v>164</v>
      </c>
      <c r="D55" s="116" t="s">
        <v>172</v>
      </c>
      <c r="E55" s="111" t="s">
        <v>282</v>
      </c>
      <c r="F55" s="112" t="s">
        <v>140</v>
      </c>
      <c r="G55" s="154"/>
      <c r="H55" s="196">
        <v>41089</v>
      </c>
      <c r="I55" s="113">
        <v>41274</v>
      </c>
      <c r="J55" s="113"/>
      <c r="K55" s="113" t="s">
        <v>283</v>
      </c>
      <c r="L55" s="113" t="s">
        <v>174</v>
      </c>
      <c r="M55" s="247">
        <v>144</v>
      </c>
      <c r="N55" s="104">
        <v>144</v>
      </c>
      <c r="O55" s="27"/>
      <c r="P55" s="27">
        <v>181</v>
      </c>
      <c r="Q55" s="155"/>
      <c r="R55" s="238" t="s">
        <v>176</v>
      </c>
      <c r="S55" s="114"/>
      <c r="T55" s="114"/>
      <c r="U55" s="114"/>
      <c r="V55" s="114"/>
      <c r="W55" s="114"/>
      <c r="X55" s="114"/>
      <c r="Y55" s="114"/>
      <c r="Z55" s="114"/>
    </row>
    <row r="56" spans="1:26" s="115" customFormat="1" ht="30.75" customHeight="1" x14ac:dyDescent="0.25">
      <c r="A56" s="47">
        <v>5</v>
      </c>
      <c r="B56" s="116" t="s">
        <v>162</v>
      </c>
      <c r="C56" s="117" t="s">
        <v>165</v>
      </c>
      <c r="D56" s="116" t="s">
        <v>172</v>
      </c>
      <c r="E56" s="111" t="s">
        <v>284</v>
      </c>
      <c r="F56" s="112" t="s">
        <v>140</v>
      </c>
      <c r="G56" s="154"/>
      <c r="H56" s="196">
        <v>40564</v>
      </c>
      <c r="I56" s="113">
        <v>40908</v>
      </c>
      <c r="J56" s="113"/>
      <c r="K56" s="113" t="s">
        <v>224</v>
      </c>
      <c r="L56" s="113" t="s">
        <v>174</v>
      </c>
      <c r="M56" s="247">
        <v>60</v>
      </c>
      <c r="N56" s="104">
        <v>60</v>
      </c>
      <c r="O56" s="27"/>
      <c r="P56" s="27">
        <v>181</v>
      </c>
      <c r="Q56" s="155"/>
      <c r="R56" s="238" t="s">
        <v>176</v>
      </c>
      <c r="S56" s="114"/>
      <c r="T56" s="114"/>
      <c r="U56" s="114"/>
      <c r="V56" s="114"/>
      <c r="W56" s="114"/>
      <c r="X56" s="114"/>
      <c r="Y56" s="114"/>
      <c r="Z56" s="114"/>
    </row>
    <row r="57" spans="1:26" s="115" customFormat="1" ht="30.75" thickBot="1" x14ac:dyDescent="0.3">
      <c r="A57" s="47">
        <v>6</v>
      </c>
      <c r="B57" s="116" t="s">
        <v>162</v>
      </c>
      <c r="C57" s="117" t="s">
        <v>169</v>
      </c>
      <c r="D57" s="116" t="s">
        <v>172</v>
      </c>
      <c r="E57" s="111" t="s">
        <v>285</v>
      </c>
      <c r="F57" s="112" t="s">
        <v>140</v>
      </c>
      <c r="G57" s="154"/>
      <c r="H57" s="196">
        <v>41513</v>
      </c>
      <c r="I57" s="113">
        <v>41639</v>
      </c>
      <c r="J57" s="113"/>
      <c r="K57" s="113" t="s">
        <v>174</v>
      </c>
      <c r="L57" s="113" t="s">
        <v>286</v>
      </c>
      <c r="M57" s="247">
        <v>76</v>
      </c>
      <c r="N57" s="104">
        <v>76</v>
      </c>
      <c r="O57" s="27"/>
      <c r="P57" s="27">
        <v>181</v>
      </c>
      <c r="Q57" s="155"/>
      <c r="R57" s="238" t="s">
        <v>176</v>
      </c>
      <c r="S57" s="114"/>
      <c r="T57" s="114"/>
      <c r="U57" s="114"/>
      <c r="V57" s="114"/>
      <c r="W57" s="114"/>
      <c r="X57" s="114"/>
      <c r="Y57" s="114"/>
      <c r="Z57" s="114"/>
    </row>
    <row r="58" spans="1:26" s="115" customFormat="1" ht="15.75" thickBot="1" x14ac:dyDescent="0.3">
      <c r="A58" s="47"/>
      <c r="B58" s="50" t="s">
        <v>16</v>
      </c>
      <c r="C58" s="185"/>
      <c r="D58" s="185"/>
      <c r="E58" s="185"/>
      <c r="F58" s="177"/>
      <c r="G58" s="177"/>
      <c r="H58" s="177"/>
      <c r="I58" s="177"/>
      <c r="J58" s="177"/>
      <c r="K58" s="177" t="s">
        <v>727</v>
      </c>
      <c r="L58" s="203" t="s">
        <v>174</v>
      </c>
      <c r="M58" s="203">
        <v>4872</v>
      </c>
      <c r="N58" s="204">
        <v>4872</v>
      </c>
      <c r="O58" s="187"/>
      <c r="P58" s="27"/>
      <c r="Q58" s="156"/>
    </row>
    <row r="59" spans="1:26" s="30" customFormat="1" x14ac:dyDescent="0.25">
      <c r="E59" s="31"/>
    </row>
    <row r="60" spans="1:26" s="30" customFormat="1" x14ac:dyDescent="0.25">
      <c r="B60" s="175" t="s">
        <v>28</v>
      </c>
      <c r="C60" s="175" t="s">
        <v>27</v>
      </c>
      <c r="D60" s="173" t="s">
        <v>34</v>
      </c>
      <c r="E60"/>
    </row>
    <row r="61" spans="1:26" s="30" customFormat="1" x14ac:dyDescent="0.25">
      <c r="B61"/>
      <c r="C61"/>
      <c r="D61" s="173" t="s">
        <v>23</v>
      </c>
      <c r="E61" s="62" t="s">
        <v>24</v>
      </c>
    </row>
    <row r="62" spans="1:26" s="30" customFormat="1" ht="18.75" x14ac:dyDescent="0.25">
      <c r="B62" s="59" t="s">
        <v>21</v>
      </c>
      <c r="C62" s="60" t="str">
        <f>+K58</f>
        <v>45 meses y 23 días</v>
      </c>
      <c r="D62" s="57" t="s">
        <v>216</v>
      </c>
      <c r="E62" s="58"/>
      <c r="F62" s="32"/>
      <c r="G62" s="32"/>
      <c r="H62" s="32"/>
      <c r="I62" s="32"/>
      <c r="J62" s="32"/>
      <c r="K62" s="32"/>
      <c r="L62" s="32"/>
      <c r="M62" s="32"/>
    </row>
    <row r="63" spans="1:26" s="30" customFormat="1" x14ac:dyDescent="0.25">
      <c r="B63" s="59" t="s">
        <v>25</v>
      </c>
      <c r="C63" s="60">
        <f>+M58</f>
        <v>4872</v>
      </c>
      <c r="D63" s="57" t="s">
        <v>216</v>
      </c>
      <c r="E63" s="58"/>
    </row>
    <row r="64" spans="1:26" s="30" customFormat="1" x14ac:dyDescent="0.25">
      <c r="B64" s="33"/>
      <c r="C64" s="171"/>
      <c r="D64"/>
      <c r="E64"/>
      <c r="F64"/>
      <c r="G64"/>
      <c r="H64"/>
      <c r="I64"/>
      <c r="J64"/>
      <c r="K64"/>
      <c r="L64"/>
      <c r="M64"/>
      <c r="N64"/>
    </row>
    <row r="65" spans="2:17" ht="15.75" thickBot="1" x14ac:dyDescent="0.3"/>
    <row r="66" spans="2:17" ht="27" thickBot="1" x14ac:dyDescent="0.3">
      <c r="B66" s="170" t="s">
        <v>104</v>
      </c>
      <c r="C66"/>
      <c r="D66"/>
      <c r="E66"/>
      <c r="F66"/>
      <c r="G66"/>
      <c r="H66"/>
      <c r="I66"/>
      <c r="J66"/>
      <c r="K66"/>
      <c r="L66"/>
      <c r="M66"/>
      <c r="N66"/>
    </row>
    <row r="69" spans="2:17" ht="90" x14ac:dyDescent="0.25">
      <c r="B69" s="122" t="s">
        <v>153</v>
      </c>
      <c r="C69" s="68" t="s">
        <v>2</v>
      </c>
      <c r="D69" s="68" t="s">
        <v>106</v>
      </c>
      <c r="E69" s="68" t="s">
        <v>105</v>
      </c>
      <c r="F69" s="68" t="s">
        <v>107</v>
      </c>
      <c r="G69" s="68" t="s">
        <v>108</v>
      </c>
      <c r="H69" s="68" t="s">
        <v>109</v>
      </c>
      <c r="I69" s="68" t="s">
        <v>110</v>
      </c>
      <c r="J69" s="68" t="s">
        <v>111</v>
      </c>
      <c r="K69" s="68" t="s">
        <v>112</v>
      </c>
      <c r="L69" s="68" t="s">
        <v>113</v>
      </c>
      <c r="M69" s="98" t="s">
        <v>114</v>
      </c>
      <c r="N69" s="98" t="s">
        <v>115</v>
      </c>
      <c r="O69" s="168" t="s">
        <v>3</v>
      </c>
      <c r="P69"/>
      <c r="Q69" s="68" t="s">
        <v>18</v>
      </c>
    </row>
    <row r="70" spans="2:17" x14ac:dyDescent="0.25">
      <c r="B70" s="197" t="s">
        <v>183</v>
      </c>
      <c r="C70" s="197" t="s">
        <v>290</v>
      </c>
      <c r="D70" s="198" t="s">
        <v>296</v>
      </c>
      <c r="E70" s="199">
        <v>38</v>
      </c>
      <c r="F70" s="4"/>
      <c r="G70" s="4" t="s">
        <v>140</v>
      </c>
      <c r="H70" s="4"/>
      <c r="I70" s="99"/>
      <c r="J70" s="99" t="s">
        <v>140</v>
      </c>
      <c r="K70" s="200" t="s">
        <v>140</v>
      </c>
      <c r="L70" s="200" t="s">
        <v>140</v>
      </c>
      <c r="M70" s="200" t="s">
        <v>140</v>
      </c>
      <c r="N70" s="200" t="s">
        <v>140</v>
      </c>
      <c r="O70" s="161"/>
      <c r="P70"/>
      <c r="Q70" s="123" t="s">
        <v>140</v>
      </c>
    </row>
    <row r="71" spans="2:17" x14ac:dyDescent="0.25">
      <c r="B71" s="197" t="s">
        <v>183</v>
      </c>
      <c r="C71" s="197" t="s">
        <v>291</v>
      </c>
      <c r="D71" s="198" t="s">
        <v>297</v>
      </c>
      <c r="E71" s="199">
        <v>72</v>
      </c>
      <c r="F71" s="4"/>
      <c r="G71" s="4" t="s">
        <v>140</v>
      </c>
      <c r="H71" s="4"/>
      <c r="I71" s="99"/>
      <c r="J71" s="99" t="s">
        <v>140</v>
      </c>
      <c r="K71" s="200" t="s">
        <v>140</v>
      </c>
      <c r="L71" s="200" t="s">
        <v>140</v>
      </c>
      <c r="M71" s="200" t="s">
        <v>140</v>
      </c>
      <c r="N71" s="200" t="s">
        <v>140</v>
      </c>
      <c r="O71" s="161"/>
      <c r="P71"/>
      <c r="Q71" s="123" t="s">
        <v>140</v>
      </c>
    </row>
    <row r="72" spans="2:17" x14ac:dyDescent="0.25">
      <c r="B72" s="197" t="s">
        <v>183</v>
      </c>
      <c r="C72" s="197" t="s">
        <v>292</v>
      </c>
      <c r="D72" s="198" t="s">
        <v>298</v>
      </c>
      <c r="E72" s="199">
        <v>36</v>
      </c>
      <c r="F72" s="4"/>
      <c r="G72" s="4" t="s">
        <v>140</v>
      </c>
      <c r="H72" s="4"/>
      <c r="I72" s="99"/>
      <c r="J72" s="99" t="s">
        <v>140</v>
      </c>
      <c r="K72" s="200" t="s">
        <v>140</v>
      </c>
      <c r="L72" s="200" t="s">
        <v>140</v>
      </c>
      <c r="M72" s="200" t="s">
        <v>140</v>
      </c>
      <c r="N72" s="200" t="s">
        <v>140</v>
      </c>
      <c r="O72" s="161"/>
      <c r="P72"/>
      <c r="Q72" s="123" t="s">
        <v>140</v>
      </c>
    </row>
    <row r="73" spans="2:17" x14ac:dyDescent="0.25">
      <c r="B73" s="197" t="s">
        <v>183</v>
      </c>
      <c r="C73" s="197" t="s">
        <v>293</v>
      </c>
      <c r="D73" s="198" t="s">
        <v>301</v>
      </c>
      <c r="E73" s="199">
        <v>60</v>
      </c>
      <c r="F73" s="4"/>
      <c r="G73" s="4" t="s">
        <v>140</v>
      </c>
      <c r="H73" s="4"/>
      <c r="I73" s="99"/>
      <c r="J73" s="99" t="s">
        <v>140</v>
      </c>
      <c r="K73" s="200" t="s">
        <v>140</v>
      </c>
      <c r="L73" s="200" t="s">
        <v>140</v>
      </c>
      <c r="M73" s="200" t="s">
        <v>140</v>
      </c>
      <c r="N73" s="200" t="s">
        <v>140</v>
      </c>
      <c r="O73" s="161"/>
      <c r="P73"/>
      <c r="Q73" s="123" t="s">
        <v>140</v>
      </c>
    </row>
    <row r="74" spans="2:17" x14ac:dyDescent="0.25">
      <c r="B74" s="197" t="s">
        <v>183</v>
      </c>
      <c r="C74" s="197" t="s">
        <v>294</v>
      </c>
      <c r="D74" s="198" t="s">
        <v>299</v>
      </c>
      <c r="E74" s="199">
        <v>36</v>
      </c>
      <c r="F74" s="4"/>
      <c r="G74" s="4" t="s">
        <v>140</v>
      </c>
      <c r="H74" s="4"/>
      <c r="I74" s="99"/>
      <c r="J74" s="99" t="s">
        <v>140</v>
      </c>
      <c r="K74" s="200" t="s">
        <v>140</v>
      </c>
      <c r="L74" s="200" t="s">
        <v>140</v>
      </c>
      <c r="M74" s="200" t="s">
        <v>140</v>
      </c>
      <c r="N74" s="200" t="s">
        <v>140</v>
      </c>
      <c r="O74" s="161"/>
      <c r="P74"/>
      <c r="Q74" s="123" t="s">
        <v>140</v>
      </c>
    </row>
    <row r="75" spans="2:17" x14ac:dyDescent="0.25">
      <c r="B75" s="197" t="s">
        <v>183</v>
      </c>
      <c r="C75" s="197" t="s">
        <v>295</v>
      </c>
      <c r="D75" s="198" t="s">
        <v>300</v>
      </c>
      <c r="E75" s="199">
        <v>36</v>
      </c>
      <c r="F75" s="4"/>
      <c r="G75" s="4" t="s">
        <v>140</v>
      </c>
      <c r="H75" s="4"/>
      <c r="I75" s="99"/>
      <c r="J75" s="99" t="s">
        <v>140</v>
      </c>
      <c r="K75" s="200" t="s">
        <v>140</v>
      </c>
      <c r="L75" s="200" t="s">
        <v>140</v>
      </c>
      <c r="M75" s="200" t="s">
        <v>140</v>
      </c>
      <c r="N75" s="200" t="s">
        <v>140</v>
      </c>
      <c r="O75" s="161"/>
      <c r="P75"/>
      <c r="Q75" s="123" t="s">
        <v>140</v>
      </c>
    </row>
    <row r="76" spans="2:17" ht="165" x14ac:dyDescent="0.25">
      <c r="B76" s="197" t="s">
        <v>206</v>
      </c>
      <c r="C76" s="197" t="s">
        <v>313</v>
      </c>
      <c r="D76" s="198" t="s">
        <v>319</v>
      </c>
      <c r="E76" s="199">
        <v>36</v>
      </c>
      <c r="F76" s="4" t="s">
        <v>141</v>
      </c>
      <c r="G76" s="4"/>
      <c r="H76" s="4"/>
      <c r="I76" s="99"/>
      <c r="J76" s="99" t="s">
        <v>140</v>
      </c>
      <c r="K76" s="200" t="s">
        <v>140</v>
      </c>
      <c r="L76" s="200" t="s">
        <v>140</v>
      </c>
      <c r="M76" s="200" t="s">
        <v>140</v>
      </c>
      <c r="N76" s="200" t="s">
        <v>140</v>
      </c>
      <c r="O76" s="264" t="s">
        <v>737</v>
      </c>
      <c r="P76" s="106"/>
      <c r="Q76" s="123" t="s">
        <v>140</v>
      </c>
    </row>
    <row r="77" spans="2:17" ht="30" x14ac:dyDescent="0.25">
      <c r="B77" s="197" t="s">
        <v>206</v>
      </c>
      <c r="C77" s="197" t="s">
        <v>314</v>
      </c>
      <c r="D77" s="198" t="s">
        <v>320</v>
      </c>
      <c r="E77" s="199">
        <v>36</v>
      </c>
      <c r="F77" s="4"/>
      <c r="G77" s="4"/>
      <c r="H77" s="4" t="s">
        <v>140</v>
      </c>
      <c r="I77" s="99"/>
      <c r="J77" s="99" t="s">
        <v>140</v>
      </c>
      <c r="K77" s="200" t="s">
        <v>140</v>
      </c>
      <c r="L77" s="200" t="s">
        <v>140</v>
      </c>
      <c r="M77" s="200" t="s">
        <v>140</v>
      </c>
      <c r="N77" s="200" t="s">
        <v>140</v>
      </c>
      <c r="O77" s="188"/>
      <c r="P77" s="106"/>
      <c r="Q77" s="123" t="s">
        <v>140</v>
      </c>
    </row>
    <row r="78" spans="2:17" x14ac:dyDescent="0.25">
      <c r="B78" s="197" t="s">
        <v>206</v>
      </c>
      <c r="C78" s="197" t="s">
        <v>315</v>
      </c>
      <c r="D78" s="198" t="s">
        <v>321</v>
      </c>
      <c r="E78" s="199">
        <v>36</v>
      </c>
      <c r="F78" s="4"/>
      <c r="G78" s="4"/>
      <c r="H78" s="4" t="s">
        <v>140</v>
      </c>
      <c r="I78" s="99"/>
      <c r="J78" s="99" t="s">
        <v>140</v>
      </c>
      <c r="K78" s="200" t="s">
        <v>140</v>
      </c>
      <c r="L78" s="200" t="s">
        <v>140</v>
      </c>
      <c r="M78" s="200" t="s">
        <v>140</v>
      </c>
      <c r="N78" s="200" t="s">
        <v>140</v>
      </c>
      <c r="O78" s="188"/>
      <c r="P78" s="106"/>
      <c r="Q78" s="123" t="s">
        <v>140</v>
      </c>
    </row>
    <row r="79" spans="2:17" x14ac:dyDescent="0.25">
      <c r="B79" s="197" t="s">
        <v>206</v>
      </c>
      <c r="C79" s="197" t="s">
        <v>316</v>
      </c>
      <c r="D79" s="198" t="s">
        <v>322</v>
      </c>
      <c r="E79" s="199">
        <v>38</v>
      </c>
      <c r="F79" s="4"/>
      <c r="G79" s="4"/>
      <c r="H79" s="4" t="s">
        <v>140</v>
      </c>
      <c r="I79" s="99"/>
      <c r="J79" s="99" t="s">
        <v>140</v>
      </c>
      <c r="K79" s="200" t="s">
        <v>140</v>
      </c>
      <c r="L79" s="200" t="s">
        <v>140</v>
      </c>
      <c r="M79" s="200" t="s">
        <v>140</v>
      </c>
      <c r="N79" s="200" t="s">
        <v>140</v>
      </c>
      <c r="O79" s="188"/>
      <c r="P79" s="106"/>
      <c r="Q79" s="123" t="s">
        <v>140</v>
      </c>
    </row>
    <row r="80" spans="2:17" x14ac:dyDescent="0.25">
      <c r="B80" s="197" t="s">
        <v>206</v>
      </c>
      <c r="C80" s="197" t="s">
        <v>317</v>
      </c>
      <c r="D80" s="198" t="s">
        <v>323</v>
      </c>
      <c r="E80" s="199">
        <v>48</v>
      </c>
      <c r="F80" s="4"/>
      <c r="G80" s="4"/>
      <c r="H80" s="4" t="s">
        <v>140</v>
      </c>
      <c r="I80" s="99"/>
      <c r="J80" s="99" t="s">
        <v>140</v>
      </c>
      <c r="K80" s="200" t="s">
        <v>140</v>
      </c>
      <c r="L80" s="200" t="s">
        <v>140</v>
      </c>
      <c r="M80" s="200" t="s">
        <v>140</v>
      </c>
      <c r="N80" s="200" t="s">
        <v>140</v>
      </c>
      <c r="O80" s="188"/>
      <c r="P80" s="106"/>
      <c r="Q80" s="123" t="s">
        <v>140</v>
      </c>
    </row>
    <row r="81" spans="2:17" x14ac:dyDescent="0.25">
      <c r="B81" s="197" t="s">
        <v>206</v>
      </c>
      <c r="C81" s="197" t="s">
        <v>318</v>
      </c>
      <c r="D81" s="198" t="s">
        <v>324</v>
      </c>
      <c r="E81" s="199">
        <v>96</v>
      </c>
      <c r="F81" s="4"/>
      <c r="G81" s="4"/>
      <c r="H81" s="4" t="s">
        <v>140</v>
      </c>
      <c r="I81" s="99"/>
      <c r="J81" s="99" t="s">
        <v>140</v>
      </c>
      <c r="K81" s="200" t="s">
        <v>140</v>
      </c>
      <c r="L81" s="200" t="s">
        <v>140</v>
      </c>
      <c r="M81" s="200" t="s">
        <v>140</v>
      </c>
      <c r="N81" s="200" t="s">
        <v>140</v>
      </c>
      <c r="O81" s="188"/>
      <c r="P81" s="106"/>
      <c r="Q81" s="123" t="s">
        <v>140</v>
      </c>
    </row>
    <row r="82" spans="2:17" ht="135" x14ac:dyDescent="0.25">
      <c r="B82" s="197" t="s">
        <v>287</v>
      </c>
      <c r="C82" s="197" t="s">
        <v>325</v>
      </c>
      <c r="D82" s="198" t="s">
        <v>327</v>
      </c>
      <c r="E82" s="5">
        <v>419</v>
      </c>
      <c r="F82" s="4"/>
      <c r="G82" s="4"/>
      <c r="H82" s="4"/>
      <c r="I82" s="99" t="s">
        <v>141</v>
      </c>
      <c r="J82" s="99" t="s">
        <v>140</v>
      </c>
      <c r="K82" s="200" t="s">
        <v>140</v>
      </c>
      <c r="L82" s="200" t="s">
        <v>140</v>
      </c>
      <c r="M82" s="200" t="s">
        <v>140</v>
      </c>
      <c r="N82" s="200" t="s">
        <v>140</v>
      </c>
      <c r="O82" s="264" t="s">
        <v>738</v>
      </c>
      <c r="P82" s="106"/>
      <c r="Q82" s="123" t="s">
        <v>140</v>
      </c>
    </row>
    <row r="83" spans="2:17" ht="135" x14ac:dyDescent="0.25">
      <c r="B83" s="197" t="s">
        <v>287</v>
      </c>
      <c r="C83" s="197" t="s">
        <v>326</v>
      </c>
      <c r="D83" s="198" t="s">
        <v>328</v>
      </c>
      <c r="E83" s="5">
        <v>150</v>
      </c>
      <c r="F83" s="4"/>
      <c r="G83" s="4"/>
      <c r="H83" s="4"/>
      <c r="I83" s="99" t="s">
        <v>141</v>
      </c>
      <c r="J83" s="99" t="s">
        <v>140</v>
      </c>
      <c r="K83" s="200" t="s">
        <v>140</v>
      </c>
      <c r="L83" s="200" t="s">
        <v>140</v>
      </c>
      <c r="M83" s="200" t="s">
        <v>140</v>
      </c>
      <c r="N83" s="200" t="s">
        <v>140</v>
      </c>
      <c r="O83" s="264" t="s">
        <v>738</v>
      </c>
      <c r="P83" s="106"/>
      <c r="Q83" s="123" t="s">
        <v>140</v>
      </c>
    </row>
    <row r="84" spans="2:17" x14ac:dyDescent="0.25">
      <c r="B84" s="197"/>
      <c r="C84" s="3"/>
      <c r="D84" s="5"/>
      <c r="E84" s="5"/>
      <c r="F84" s="4"/>
      <c r="G84" s="4"/>
      <c r="H84" s="4"/>
      <c r="I84" s="99"/>
      <c r="J84" s="99"/>
      <c r="K84" s="123"/>
      <c r="L84" s="123"/>
      <c r="M84" s="123"/>
      <c r="N84" s="123"/>
      <c r="O84" s="188"/>
      <c r="P84" s="106"/>
      <c r="Q84" s="123"/>
    </row>
    <row r="85" spans="2:17" x14ac:dyDescent="0.25">
      <c r="B85" s="197"/>
      <c r="C85" s="3"/>
      <c r="D85" s="5"/>
      <c r="E85" s="5"/>
      <c r="F85" s="4"/>
      <c r="G85" s="4"/>
      <c r="H85" s="4"/>
      <c r="I85" s="99"/>
      <c r="J85" s="99"/>
      <c r="K85" s="123"/>
      <c r="L85" s="123"/>
      <c r="M85" s="123"/>
      <c r="N85" s="123"/>
      <c r="O85" s="188"/>
      <c r="P85" s="106"/>
      <c r="Q85" s="123"/>
    </row>
    <row r="86" spans="2:17" x14ac:dyDescent="0.25">
      <c r="B86" s="123"/>
      <c r="C86" s="123"/>
      <c r="D86" s="123"/>
      <c r="E86" s="123"/>
      <c r="F86" s="123"/>
      <c r="G86" s="123"/>
      <c r="H86" s="123"/>
      <c r="I86" s="123"/>
      <c r="J86" s="123"/>
      <c r="K86" s="123"/>
      <c r="L86" s="123"/>
      <c r="M86" s="123"/>
      <c r="N86" s="123"/>
      <c r="O86" s="161"/>
      <c r="P86"/>
      <c r="Q86" s="123"/>
    </row>
    <row r="87" spans="2:17" x14ac:dyDescent="0.25">
      <c r="B87" s="9" t="s">
        <v>1</v>
      </c>
    </row>
    <row r="88" spans="2:17" x14ac:dyDescent="0.25">
      <c r="B88" s="9" t="s">
        <v>37</v>
      </c>
    </row>
    <row r="89" spans="2:17" x14ac:dyDescent="0.25">
      <c r="B89" s="9" t="s">
        <v>62</v>
      </c>
    </row>
    <row r="91" spans="2:17" ht="15.75" thickBot="1" x14ac:dyDescent="0.3"/>
    <row r="92" spans="2:17" ht="27" thickBot="1" x14ac:dyDescent="0.3">
      <c r="B92" s="166" t="s">
        <v>38</v>
      </c>
      <c r="C92"/>
      <c r="D92"/>
      <c r="E92"/>
      <c r="F92"/>
      <c r="G92"/>
      <c r="H92"/>
      <c r="I92"/>
      <c r="J92"/>
      <c r="K92"/>
      <c r="L92"/>
      <c r="M92"/>
      <c r="N92"/>
    </row>
    <row r="97" spans="2:17" ht="75" x14ac:dyDescent="0.25">
      <c r="B97" s="122" t="s">
        <v>0</v>
      </c>
      <c r="C97" s="122" t="s">
        <v>39</v>
      </c>
      <c r="D97" s="122" t="s">
        <v>40</v>
      </c>
      <c r="E97" s="122" t="s">
        <v>116</v>
      </c>
      <c r="F97" s="122" t="s">
        <v>118</v>
      </c>
      <c r="G97" s="122" t="s">
        <v>119</v>
      </c>
      <c r="H97" s="122" t="s">
        <v>120</v>
      </c>
      <c r="I97" s="122" t="s">
        <v>117</v>
      </c>
      <c r="J97" s="168" t="s">
        <v>121</v>
      </c>
      <c r="K97"/>
      <c r="L97"/>
      <c r="M97" s="122" t="s">
        <v>125</v>
      </c>
      <c r="N97" s="122" t="s">
        <v>41</v>
      </c>
      <c r="O97" s="122" t="s">
        <v>42</v>
      </c>
      <c r="P97" s="168" t="s">
        <v>3</v>
      </c>
      <c r="Q97"/>
    </row>
    <row r="98" spans="2:17" x14ac:dyDescent="0.25">
      <c r="B98" s="268" t="s">
        <v>43</v>
      </c>
      <c r="C98" s="268">
        <f t="shared" ref="C98:C103" si="0">(568/200)+(569/300)</f>
        <v>4.7366666666666664</v>
      </c>
      <c r="D98" s="3" t="s">
        <v>570</v>
      </c>
      <c r="E98" s="3">
        <v>27224557</v>
      </c>
      <c r="F98" s="3" t="s">
        <v>568</v>
      </c>
      <c r="G98" s="3" t="s">
        <v>398</v>
      </c>
      <c r="H98" s="216">
        <v>33956</v>
      </c>
      <c r="I98" s="5" t="s">
        <v>141</v>
      </c>
      <c r="J98" s="1" t="s">
        <v>569</v>
      </c>
      <c r="K98" s="100" t="s">
        <v>571</v>
      </c>
      <c r="L98" s="99" t="s">
        <v>572</v>
      </c>
      <c r="M98" s="123" t="s">
        <v>140</v>
      </c>
      <c r="N98" s="123" t="s">
        <v>141</v>
      </c>
      <c r="O98" s="123" t="s">
        <v>141</v>
      </c>
      <c r="P98" s="123" t="s">
        <v>757</v>
      </c>
      <c r="Q98" s="106"/>
    </row>
    <row r="99" spans="2:17" x14ac:dyDescent="0.25">
      <c r="B99" s="268" t="s">
        <v>43</v>
      </c>
      <c r="C99" s="268">
        <f t="shared" si="0"/>
        <v>4.7366666666666664</v>
      </c>
      <c r="D99" s="3" t="s">
        <v>573</v>
      </c>
      <c r="E99" s="3">
        <v>1094904793</v>
      </c>
      <c r="F99" s="3" t="s">
        <v>482</v>
      </c>
      <c r="G99" s="3" t="s">
        <v>574</v>
      </c>
      <c r="H99" s="216">
        <v>40889</v>
      </c>
      <c r="I99" s="5" t="s">
        <v>141</v>
      </c>
      <c r="J99" s="1" t="s">
        <v>484</v>
      </c>
      <c r="K99" s="100" t="s">
        <v>486</v>
      </c>
      <c r="L99" s="99" t="s">
        <v>575</v>
      </c>
      <c r="M99" s="123" t="s">
        <v>140</v>
      </c>
      <c r="N99" s="123" t="s">
        <v>140</v>
      </c>
      <c r="O99" s="123" t="s">
        <v>141</v>
      </c>
      <c r="P99" s="123"/>
      <c r="Q99" s="106"/>
    </row>
    <row r="100" spans="2:17" x14ac:dyDescent="0.25">
      <c r="B100" s="268" t="s">
        <v>43</v>
      </c>
      <c r="C100" s="268">
        <f t="shared" si="0"/>
        <v>4.7366666666666664</v>
      </c>
      <c r="D100" s="3" t="s">
        <v>576</v>
      </c>
      <c r="E100" s="3">
        <v>41492386</v>
      </c>
      <c r="F100" s="3" t="s">
        <v>577</v>
      </c>
      <c r="G100" s="3" t="s">
        <v>578</v>
      </c>
      <c r="H100" s="216">
        <v>41811</v>
      </c>
      <c r="I100" s="5" t="s">
        <v>141</v>
      </c>
      <c r="J100" s="1" t="s">
        <v>484</v>
      </c>
      <c r="K100" s="100" t="s">
        <v>486</v>
      </c>
      <c r="L100" s="99" t="s">
        <v>579</v>
      </c>
      <c r="M100" s="123" t="s">
        <v>140</v>
      </c>
      <c r="N100" s="123" t="s">
        <v>140</v>
      </c>
      <c r="O100" s="123" t="s">
        <v>141</v>
      </c>
      <c r="P100" s="123"/>
      <c r="Q100" s="106"/>
    </row>
    <row r="101" spans="2:17" x14ac:dyDescent="0.25">
      <c r="B101" s="268" t="s">
        <v>43</v>
      </c>
      <c r="C101" s="268">
        <f t="shared" si="0"/>
        <v>4.7366666666666664</v>
      </c>
      <c r="D101" s="3" t="s">
        <v>580</v>
      </c>
      <c r="E101" s="3">
        <v>59586265</v>
      </c>
      <c r="F101" s="3" t="s">
        <v>514</v>
      </c>
      <c r="G101" s="3" t="s">
        <v>490</v>
      </c>
      <c r="H101" s="216">
        <v>39536</v>
      </c>
      <c r="I101" s="5" t="s">
        <v>141</v>
      </c>
      <c r="J101" s="1" t="s">
        <v>484</v>
      </c>
      <c r="K101" s="100" t="s">
        <v>581</v>
      </c>
      <c r="L101" s="99" t="s">
        <v>575</v>
      </c>
      <c r="M101" s="123" t="s">
        <v>140</v>
      </c>
      <c r="N101" s="123" t="s">
        <v>140</v>
      </c>
      <c r="O101" s="123" t="s">
        <v>141</v>
      </c>
      <c r="P101" s="123"/>
      <c r="Q101" s="106"/>
    </row>
    <row r="102" spans="2:17" x14ac:dyDescent="0.25">
      <c r="B102" s="268" t="s">
        <v>43</v>
      </c>
      <c r="C102" s="268">
        <f t="shared" si="0"/>
        <v>4.7366666666666664</v>
      </c>
      <c r="D102" s="3" t="s">
        <v>582</v>
      </c>
      <c r="E102" s="3">
        <v>42973803</v>
      </c>
      <c r="F102" s="3" t="s">
        <v>583</v>
      </c>
      <c r="G102" s="3" t="s">
        <v>380</v>
      </c>
      <c r="H102" s="216">
        <v>35363</v>
      </c>
      <c r="I102" s="5" t="s">
        <v>141</v>
      </c>
      <c r="J102" s="1" t="s">
        <v>484</v>
      </c>
      <c r="K102" s="100" t="s">
        <v>584</v>
      </c>
      <c r="L102" s="99" t="s">
        <v>487</v>
      </c>
      <c r="M102" s="123" t="s">
        <v>140</v>
      </c>
      <c r="N102" s="123" t="s">
        <v>140</v>
      </c>
      <c r="O102" s="123" t="s">
        <v>141</v>
      </c>
      <c r="P102" s="123"/>
      <c r="Q102" s="106"/>
    </row>
    <row r="103" spans="2:17" x14ac:dyDescent="0.25">
      <c r="B103" s="268" t="s">
        <v>43</v>
      </c>
      <c r="C103" s="268">
        <f t="shared" si="0"/>
        <v>4.7366666666666664</v>
      </c>
      <c r="D103" s="3" t="s">
        <v>582</v>
      </c>
      <c r="E103" s="3">
        <v>42973803</v>
      </c>
      <c r="F103" s="3" t="s">
        <v>583</v>
      </c>
      <c r="G103" s="3" t="s">
        <v>380</v>
      </c>
      <c r="H103" s="216">
        <v>35363</v>
      </c>
      <c r="I103" s="5" t="s">
        <v>141</v>
      </c>
      <c r="J103" s="1" t="s">
        <v>484</v>
      </c>
      <c r="K103" s="100" t="s">
        <v>486</v>
      </c>
      <c r="L103" s="99" t="s">
        <v>579</v>
      </c>
      <c r="M103" s="123" t="s">
        <v>140</v>
      </c>
      <c r="N103" s="123" t="s">
        <v>140</v>
      </c>
      <c r="O103" s="123" t="s">
        <v>141</v>
      </c>
      <c r="P103" s="123"/>
      <c r="Q103" s="106"/>
    </row>
    <row r="104" spans="2:17" x14ac:dyDescent="0.25">
      <c r="B104" s="268" t="s">
        <v>44</v>
      </c>
      <c r="C104" s="268">
        <f t="shared" ref="C104:C115" si="1">(568/200)+(569/300*2)</f>
        <v>6.6333333333333329</v>
      </c>
      <c r="D104" s="3" t="s">
        <v>585</v>
      </c>
      <c r="E104" s="3">
        <v>30297964</v>
      </c>
      <c r="F104" s="3" t="s">
        <v>415</v>
      </c>
      <c r="G104" s="3" t="s">
        <v>586</v>
      </c>
      <c r="H104" s="216">
        <v>32857</v>
      </c>
      <c r="I104" s="5" t="s">
        <v>140</v>
      </c>
      <c r="J104" s="1" t="s">
        <v>587</v>
      </c>
      <c r="K104" s="100" t="s">
        <v>589</v>
      </c>
      <c r="L104" s="99" t="s">
        <v>588</v>
      </c>
      <c r="M104" s="123" t="s">
        <v>140</v>
      </c>
      <c r="N104" s="123" t="s">
        <v>140</v>
      </c>
      <c r="O104" s="123" t="s">
        <v>141</v>
      </c>
      <c r="P104" s="123" t="s">
        <v>617</v>
      </c>
      <c r="Q104" s="106"/>
    </row>
    <row r="105" spans="2:17" x14ac:dyDescent="0.25">
      <c r="B105" s="268" t="s">
        <v>44</v>
      </c>
      <c r="C105" s="268">
        <f t="shared" si="1"/>
        <v>6.6333333333333329</v>
      </c>
      <c r="D105" s="3" t="s">
        <v>585</v>
      </c>
      <c r="E105" s="3">
        <v>30297964</v>
      </c>
      <c r="F105" s="3" t="s">
        <v>415</v>
      </c>
      <c r="G105" s="3" t="s">
        <v>586</v>
      </c>
      <c r="H105" s="216">
        <v>32857</v>
      </c>
      <c r="I105" s="5" t="s">
        <v>140</v>
      </c>
      <c r="J105" s="1" t="s">
        <v>590</v>
      </c>
      <c r="K105" s="100" t="s">
        <v>591</v>
      </c>
      <c r="L105" s="99" t="s">
        <v>415</v>
      </c>
      <c r="M105" s="123" t="s">
        <v>140</v>
      </c>
      <c r="N105" s="123" t="s">
        <v>140</v>
      </c>
      <c r="O105" s="123" t="s">
        <v>141</v>
      </c>
      <c r="P105" s="123" t="s">
        <v>617</v>
      </c>
      <c r="Q105" s="106"/>
    </row>
    <row r="106" spans="2:17" x14ac:dyDescent="0.25">
      <c r="B106" s="268" t="s">
        <v>44</v>
      </c>
      <c r="C106" s="268">
        <f t="shared" si="1"/>
        <v>6.6333333333333329</v>
      </c>
      <c r="D106" s="3" t="s">
        <v>592</v>
      </c>
      <c r="E106" s="3">
        <v>27250480</v>
      </c>
      <c r="F106" s="3" t="s">
        <v>415</v>
      </c>
      <c r="G106" s="3" t="s">
        <v>372</v>
      </c>
      <c r="H106" s="216">
        <v>37148</v>
      </c>
      <c r="I106" s="5" t="s">
        <v>140</v>
      </c>
      <c r="J106" s="1" t="s">
        <v>593</v>
      </c>
      <c r="K106" s="100" t="s">
        <v>594</v>
      </c>
      <c r="L106" s="99" t="s">
        <v>415</v>
      </c>
      <c r="M106" s="123" t="s">
        <v>140</v>
      </c>
      <c r="N106" s="123" t="s">
        <v>140</v>
      </c>
      <c r="O106" s="123" t="s">
        <v>141</v>
      </c>
      <c r="P106" s="123" t="s">
        <v>617</v>
      </c>
      <c r="Q106" s="106"/>
    </row>
    <row r="107" spans="2:17" x14ac:dyDescent="0.25">
      <c r="B107" s="268" t="s">
        <v>44</v>
      </c>
      <c r="C107" s="268">
        <f t="shared" si="1"/>
        <v>6.6333333333333329</v>
      </c>
      <c r="D107" s="3" t="s">
        <v>592</v>
      </c>
      <c r="E107" s="3">
        <v>27250480</v>
      </c>
      <c r="F107" s="3" t="s">
        <v>415</v>
      </c>
      <c r="G107" s="3" t="s">
        <v>372</v>
      </c>
      <c r="H107" s="216">
        <v>37148</v>
      </c>
      <c r="I107" s="5" t="s">
        <v>140</v>
      </c>
      <c r="J107" s="1" t="s">
        <v>595</v>
      </c>
      <c r="K107" s="100" t="s">
        <v>596</v>
      </c>
      <c r="L107" s="99" t="s">
        <v>415</v>
      </c>
      <c r="M107" s="123" t="s">
        <v>140</v>
      </c>
      <c r="N107" s="123" t="s">
        <v>140</v>
      </c>
      <c r="O107" s="123" t="s">
        <v>141</v>
      </c>
      <c r="P107" s="123" t="s">
        <v>617</v>
      </c>
      <c r="Q107" s="106"/>
    </row>
    <row r="108" spans="2:17" x14ac:dyDescent="0.25">
      <c r="B108" s="268" t="s">
        <v>44</v>
      </c>
      <c r="C108" s="268">
        <f t="shared" si="1"/>
        <v>6.6333333333333329</v>
      </c>
      <c r="D108" s="3" t="s">
        <v>597</v>
      </c>
      <c r="E108" s="3">
        <v>59586345</v>
      </c>
      <c r="F108" s="3" t="s">
        <v>415</v>
      </c>
      <c r="G108" s="3" t="s">
        <v>483</v>
      </c>
      <c r="H108" s="216">
        <v>40732</v>
      </c>
      <c r="I108" s="5" t="s">
        <v>141</v>
      </c>
      <c r="J108" s="1" t="s">
        <v>484</v>
      </c>
      <c r="K108" s="100" t="s">
        <v>598</v>
      </c>
      <c r="L108" s="99" t="s">
        <v>415</v>
      </c>
      <c r="M108" s="123" t="s">
        <v>140</v>
      </c>
      <c r="N108" s="123" t="s">
        <v>140</v>
      </c>
      <c r="O108" s="123" t="s">
        <v>141</v>
      </c>
      <c r="P108" s="123" t="s">
        <v>617</v>
      </c>
      <c r="Q108" s="106"/>
    </row>
    <row r="109" spans="2:17" x14ac:dyDescent="0.25">
      <c r="B109" s="268" t="s">
        <v>44</v>
      </c>
      <c r="C109" s="268">
        <f t="shared" si="1"/>
        <v>6.6333333333333329</v>
      </c>
      <c r="D109" s="3" t="s">
        <v>599</v>
      </c>
      <c r="E109" s="3">
        <v>1086018081</v>
      </c>
      <c r="F109" s="3" t="s">
        <v>415</v>
      </c>
      <c r="G109" s="3" t="s">
        <v>372</v>
      </c>
      <c r="H109" s="216">
        <v>41515</v>
      </c>
      <c r="I109" s="5" t="s">
        <v>141</v>
      </c>
      <c r="J109" s="1" t="s">
        <v>600</v>
      </c>
      <c r="K109" s="99" t="s">
        <v>601</v>
      </c>
      <c r="L109" s="99" t="s">
        <v>415</v>
      </c>
      <c r="M109" s="123" t="s">
        <v>140</v>
      </c>
      <c r="N109" s="123" t="s">
        <v>140</v>
      </c>
      <c r="O109" s="123" t="s">
        <v>141</v>
      </c>
      <c r="P109" s="123" t="s">
        <v>617</v>
      </c>
      <c r="Q109" s="106"/>
    </row>
    <row r="110" spans="2:17" x14ac:dyDescent="0.25">
      <c r="B110" s="232" t="s">
        <v>44</v>
      </c>
      <c r="C110" s="232">
        <f t="shared" si="1"/>
        <v>6.6333333333333329</v>
      </c>
      <c r="D110" s="200" t="s">
        <v>599</v>
      </c>
      <c r="E110" s="200">
        <v>1086018081</v>
      </c>
      <c r="F110" s="200" t="s">
        <v>415</v>
      </c>
      <c r="G110" s="200" t="s">
        <v>372</v>
      </c>
      <c r="H110" s="233">
        <v>41515</v>
      </c>
      <c r="I110" s="3" t="s">
        <v>141</v>
      </c>
      <c r="J110" s="123" t="s">
        <v>602</v>
      </c>
      <c r="K110" s="123" t="s">
        <v>603</v>
      </c>
      <c r="L110" s="123" t="s">
        <v>415</v>
      </c>
      <c r="M110" s="123" t="s">
        <v>140</v>
      </c>
      <c r="N110" s="123" t="s">
        <v>140</v>
      </c>
      <c r="O110" s="123" t="s">
        <v>141</v>
      </c>
      <c r="P110" s="229" t="s">
        <v>617</v>
      </c>
    </row>
    <row r="111" spans="2:17" x14ac:dyDescent="0.25">
      <c r="B111" s="232" t="s">
        <v>44</v>
      </c>
      <c r="C111" s="232">
        <f t="shared" si="1"/>
        <v>6.6333333333333329</v>
      </c>
      <c r="D111" s="3" t="s">
        <v>605</v>
      </c>
      <c r="E111" s="3">
        <v>87513623</v>
      </c>
      <c r="F111" s="3" t="s">
        <v>540</v>
      </c>
      <c r="G111" s="200" t="s">
        <v>372</v>
      </c>
      <c r="H111" s="233">
        <v>40417</v>
      </c>
      <c r="I111" s="99" t="s">
        <v>140</v>
      </c>
      <c r="J111" s="123" t="s">
        <v>484</v>
      </c>
      <c r="K111" s="123" t="s">
        <v>604</v>
      </c>
      <c r="L111" s="123" t="s">
        <v>540</v>
      </c>
      <c r="M111" s="123" t="s">
        <v>140</v>
      </c>
      <c r="N111" s="123" t="s">
        <v>140</v>
      </c>
      <c r="O111" s="123" t="s">
        <v>141</v>
      </c>
      <c r="P111" s="229" t="s">
        <v>617</v>
      </c>
    </row>
    <row r="112" spans="2:17" x14ac:dyDescent="0.25">
      <c r="B112" s="232" t="s">
        <v>44</v>
      </c>
      <c r="C112" s="232">
        <f t="shared" si="1"/>
        <v>6.6333333333333329</v>
      </c>
      <c r="D112" s="99" t="s">
        <v>606</v>
      </c>
      <c r="E112" s="99">
        <v>27253553</v>
      </c>
      <c r="F112" s="99" t="s">
        <v>371</v>
      </c>
      <c r="G112" s="3" t="s">
        <v>607</v>
      </c>
      <c r="H112" s="233">
        <v>39066</v>
      </c>
      <c r="I112" s="99" t="s">
        <v>140</v>
      </c>
      <c r="J112" s="123" t="s">
        <v>608</v>
      </c>
      <c r="K112" s="123" t="s">
        <v>609</v>
      </c>
      <c r="L112" s="123" t="s">
        <v>610</v>
      </c>
      <c r="M112" s="123" t="s">
        <v>140</v>
      </c>
      <c r="N112" s="123" t="s">
        <v>140</v>
      </c>
      <c r="O112" s="123" t="s">
        <v>141</v>
      </c>
      <c r="P112" s="229" t="s">
        <v>617</v>
      </c>
    </row>
    <row r="113" spans="2:16" x14ac:dyDescent="0.25">
      <c r="B113" s="232" t="s">
        <v>44</v>
      </c>
      <c r="C113" s="232">
        <f t="shared" si="1"/>
        <v>6.6333333333333329</v>
      </c>
      <c r="D113" s="200" t="s">
        <v>606</v>
      </c>
      <c r="E113" s="200">
        <v>27253553</v>
      </c>
      <c r="F113" s="200" t="s">
        <v>371</v>
      </c>
      <c r="G113" s="200" t="s">
        <v>607</v>
      </c>
      <c r="H113" s="233">
        <v>39066</v>
      </c>
      <c r="I113" s="3" t="s">
        <v>140</v>
      </c>
      <c r="J113" s="123" t="s">
        <v>611</v>
      </c>
      <c r="K113" s="123" t="s">
        <v>612</v>
      </c>
      <c r="L113" s="123" t="s">
        <v>371</v>
      </c>
      <c r="M113" s="123" t="s">
        <v>140</v>
      </c>
      <c r="N113" s="123" t="s">
        <v>140</v>
      </c>
      <c r="O113" s="123" t="s">
        <v>141</v>
      </c>
      <c r="P113" s="229" t="s">
        <v>617</v>
      </c>
    </row>
    <row r="114" spans="2:16" x14ac:dyDescent="0.25">
      <c r="B114" s="232" t="s">
        <v>44</v>
      </c>
      <c r="C114" s="232">
        <f t="shared" si="1"/>
        <v>6.6333333333333329</v>
      </c>
      <c r="D114" s="200" t="s">
        <v>606</v>
      </c>
      <c r="E114" s="200">
        <v>27253553</v>
      </c>
      <c r="F114" s="200" t="s">
        <v>371</v>
      </c>
      <c r="G114" s="200" t="s">
        <v>607</v>
      </c>
      <c r="H114" s="233">
        <v>39066</v>
      </c>
      <c r="I114" s="3" t="s">
        <v>140</v>
      </c>
      <c r="J114" s="123" t="s">
        <v>613</v>
      </c>
      <c r="K114" s="123" t="s">
        <v>614</v>
      </c>
      <c r="L114" s="123" t="s">
        <v>371</v>
      </c>
      <c r="M114" s="123" t="s">
        <v>140</v>
      </c>
      <c r="N114" s="123" t="s">
        <v>140</v>
      </c>
      <c r="O114" s="123" t="s">
        <v>141</v>
      </c>
      <c r="P114" s="229" t="s">
        <v>617</v>
      </c>
    </row>
    <row r="115" spans="2:16" x14ac:dyDescent="0.25">
      <c r="B115" s="232" t="s">
        <v>44</v>
      </c>
      <c r="C115" s="232">
        <f t="shared" si="1"/>
        <v>6.6333333333333329</v>
      </c>
      <c r="D115" s="200" t="s">
        <v>606</v>
      </c>
      <c r="E115" s="200">
        <v>27253553</v>
      </c>
      <c r="F115" s="200" t="s">
        <v>371</v>
      </c>
      <c r="G115" s="200" t="s">
        <v>607</v>
      </c>
      <c r="H115" s="233">
        <v>39066</v>
      </c>
      <c r="I115" s="3" t="s">
        <v>140</v>
      </c>
      <c r="J115" s="123" t="s">
        <v>615</v>
      </c>
      <c r="K115" s="123" t="s">
        <v>616</v>
      </c>
      <c r="L115" s="123" t="s">
        <v>371</v>
      </c>
      <c r="M115" s="123" t="s">
        <v>140</v>
      </c>
      <c r="N115" s="123" t="s">
        <v>140</v>
      </c>
      <c r="O115" s="123" t="s">
        <v>141</v>
      </c>
      <c r="P115" s="229" t="s">
        <v>617</v>
      </c>
    </row>
    <row r="116" spans="2:16" ht="15.75" thickBot="1" x14ac:dyDescent="0.3">
      <c r="B116" s="234"/>
      <c r="C116" s="234"/>
      <c r="D116" s="235"/>
      <c r="E116" s="235"/>
      <c r="F116" s="235"/>
      <c r="G116" s="235"/>
      <c r="H116" s="236"/>
      <c r="I116" s="218"/>
      <c r="O116" s="10"/>
    </row>
    <row r="117" spans="2:16" ht="27" thickBot="1" x14ac:dyDescent="0.3">
      <c r="B117" s="166" t="s">
        <v>46</v>
      </c>
      <c r="C117"/>
      <c r="D117"/>
      <c r="E117"/>
      <c r="F117"/>
      <c r="G117"/>
      <c r="H117"/>
      <c r="I117"/>
      <c r="J117"/>
      <c r="K117"/>
      <c r="L117"/>
      <c r="M117"/>
      <c r="N117"/>
    </row>
    <row r="120" spans="2:16" ht="30" x14ac:dyDescent="0.25">
      <c r="B120" s="68" t="s">
        <v>33</v>
      </c>
      <c r="C120" s="68" t="s">
        <v>47</v>
      </c>
      <c r="D120" s="168" t="s">
        <v>3</v>
      </c>
      <c r="E120"/>
    </row>
    <row r="121" spans="2:16" ht="409.5" x14ac:dyDescent="0.25">
      <c r="B121" s="69" t="s">
        <v>126</v>
      </c>
      <c r="C121" s="123" t="s">
        <v>729</v>
      </c>
      <c r="D121" s="179" t="s">
        <v>728</v>
      </c>
      <c r="E121"/>
    </row>
    <row r="124" spans="2:16" ht="26.25" x14ac:dyDescent="0.25">
      <c r="B124" s="165" t="s">
        <v>64</v>
      </c>
      <c r="C124"/>
      <c r="D124"/>
      <c r="E124"/>
      <c r="F124"/>
      <c r="G124"/>
      <c r="H124"/>
      <c r="I124"/>
      <c r="J124"/>
      <c r="K124"/>
      <c r="L124"/>
      <c r="M124"/>
      <c r="N124"/>
      <c r="O124"/>
      <c r="P124"/>
    </row>
    <row r="126" spans="2:16" ht="15.75" thickBot="1" x14ac:dyDescent="0.3"/>
    <row r="127" spans="2:16" ht="27" thickBot="1" x14ac:dyDescent="0.3">
      <c r="B127" s="166" t="s">
        <v>54</v>
      </c>
      <c r="C127"/>
      <c r="D127"/>
      <c r="E127"/>
      <c r="F127"/>
      <c r="G127"/>
      <c r="H127"/>
      <c r="I127"/>
      <c r="J127"/>
      <c r="K127"/>
      <c r="L127"/>
      <c r="M127"/>
      <c r="N127"/>
    </row>
    <row r="129" spans="1:26" ht="15.75" thickBot="1" x14ac:dyDescent="0.3">
      <c r="M129" s="65"/>
      <c r="N129" s="65"/>
    </row>
    <row r="130" spans="1:26" s="109" customFormat="1" ht="60" x14ac:dyDescent="0.25">
      <c r="B130" s="120" t="s">
        <v>149</v>
      </c>
      <c r="C130" s="120" t="s">
        <v>150</v>
      </c>
      <c r="D130" s="120" t="s">
        <v>151</v>
      </c>
      <c r="E130" s="120" t="s">
        <v>45</v>
      </c>
      <c r="F130" s="120" t="s">
        <v>22</v>
      </c>
      <c r="G130" s="120" t="s">
        <v>103</v>
      </c>
      <c r="H130" s="120" t="s">
        <v>17</v>
      </c>
      <c r="I130" s="120" t="s">
        <v>10</v>
      </c>
      <c r="J130" s="120" t="s">
        <v>31</v>
      </c>
      <c r="K130" s="120" t="s">
        <v>61</v>
      </c>
      <c r="L130" s="120" t="s">
        <v>20</v>
      </c>
      <c r="M130" s="105" t="s">
        <v>26</v>
      </c>
      <c r="N130" s="120" t="s">
        <v>152</v>
      </c>
      <c r="O130" s="120" t="s">
        <v>36</v>
      </c>
      <c r="P130" s="121" t="s">
        <v>11</v>
      </c>
      <c r="Q130" s="121" t="s">
        <v>19</v>
      </c>
    </row>
    <row r="131" spans="1:26" s="115" customFormat="1" x14ac:dyDescent="0.25">
      <c r="A131" s="47">
        <v>1</v>
      </c>
      <c r="B131" s="116" t="s">
        <v>162</v>
      </c>
      <c r="C131" s="117" t="s">
        <v>170</v>
      </c>
      <c r="D131" s="116" t="s">
        <v>172</v>
      </c>
      <c r="E131" s="111" t="s">
        <v>364</v>
      </c>
      <c r="F131" s="112" t="s">
        <v>140</v>
      </c>
      <c r="G131" s="154"/>
      <c r="H131" s="119">
        <v>40211</v>
      </c>
      <c r="I131" s="113">
        <v>40543</v>
      </c>
      <c r="J131" s="113"/>
      <c r="K131" s="113" t="s">
        <v>174</v>
      </c>
      <c r="L131" s="113" t="s">
        <v>175</v>
      </c>
      <c r="M131" s="104">
        <v>72</v>
      </c>
      <c r="N131" s="104">
        <v>72</v>
      </c>
      <c r="O131" s="27"/>
      <c r="P131" s="27">
        <v>188</v>
      </c>
      <c r="Q131" s="155" t="s">
        <v>769</v>
      </c>
      <c r="R131" s="380"/>
      <c r="S131" s="114"/>
      <c r="T131" s="114"/>
      <c r="U131" s="114"/>
      <c r="V131" s="114"/>
      <c r="W131" s="114"/>
      <c r="X131" s="114"/>
      <c r="Y131" s="114"/>
      <c r="Z131" s="114"/>
    </row>
    <row r="132" spans="1:26" s="115" customFormat="1" ht="30" x14ac:dyDescent="0.25">
      <c r="A132" s="47">
        <f>+A131+1</f>
        <v>2</v>
      </c>
      <c r="B132" s="116" t="s">
        <v>162</v>
      </c>
      <c r="C132" s="117" t="s">
        <v>163</v>
      </c>
      <c r="D132" s="116" t="s">
        <v>172</v>
      </c>
      <c r="E132" s="111" t="s">
        <v>365</v>
      </c>
      <c r="F132" s="112" t="s">
        <v>140</v>
      </c>
      <c r="G132" s="112"/>
      <c r="H132" s="196">
        <v>40576</v>
      </c>
      <c r="I132" s="113">
        <v>40908</v>
      </c>
      <c r="J132" s="113"/>
      <c r="K132" s="113" t="s">
        <v>174</v>
      </c>
      <c r="L132" s="113" t="s">
        <v>175</v>
      </c>
      <c r="M132" s="104">
        <v>90</v>
      </c>
      <c r="N132" s="104">
        <v>90</v>
      </c>
      <c r="O132" s="27"/>
      <c r="P132" s="27">
        <v>188</v>
      </c>
      <c r="Q132" s="155" t="s">
        <v>769</v>
      </c>
      <c r="R132" s="380"/>
      <c r="S132" s="114"/>
      <c r="T132" s="114"/>
      <c r="U132" s="114"/>
      <c r="V132" s="114"/>
      <c r="W132" s="114"/>
      <c r="X132" s="114"/>
      <c r="Y132" s="114"/>
      <c r="Z132" s="114"/>
    </row>
    <row r="133" spans="1:26" s="115" customFormat="1" ht="30" x14ac:dyDescent="0.25">
      <c r="A133" s="47">
        <f t="shared" ref="A133:A138" si="2">+A132+1</f>
        <v>3</v>
      </c>
      <c r="B133" s="116" t="s">
        <v>162</v>
      </c>
      <c r="C133" s="117" t="s">
        <v>163</v>
      </c>
      <c r="D133" s="116" t="s">
        <v>172</v>
      </c>
      <c r="E133" s="111" t="s">
        <v>366</v>
      </c>
      <c r="F133" s="112" t="s">
        <v>140</v>
      </c>
      <c r="G133" s="112"/>
      <c r="H133" s="196">
        <v>41579</v>
      </c>
      <c r="I133" s="113">
        <v>41639</v>
      </c>
      <c r="J133" s="113"/>
      <c r="K133" s="113" t="s">
        <v>174</v>
      </c>
      <c r="L133" s="113" t="s">
        <v>309</v>
      </c>
      <c r="M133" s="104">
        <v>200</v>
      </c>
      <c r="N133" s="104">
        <v>200</v>
      </c>
      <c r="O133" s="27">
        <v>339236443</v>
      </c>
      <c r="P133" s="27">
        <v>188</v>
      </c>
      <c r="Q133" s="155" t="s">
        <v>769</v>
      </c>
      <c r="R133" s="380"/>
      <c r="S133" s="114"/>
      <c r="T133" s="114"/>
      <c r="U133" s="114"/>
      <c r="V133" s="114"/>
      <c r="W133" s="114"/>
      <c r="X133" s="114"/>
      <c r="Y133" s="114"/>
      <c r="Z133" s="114"/>
    </row>
    <row r="134" spans="1:26" s="115" customFormat="1" ht="45" x14ac:dyDescent="0.25">
      <c r="A134" s="47">
        <f t="shared" si="2"/>
        <v>4</v>
      </c>
      <c r="B134" s="116" t="s">
        <v>162</v>
      </c>
      <c r="C134" s="117" t="s">
        <v>164</v>
      </c>
      <c r="D134" s="116" t="s">
        <v>172</v>
      </c>
      <c r="E134" s="111" t="s">
        <v>367</v>
      </c>
      <c r="F134" s="112" t="s">
        <v>140</v>
      </c>
      <c r="G134" s="112"/>
      <c r="H134" s="196">
        <v>40576</v>
      </c>
      <c r="I134" s="113">
        <v>40908</v>
      </c>
      <c r="J134" s="113"/>
      <c r="K134" s="113" t="s">
        <v>174</v>
      </c>
      <c r="L134" s="113" t="s">
        <v>175</v>
      </c>
      <c r="M134" s="104">
        <v>80</v>
      </c>
      <c r="N134" s="104">
        <v>80</v>
      </c>
      <c r="O134" s="27"/>
      <c r="P134" s="27">
        <v>188</v>
      </c>
      <c r="Q134" s="155" t="s">
        <v>769</v>
      </c>
      <c r="R134" s="380"/>
      <c r="S134" s="114"/>
      <c r="T134" s="114"/>
      <c r="U134" s="114"/>
      <c r="V134" s="114"/>
      <c r="W134" s="114"/>
      <c r="X134" s="114"/>
      <c r="Y134" s="114"/>
      <c r="Z134" s="114"/>
    </row>
    <row r="135" spans="1:26" s="115" customFormat="1" ht="45" x14ac:dyDescent="0.25">
      <c r="A135" s="47">
        <f t="shared" si="2"/>
        <v>5</v>
      </c>
      <c r="B135" s="116" t="s">
        <v>162</v>
      </c>
      <c r="C135" s="117" t="s">
        <v>164</v>
      </c>
      <c r="D135" s="116" t="s">
        <v>172</v>
      </c>
      <c r="E135" s="111" t="s">
        <v>368</v>
      </c>
      <c r="F135" s="112" t="s">
        <v>140</v>
      </c>
      <c r="G135" s="112"/>
      <c r="H135" s="196">
        <v>41673</v>
      </c>
      <c r="I135" s="113">
        <v>41912</v>
      </c>
      <c r="J135" s="113"/>
      <c r="K135" s="113" t="s">
        <v>369</v>
      </c>
      <c r="L135" s="113" t="s">
        <v>174</v>
      </c>
      <c r="M135" s="104">
        <v>791</v>
      </c>
      <c r="N135" s="104">
        <v>791</v>
      </c>
      <c r="O135" s="27">
        <v>678415460</v>
      </c>
      <c r="P135" s="27">
        <v>188</v>
      </c>
      <c r="Q135" s="259"/>
      <c r="R135" s="380"/>
      <c r="S135" s="114"/>
      <c r="T135" s="114"/>
      <c r="U135" s="114"/>
      <c r="V135" s="114"/>
      <c r="W135" s="114"/>
      <c r="X135" s="114"/>
      <c r="Y135" s="114"/>
      <c r="Z135" s="114"/>
    </row>
    <row r="136" spans="1:26" s="115" customFormat="1" x14ac:dyDescent="0.25">
      <c r="A136" s="47">
        <f t="shared" si="2"/>
        <v>6</v>
      </c>
      <c r="B136" s="116"/>
      <c r="C136" s="117"/>
      <c r="D136" s="116"/>
      <c r="E136" s="111"/>
      <c r="F136" s="112"/>
      <c r="G136" s="112"/>
      <c r="H136" s="112"/>
      <c r="I136" s="113"/>
      <c r="J136" s="113"/>
      <c r="K136" s="113"/>
      <c r="L136" s="113"/>
      <c r="M136" s="104"/>
      <c r="N136" s="104"/>
      <c r="O136" s="27"/>
      <c r="P136" s="27"/>
      <c r="Q136" s="155"/>
      <c r="R136" s="114"/>
      <c r="S136" s="114"/>
      <c r="T136" s="114"/>
      <c r="U136" s="114"/>
      <c r="V136" s="114"/>
      <c r="W136" s="114"/>
      <c r="X136" s="114"/>
      <c r="Y136" s="114"/>
      <c r="Z136" s="114"/>
    </row>
    <row r="137" spans="1:26" s="115" customFormat="1" x14ac:dyDescent="0.25">
      <c r="A137" s="47">
        <f t="shared" si="2"/>
        <v>7</v>
      </c>
      <c r="B137" s="116"/>
      <c r="C137" s="117"/>
      <c r="D137" s="116"/>
      <c r="E137" s="111"/>
      <c r="F137" s="112"/>
      <c r="G137" s="112"/>
      <c r="H137" s="112"/>
      <c r="I137" s="113"/>
      <c r="J137" s="113"/>
      <c r="K137" s="113"/>
      <c r="L137" s="113"/>
      <c r="M137" s="104"/>
      <c r="N137" s="104"/>
      <c r="O137" s="27"/>
      <c r="P137" s="27"/>
      <c r="Q137" s="155"/>
      <c r="R137" s="114"/>
      <c r="S137" s="114"/>
      <c r="T137" s="114"/>
      <c r="U137" s="114"/>
      <c r="V137" s="114"/>
      <c r="W137" s="114"/>
      <c r="X137" s="114"/>
      <c r="Y137" s="114"/>
      <c r="Z137" s="114"/>
    </row>
    <row r="138" spans="1:26" s="115" customFormat="1" x14ac:dyDescent="0.25">
      <c r="A138" s="47">
        <f t="shared" si="2"/>
        <v>8</v>
      </c>
      <c r="B138" s="116"/>
      <c r="C138" s="117"/>
      <c r="D138" s="116"/>
      <c r="E138" s="111"/>
      <c r="F138" s="112"/>
      <c r="G138" s="112"/>
      <c r="H138" s="112"/>
      <c r="I138" s="113"/>
      <c r="J138" s="113"/>
      <c r="K138" s="113"/>
      <c r="L138" s="113"/>
      <c r="M138" s="104"/>
      <c r="N138" s="104"/>
      <c r="O138" s="27"/>
      <c r="P138" s="27"/>
      <c r="Q138" s="155"/>
      <c r="R138" s="114"/>
      <c r="S138" s="114"/>
      <c r="T138" s="114"/>
      <c r="U138" s="114"/>
      <c r="V138" s="114"/>
      <c r="W138" s="114"/>
      <c r="X138" s="114"/>
      <c r="Y138" s="114"/>
      <c r="Z138" s="114"/>
    </row>
    <row r="139" spans="1:26" s="115" customFormat="1" ht="34.5" customHeight="1" x14ac:dyDescent="0.25">
      <c r="A139" s="47"/>
      <c r="B139" s="50" t="s">
        <v>16</v>
      </c>
      <c r="C139" s="117"/>
      <c r="D139" s="116"/>
      <c r="E139" s="111"/>
      <c r="F139" s="112"/>
      <c r="G139" s="112"/>
      <c r="H139" s="112"/>
      <c r="I139" s="113"/>
      <c r="J139" s="113"/>
      <c r="K139" s="118" t="s">
        <v>680</v>
      </c>
      <c r="L139" s="118">
        <f t="shared" ref="L139:N139" si="3">SUM(L131:L138)</f>
        <v>0</v>
      </c>
      <c r="M139" s="153">
        <f t="shared" si="3"/>
        <v>1233</v>
      </c>
      <c r="N139" s="118">
        <f t="shared" si="3"/>
        <v>1233</v>
      </c>
      <c r="O139" s="27"/>
      <c r="P139" s="27"/>
      <c r="Q139" s="156"/>
    </row>
    <row r="140" spans="1:26" x14ac:dyDescent="0.25">
      <c r="B140" s="30"/>
      <c r="C140" s="30"/>
      <c r="D140" s="30"/>
      <c r="E140" s="31"/>
      <c r="F140" s="30"/>
      <c r="G140" s="30"/>
      <c r="H140" s="30"/>
      <c r="I140" s="30"/>
      <c r="J140" s="30"/>
      <c r="K140" s="30"/>
      <c r="L140" s="30"/>
      <c r="M140" s="30"/>
      <c r="N140" s="30"/>
      <c r="O140" s="30"/>
      <c r="P140" s="30"/>
    </row>
    <row r="141" spans="1:26" ht="18.75" x14ac:dyDescent="0.25">
      <c r="B141" s="59" t="s">
        <v>32</v>
      </c>
      <c r="C141" s="73" t="str">
        <f>+K139</f>
        <v>7 meses y 28 días</v>
      </c>
      <c r="H141" s="32"/>
      <c r="I141" s="32"/>
      <c r="J141" s="32"/>
      <c r="K141" s="32"/>
      <c r="L141" s="32"/>
      <c r="M141" s="32"/>
      <c r="N141" s="30"/>
      <c r="O141" s="30"/>
      <c r="P141" s="30"/>
    </row>
    <row r="143" spans="1:26" ht="15.75" thickBot="1" x14ac:dyDescent="0.3"/>
    <row r="144" spans="1:26" ht="30.75" thickBot="1" x14ac:dyDescent="0.3">
      <c r="B144" s="76" t="s">
        <v>49</v>
      </c>
      <c r="C144" s="77" t="s">
        <v>50</v>
      </c>
      <c r="D144" s="76" t="s">
        <v>51</v>
      </c>
      <c r="E144" s="77" t="s">
        <v>55</v>
      </c>
    </row>
    <row r="145" spans="2:17" x14ac:dyDescent="0.25">
      <c r="B145" s="67" t="s">
        <v>127</v>
      </c>
      <c r="C145" s="70">
        <v>20</v>
      </c>
      <c r="D145" s="70">
        <v>20</v>
      </c>
      <c r="E145" s="167">
        <f>+D145+D146+D147</f>
        <v>20</v>
      </c>
    </row>
    <row r="146" spans="2:17" x14ac:dyDescent="0.25">
      <c r="B146" s="67" t="s">
        <v>128</v>
      </c>
      <c r="C146" s="57">
        <v>30</v>
      </c>
      <c r="D146" s="169">
        <v>0</v>
      </c>
      <c r="E146"/>
    </row>
    <row r="147" spans="2:17" ht="15.75" thickBot="1" x14ac:dyDescent="0.3">
      <c r="B147" s="67" t="s">
        <v>129</v>
      </c>
      <c r="C147" s="72">
        <v>40</v>
      </c>
      <c r="D147" s="72">
        <v>0</v>
      </c>
      <c r="E147"/>
    </row>
    <row r="149" spans="2:17" ht="15.75" thickBot="1" x14ac:dyDescent="0.3"/>
    <row r="150" spans="2:17" ht="27" thickBot="1" x14ac:dyDescent="0.3">
      <c r="B150" s="166" t="s">
        <v>52</v>
      </c>
      <c r="C150"/>
      <c r="D150"/>
      <c r="E150"/>
      <c r="F150"/>
      <c r="G150"/>
      <c r="H150"/>
      <c r="I150"/>
      <c r="J150"/>
      <c r="K150"/>
      <c r="L150"/>
      <c r="M150"/>
      <c r="N150"/>
    </row>
    <row r="152" spans="2:17" ht="75" x14ac:dyDescent="0.25">
      <c r="B152" s="122" t="s">
        <v>0</v>
      </c>
      <c r="C152" s="122" t="s">
        <v>39</v>
      </c>
      <c r="D152" s="122" t="s">
        <v>40</v>
      </c>
      <c r="E152" s="122" t="s">
        <v>116</v>
      </c>
      <c r="F152" s="122" t="s">
        <v>118</v>
      </c>
      <c r="G152" s="122" t="s">
        <v>119</v>
      </c>
      <c r="H152" s="122" t="s">
        <v>120</v>
      </c>
      <c r="I152" s="122" t="s">
        <v>117</v>
      </c>
      <c r="J152" s="168" t="s">
        <v>121</v>
      </c>
      <c r="K152"/>
      <c r="L152"/>
      <c r="M152" s="122" t="s">
        <v>125</v>
      </c>
      <c r="N152" s="122" t="s">
        <v>41</v>
      </c>
      <c r="O152" s="122" t="s">
        <v>42</v>
      </c>
      <c r="P152" s="168" t="s">
        <v>3</v>
      </c>
      <c r="Q152"/>
    </row>
    <row r="153" spans="2:17" x14ac:dyDescent="0.25">
      <c r="B153" s="160" t="s">
        <v>133</v>
      </c>
      <c r="C153" s="160"/>
      <c r="D153" s="3"/>
      <c r="E153" s="3"/>
      <c r="F153" s="3"/>
      <c r="G153" s="3"/>
      <c r="H153" s="3"/>
      <c r="I153" s="5"/>
      <c r="J153" s="1" t="s">
        <v>122</v>
      </c>
      <c r="K153" s="100" t="s">
        <v>123</v>
      </c>
      <c r="L153" s="99" t="s">
        <v>124</v>
      </c>
      <c r="M153" s="123"/>
      <c r="N153" s="123"/>
      <c r="O153" s="123"/>
      <c r="P153" s="169"/>
      <c r="Q153"/>
    </row>
    <row r="154" spans="2:17" x14ac:dyDescent="0.25">
      <c r="B154" s="160" t="s">
        <v>134</v>
      </c>
      <c r="C154" s="160"/>
      <c r="D154" s="3"/>
      <c r="E154" s="3"/>
      <c r="F154" s="3"/>
      <c r="G154" s="3"/>
      <c r="H154" s="3"/>
      <c r="I154" s="5"/>
      <c r="J154" s="1"/>
      <c r="K154" s="100"/>
      <c r="L154" s="99"/>
      <c r="M154" s="123"/>
      <c r="N154" s="123"/>
      <c r="O154" s="123"/>
      <c r="P154" s="169"/>
      <c r="Q154" s="169"/>
    </row>
    <row r="155" spans="2:17" x14ac:dyDescent="0.25">
      <c r="B155" s="160" t="s">
        <v>135</v>
      </c>
      <c r="C155" s="160"/>
      <c r="D155" s="3"/>
      <c r="E155" s="3"/>
      <c r="F155" s="3"/>
      <c r="G155" s="3"/>
      <c r="H155" s="3"/>
      <c r="I155" s="5"/>
      <c r="J155" s="1"/>
      <c r="K155" s="99"/>
      <c r="L155" s="99"/>
      <c r="M155" s="123"/>
      <c r="N155" s="123"/>
      <c r="O155" s="123"/>
      <c r="P155" s="169"/>
      <c r="Q155"/>
    </row>
    <row r="158" spans="2:17" ht="15.75" thickBot="1" x14ac:dyDescent="0.3"/>
    <row r="159" spans="2:17" ht="30" x14ac:dyDescent="0.25">
      <c r="B159" s="126" t="s">
        <v>33</v>
      </c>
      <c r="C159" s="126" t="s">
        <v>49</v>
      </c>
      <c r="D159" s="122" t="s">
        <v>50</v>
      </c>
      <c r="E159" s="126" t="s">
        <v>51</v>
      </c>
      <c r="F159" s="77" t="s">
        <v>56</v>
      </c>
      <c r="G159" s="96"/>
    </row>
    <row r="160" spans="2:17" ht="108" x14ac:dyDescent="0.2">
      <c r="B160" s="162" t="s">
        <v>53</v>
      </c>
      <c r="C160" s="6" t="s">
        <v>130</v>
      </c>
      <c r="D160" s="169">
        <v>25</v>
      </c>
      <c r="E160" s="169">
        <v>0</v>
      </c>
      <c r="F160" s="163">
        <f>+E160+E161+E162</f>
        <v>0</v>
      </c>
      <c r="G160" s="97"/>
    </row>
    <row r="161" spans="2:7" ht="96.75" x14ac:dyDescent="0.25">
      <c r="B161"/>
      <c r="C161" s="6" t="s">
        <v>131</v>
      </c>
      <c r="D161" s="74">
        <v>25</v>
      </c>
      <c r="E161" s="169">
        <v>0</v>
      </c>
      <c r="F161"/>
      <c r="G161" s="97"/>
    </row>
    <row r="162" spans="2:7" ht="60.75" x14ac:dyDescent="0.25">
      <c r="B162"/>
      <c r="C162" s="6" t="s">
        <v>132</v>
      </c>
      <c r="D162" s="169">
        <v>10</v>
      </c>
      <c r="E162" s="169">
        <v>0</v>
      </c>
      <c r="F162"/>
      <c r="G162" s="97"/>
    </row>
    <row r="163" spans="2:7" x14ac:dyDescent="0.25">
      <c r="C163" s="106"/>
    </row>
    <row r="166" spans="2:7" x14ac:dyDescent="0.25">
      <c r="B166" s="124" t="s">
        <v>57</v>
      </c>
    </row>
    <row r="169" spans="2:7" x14ac:dyDescent="0.25">
      <c r="B169" s="127" t="s">
        <v>33</v>
      </c>
      <c r="C169" s="127" t="s">
        <v>58</v>
      </c>
      <c r="D169" s="126" t="s">
        <v>51</v>
      </c>
      <c r="E169" s="126" t="s">
        <v>16</v>
      </c>
    </row>
    <row r="170" spans="2:7" ht="28.5" x14ac:dyDescent="0.25">
      <c r="B170" s="107" t="s">
        <v>59</v>
      </c>
      <c r="C170" s="108">
        <v>40</v>
      </c>
      <c r="D170" s="169">
        <f>+E145</f>
        <v>20</v>
      </c>
      <c r="E170" s="164">
        <f>+D170+D171</f>
        <v>20</v>
      </c>
    </row>
    <row r="171" spans="2:7" ht="42.75" x14ac:dyDescent="0.25">
      <c r="B171" s="107" t="s">
        <v>60</v>
      </c>
      <c r="C171" s="108">
        <v>60</v>
      </c>
      <c r="D171" s="169">
        <f>+F160</f>
        <v>0</v>
      </c>
      <c r="E171"/>
    </row>
  </sheetData>
  <customSheetViews>
    <customSheetView guid="{BE7B4A4D-9AE1-44FB-896A-2A75BAC54DCE}" scale="70" filter="1" showAutoFilter="1" hiddenColumns="1" topLeftCell="C90">
      <selection activeCell="B97" sqref="B97"/>
      <pageMargins left="0.7" right="0.7" top="0.75" bottom="0.75" header="0.3" footer="0.3"/>
      <pageSetup paperSize="9" orientation="portrait" r:id="rId1"/>
      <autoFilter ref="B97:P118">
        <filterColumn colId="0">
          <filters>
            <filter val="COORDINADOR"/>
          </filters>
        </filterColumn>
      </autoFilter>
    </customSheetView>
    <customSheetView guid="{374C4F09-C3B7-4D17-A0A7-F165E4E76099}" scale="70" hiddenColumns="1" topLeftCell="A57">
      <selection activeCell="G34" sqref="G34"/>
      <pageMargins left="0.7" right="0.7" top="0.75" bottom="0.75" header="0.3" footer="0.3"/>
    </customSheetView>
    <customSheetView guid="{9DED1854-660D-4172-A9EB-183BAA06A99B}" scale="70" hiddenColumns="1" topLeftCell="A118">
      <selection activeCell="D122" sqref="D122"/>
      <pageMargins left="0.7" right="0.7" top="0.75" bottom="0.75" header="0.3" footer="0.3"/>
      <pageSetup paperSize="9" orientation="portrait" r:id="rId2"/>
    </customSheetView>
    <customSheetView guid="{6E8EF82A-AAAD-497F-93AF-E33C2625F3E2}" scale="70" showPageBreaks="1" hiddenColumns="1" topLeftCell="H43">
      <selection activeCell="K54" sqref="K54"/>
      <pageMargins left="0.7" right="0.7" top="0.75" bottom="0.75" header="0.3" footer="0.3"/>
      <pageSetup paperSize="9" orientation="portrait" r:id="rId3"/>
    </customSheetView>
    <customSheetView guid="{467D9A3C-026B-4584-8953-F7E2F4B9FE9A}" scale="70" hiddenColumns="1" topLeftCell="K89">
      <selection activeCell="P100" sqref="P100"/>
      <pageMargins left="0.7" right="0.7" top="0.75" bottom="0.75" header="0.3" footer="0.3"/>
    </customSheetView>
    <customSheetView guid="{A754E68C-2FC6-462D-A463-BD613E9F1BEB}" scale="70" hiddenColumns="1" topLeftCell="C124">
      <selection activeCell="O132" sqref="O132:O136"/>
      <pageMargins left="0.7" right="0.7" top="0.75" bottom="0.75" header="0.3" footer="0.3"/>
      <pageSetup paperSize="9" orientation="portrait" r:id="rId4"/>
    </customSheetView>
    <customSheetView guid="{177D317F-D5D9-47E3-BD3A-7C3DF8DF3716}" hiddenColumns="1">
      <selection sqref="A1:XFD1048576"/>
      <pageMargins left="0.7" right="0.7" top="0.75" bottom="0.75" header="0.3" footer="0.3"/>
    </customSheetView>
    <customSheetView guid="{8714CD75-90D4-461F-ACB9-B571BFEBEF04}" scale="70" hiddenColumns="1" topLeftCell="A57">
      <selection activeCell="G34" sqref="G34"/>
      <pageMargins left="0.7" right="0.7" top="0.75" bottom="0.75" header="0.3" footer="0.3"/>
    </customSheetView>
    <customSheetView guid="{0C0DF93C-CC48-4648-B448-DAEBA1B6A469}" scale="70" hiddenColumns="1" topLeftCell="A57">
      <selection activeCell="G34" sqref="G34"/>
      <pageMargins left="0.7" right="0.7" top="0.75" bottom="0.75" header="0.3" footer="0.3"/>
    </customSheetView>
    <customSheetView guid="{D303456D-D930-4BC3-88BE-8A971BB047C8}" scale="70" hiddenColumns="1" topLeftCell="D124">
      <selection activeCell="D136" sqref="D136"/>
      <pageMargins left="0.7" right="0.7" top="0.75" bottom="0.75" header="0.3" footer="0.3"/>
      <pageSetup paperSize="9" orientation="portrait" r:id="rId5"/>
    </customSheetView>
    <customSheetView guid="{7AA009C8-13FF-4F9B-84D3-3E7CCAF6094D}" scale="70" hiddenColumns="1" topLeftCell="A118">
      <selection activeCell="D122" sqref="D122"/>
      <pageMargins left="0.7" right="0.7" top="0.75" bottom="0.75" header="0.3" footer="0.3"/>
      <pageSetup paperSize="9" orientation="portrait" r:id="rId6"/>
    </customSheetView>
    <customSheetView guid="{793476DD-798E-4C47-9D79-FF3D3E5BC468}" scale="70" hiddenColumns="1" topLeftCell="A57">
      <selection activeCell="G34" sqref="G34"/>
      <pageMargins left="0.7" right="0.7" top="0.75" bottom="0.75" header="0.3" footer="0.3"/>
      <pageSetup paperSize="0" orientation="portrait" horizontalDpi="0" verticalDpi="0" copies="0"/>
    </customSheetView>
  </customSheetViews>
  <pageMargins left="0.7" right="0.7" top="0.75" bottom="0.75" header="0.3" footer="0.3"/>
  <pageSetup paperSize="9" orientation="portrait"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8"/>
  <sheetViews>
    <sheetView topLeftCell="A122" zoomScale="60" zoomScaleNormal="60" workbookViewId="0">
      <selection activeCell="F136" sqref="F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65.7109375" style="9" customWidth="1"/>
    <col min="17" max="17" width="92.7109375" style="9" customWidth="1"/>
    <col min="18" max="18" width="42.425781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165" t="s">
        <v>63</v>
      </c>
      <c r="C2"/>
      <c r="D2"/>
      <c r="E2"/>
      <c r="F2"/>
      <c r="G2"/>
      <c r="H2"/>
      <c r="I2"/>
      <c r="J2"/>
      <c r="K2"/>
      <c r="L2"/>
      <c r="M2"/>
      <c r="N2"/>
      <c r="O2"/>
      <c r="P2"/>
    </row>
    <row r="4" spans="2:16" ht="26.25" x14ac:dyDescent="0.25">
      <c r="B4" s="165" t="s">
        <v>48</v>
      </c>
      <c r="C4"/>
      <c r="D4"/>
      <c r="E4"/>
      <c r="F4"/>
      <c r="G4"/>
      <c r="H4"/>
      <c r="I4"/>
      <c r="J4"/>
      <c r="K4"/>
      <c r="L4"/>
      <c r="M4"/>
      <c r="N4"/>
      <c r="O4"/>
      <c r="P4"/>
    </row>
    <row r="5" spans="2:16" ht="15.75" thickBot="1" x14ac:dyDescent="0.3"/>
    <row r="6" spans="2:16" ht="21.75" thickBot="1" x14ac:dyDescent="0.3">
      <c r="B6" s="11" t="s">
        <v>4</v>
      </c>
      <c r="C6" s="177" t="s">
        <v>162</v>
      </c>
      <c r="D6"/>
      <c r="E6"/>
      <c r="F6"/>
      <c r="G6"/>
      <c r="H6"/>
      <c r="I6"/>
      <c r="J6"/>
      <c r="K6"/>
      <c r="L6"/>
      <c r="M6"/>
      <c r="N6"/>
    </row>
    <row r="7" spans="2:16" ht="16.5" thickBot="1" x14ac:dyDescent="0.3">
      <c r="B7" s="12" t="s">
        <v>5</v>
      </c>
      <c r="C7" s="177" t="s">
        <v>171</v>
      </c>
      <c r="D7"/>
      <c r="E7"/>
      <c r="F7"/>
      <c r="G7"/>
      <c r="H7"/>
      <c r="I7"/>
      <c r="J7"/>
      <c r="K7"/>
      <c r="L7"/>
      <c r="M7"/>
      <c r="N7"/>
    </row>
    <row r="8" spans="2:16" ht="16.5" thickBot="1" x14ac:dyDescent="0.3">
      <c r="B8" s="12" t="s">
        <v>6</v>
      </c>
      <c r="C8" s="177" t="s">
        <v>163</v>
      </c>
      <c r="D8"/>
      <c r="E8"/>
      <c r="F8"/>
      <c r="G8"/>
      <c r="H8"/>
      <c r="I8"/>
      <c r="J8"/>
      <c r="K8"/>
      <c r="L8"/>
      <c r="M8"/>
      <c r="N8"/>
    </row>
    <row r="9" spans="2:16" ht="16.5" thickBot="1" x14ac:dyDescent="0.3">
      <c r="B9" s="12" t="s">
        <v>7</v>
      </c>
      <c r="C9" s="177" t="s">
        <v>164</v>
      </c>
      <c r="D9"/>
      <c r="E9"/>
      <c r="F9"/>
      <c r="G9"/>
      <c r="H9"/>
      <c r="I9"/>
      <c r="J9"/>
      <c r="K9"/>
      <c r="L9"/>
      <c r="M9"/>
      <c r="N9"/>
    </row>
    <row r="10" spans="2:16" ht="16.5" thickBot="1" x14ac:dyDescent="0.3">
      <c r="B10" s="12" t="s">
        <v>166</v>
      </c>
      <c r="C10" s="177" t="s">
        <v>165</v>
      </c>
      <c r="D10" s="177"/>
      <c r="E10" s="177"/>
      <c r="F10" s="177"/>
      <c r="G10" s="177"/>
      <c r="H10" s="177"/>
      <c r="I10" s="177"/>
      <c r="J10" s="177"/>
      <c r="K10" s="177"/>
      <c r="L10" s="177"/>
      <c r="M10" s="177"/>
      <c r="N10" s="178"/>
    </row>
    <row r="11" spans="2:16" ht="16.5" thickBot="1" x14ac:dyDescent="0.3">
      <c r="B11" s="12" t="s">
        <v>167</v>
      </c>
      <c r="C11" s="185" t="s">
        <v>169</v>
      </c>
      <c r="D11" s="185"/>
      <c r="E11" s="185"/>
      <c r="F11" s="177"/>
      <c r="G11" s="177"/>
      <c r="H11" s="177"/>
      <c r="I11" s="177"/>
      <c r="J11" s="177"/>
      <c r="K11" s="177"/>
      <c r="L11" s="177"/>
      <c r="M11" s="177"/>
      <c r="N11" s="178"/>
    </row>
    <row r="12" spans="2:16" ht="16.5" thickBot="1" x14ac:dyDescent="0.3">
      <c r="B12" s="12" t="s">
        <v>168</v>
      </c>
      <c r="C12" s="185" t="s">
        <v>170</v>
      </c>
      <c r="D12" s="185"/>
      <c r="E12" s="185"/>
      <c r="F12" s="177"/>
      <c r="G12" s="177"/>
      <c r="H12" s="177"/>
      <c r="I12" s="177"/>
      <c r="J12" s="177"/>
      <c r="K12" s="177"/>
      <c r="L12" s="177"/>
      <c r="M12" s="177"/>
      <c r="N12" s="178"/>
    </row>
    <row r="13" spans="2:16" ht="16.5" thickBot="1" x14ac:dyDescent="0.3">
      <c r="B13" s="12" t="s">
        <v>8</v>
      </c>
      <c r="C13" s="184">
        <v>23</v>
      </c>
      <c r="D13"/>
      <c r="E13"/>
      <c r="F13" s="34"/>
      <c r="G13" s="34"/>
      <c r="H13" s="34"/>
      <c r="I13" s="34"/>
      <c r="J13" s="34"/>
      <c r="K13" s="34"/>
      <c r="L13" s="34"/>
      <c r="M13" s="34"/>
      <c r="N13" s="35"/>
    </row>
    <row r="14" spans="2:16" ht="16.5" thickBot="1" x14ac:dyDescent="0.3">
      <c r="B14" s="14" t="s">
        <v>9</v>
      </c>
      <c r="C14" s="15">
        <v>41973</v>
      </c>
      <c r="D14" s="16"/>
      <c r="E14" s="16"/>
      <c r="F14" s="16"/>
      <c r="G14" s="16"/>
      <c r="H14" s="16"/>
      <c r="I14" s="16"/>
      <c r="J14" s="16"/>
      <c r="K14" s="16"/>
      <c r="L14" s="16"/>
      <c r="M14" s="16"/>
      <c r="N14" s="17"/>
    </row>
    <row r="15" spans="2:16" ht="15.75" x14ac:dyDescent="0.25">
      <c r="B15" s="13"/>
      <c r="C15" s="18"/>
      <c r="D15" s="19"/>
      <c r="E15" s="19"/>
      <c r="F15" s="19"/>
      <c r="G15" s="19"/>
      <c r="H15" s="19"/>
      <c r="I15" s="109"/>
      <c r="J15" s="109"/>
      <c r="K15" s="109"/>
      <c r="L15" s="109"/>
      <c r="M15" s="109"/>
      <c r="N15" s="19"/>
    </row>
    <row r="16" spans="2:16" x14ac:dyDescent="0.25">
      <c r="I16" s="109"/>
      <c r="J16" s="109"/>
      <c r="K16" s="109"/>
      <c r="L16" s="109"/>
      <c r="M16" s="109"/>
      <c r="N16" s="110"/>
    </row>
    <row r="17" spans="1:14" ht="30" x14ac:dyDescent="0.25">
      <c r="B17" s="172" t="s">
        <v>101</v>
      </c>
      <c r="C17"/>
      <c r="D17" s="172" t="s">
        <v>12</v>
      </c>
      <c r="E17" s="172" t="s">
        <v>13</v>
      </c>
      <c r="F17" s="172" t="s">
        <v>29</v>
      </c>
      <c r="G17" s="94"/>
      <c r="I17" s="38"/>
      <c r="J17" s="38"/>
      <c r="K17" s="38"/>
      <c r="L17" s="38"/>
      <c r="M17" s="38"/>
      <c r="N17" s="110"/>
    </row>
    <row r="18" spans="1:14" x14ac:dyDescent="0.25">
      <c r="B18"/>
      <c r="C18"/>
      <c r="D18" s="189">
        <v>23</v>
      </c>
      <c r="E18" s="36">
        <v>2522605373</v>
      </c>
      <c r="F18" s="186">
        <v>1147</v>
      </c>
      <c r="G18" s="95"/>
      <c r="I18" s="39"/>
      <c r="J18" s="39"/>
      <c r="K18" s="39"/>
      <c r="L18" s="39"/>
      <c r="M18" s="39"/>
      <c r="N18" s="110"/>
    </row>
    <row r="19" spans="1:14" x14ac:dyDescent="0.25">
      <c r="B19"/>
      <c r="C19"/>
      <c r="D19" s="172"/>
      <c r="E19" s="36"/>
      <c r="F19" s="186"/>
      <c r="G19" s="95"/>
      <c r="I19" s="39"/>
      <c r="J19" s="39"/>
      <c r="K19" s="39"/>
      <c r="L19" s="39"/>
      <c r="M19" s="39"/>
      <c r="N19" s="110"/>
    </row>
    <row r="20" spans="1:14" x14ac:dyDescent="0.25">
      <c r="B20"/>
      <c r="C20"/>
      <c r="D20" s="172"/>
      <c r="E20" s="36"/>
      <c r="F20" s="186"/>
      <c r="G20" s="95"/>
      <c r="I20" s="39"/>
      <c r="J20" s="39"/>
      <c r="K20" s="39"/>
      <c r="L20" s="39"/>
      <c r="M20" s="39"/>
      <c r="N20" s="110"/>
    </row>
    <row r="21" spans="1:14" x14ac:dyDescent="0.25">
      <c r="B21"/>
      <c r="C21"/>
      <c r="D21" s="172"/>
      <c r="E21" s="36"/>
      <c r="F21" s="186"/>
      <c r="G21" s="95"/>
      <c r="H21" s="22"/>
      <c r="I21" s="39"/>
      <c r="J21" s="39"/>
      <c r="K21" s="39"/>
      <c r="L21" s="39"/>
      <c r="M21" s="39"/>
      <c r="N21" s="20"/>
    </row>
    <row r="22" spans="1:14" x14ac:dyDescent="0.25">
      <c r="B22"/>
      <c r="C22"/>
      <c r="D22" s="172"/>
      <c r="E22" s="36"/>
      <c r="F22" s="186"/>
      <c r="G22" s="95"/>
      <c r="H22" s="22"/>
      <c r="I22" s="41"/>
      <c r="J22" s="41"/>
      <c r="K22" s="41"/>
      <c r="L22" s="41"/>
      <c r="M22" s="41"/>
      <c r="N22" s="20"/>
    </row>
    <row r="23" spans="1:14" x14ac:dyDescent="0.25">
      <c r="B23"/>
      <c r="C23"/>
      <c r="D23" s="172"/>
      <c r="E23" s="37"/>
      <c r="F23" s="36"/>
      <c r="G23" s="95"/>
      <c r="H23" s="22"/>
      <c r="I23" s="109"/>
      <c r="J23" s="109"/>
      <c r="K23" s="109"/>
      <c r="L23" s="109"/>
      <c r="M23" s="109"/>
      <c r="N23" s="20"/>
    </row>
    <row r="24" spans="1:14" x14ac:dyDescent="0.25">
      <c r="B24"/>
      <c r="C24"/>
      <c r="D24" s="172"/>
      <c r="E24" s="37"/>
      <c r="F24" s="36"/>
      <c r="G24" s="95"/>
      <c r="H24" s="22"/>
      <c r="I24" s="109"/>
      <c r="J24" s="109"/>
      <c r="K24" s="109"/>
      <c r="L24" s="109"/>
      <c r="M24" s="109"/>
      <c r="N24" s="20"/>
    </row>
    <row r="25" spans="1:14" ht="15.75" thickBot="1" x14ac:dyDescent="0.3">
      <c r="B25" s="176" t="s">
        <v>14</v>
      </c>
      <c r="C25"/>
      <c r="D25" s="172">
        <f>SUM(D18:D22)</f>
        <v>23</v>
      </c>
      <c r="E25" s="64">
        <f>SUM(E18:E22)</f>
        <v>2522605373</v>
      </c>
      <c r="F25" s="186">
        <f>SUM(F18:F22)</f>
        <v>1147</v>
      </c>
      <c r="G25" s="95"/>
      <c r="H25" s="22"/>
      <c r="I25" s="109"/>
      <c r="J25" s="109"/>
      <c r="K25" s="109"/>
      <c r="L25" s="109"/>
      <c r="M25" s="109"/>
      <c r="N25" s="20"/>
    </row>
    <row r="26" spans="1:14" ht="45.75" thickBot="1" x14ac:dyDescent="0.3">
      <c r="A26" s="43"/>
      <c r="B26" s="53" t="s">
        <v>15</v>
      </c>
      <c r="C26" s="53" t="s">
        <v>102</v>
      </c>
      <c r="E26" s="38"/>
      <c r="F26" s="38"/>
      <c r="G26" s="38"/>
      <c r="H26" s="38"/>
      <c r="I26" s="10"/>
      <c r="J26" s="10"/>
      <c r="K26" s="10"/>
      <c r="L26" s="10"/>
      <c r="M26" s="10"/>
    </row>
    <row r="27" spans="1:14" ht="15.75" thickBot="1" x14ac:dyDescent="0.3">
      <c r="A27" s="44">
        <v>1</v>
      </c>
      <c r="C27" s="46">
        <f>F25*80%</f>
        <v>917.6</v>
      </c>
      <c r="D27" s="42"/>
      <c r="E27" s="45">
        <f>E25</f>
        <v>2522605373</v>
      </c>
      <c r="F27" s="40"/>
      <c r="G27" s="40"/>
      <c r="H27" s="40"/>
      <c r="I27" s="23"/>
      <c r="J27" s="23"/>
      <c r="K27" s="23"/>
      <c r="L27" s="23"/>
      <c r="M27" s="23"/>
    </row>
    <row r="28" spans="1:14" x14ac:dyDescent="0.25">
      <c r="A28" s="101"/>
      <c r="C28" s="102"/>
      <c r="D28" s="39"/>
      <c r="E28" s="103"/>
      <c r="F28" s="40"/>
      <c r="G28" s="40"/>
      <c r="H28" s="40"/>
      <c r="I28" s="23"/>
      <c r="J28" s="23"/>
      <c r="K28" s="23"/>
      <c r="L28" s="23"/>
      <c r="M28" s="23"/>
    </row>
    <row r="29" spans="1:14" x14ac:dyDescent="0.25">
      <c r="A29" s="101"/>
      <c r="C29" s="102"/>
      <c r="D29" s="39"/>
      <c r="E29" s="103"/>
      <c r="F29" s="40"/>
      <c r="G29" s="40"/>
      <c r="H29" s="40"/>
      <c r="I29" s="23"/>
      <c r="J29" s="23"/>
      <c r="K29" s="23"/>
      <c r="L29" s="23"/>
      <c r="M29" s="23"/>
    </row>
    <row r="30" spans="1:14" x14ac:dyDescent="0.25">
      <c r="A30" s="101"/>
      <c r="B30" s="124" t="s">
        <v>139</v>
      </c>
      <c r="C30" s="106"/>
      <c r="D30" s="106"/>
      <c r="E30" s="106"/>
      <c r="F30" s="106"/>
      <c r="G30" s="106"/>
      <c r="H30" s="106"/>
      <c r="I30" s="109"/>
      <c r="J30" s="109"/>
      <c r="K30" s="109"/>
      <c r="L30" s="109"/>
      <c r="M30" s="109"/>
      <c r="N30" s="110"/>
    </row>
    <row r="31" spans="1:14" x14ac:dyDescent="0.25">
      <c r="A31" s="101"/>
      <c r="B31" s="106"/>
      <c r="C31" s="106"/>
      <c r="D31" s="106"/>
      <c r="E31" s="106"/>
      <c r="F31" s="106"/>
      <c r="G31" s="106"/>
      <c r="H31" s="106"/>
      <c r="I31" s="109"/>
      <c r="J31" s="109"/>
      <c r="K31" s="109"/>
      <c r="L31" s="109"/>
      <c r="M31" s="109"/>
      <c r="N31" s="110"/>
    </row>
    <row r="32" spans="1:14" x14ac:dyDescent="0.25">
      <c r="A32" s="101"/>
      <c r="B32" s="127" t="s">
        <v>33</v>
      </c>
      <c r="C32" s="127" t="s">
        <v>140</v>
      </c>
      <c r="D32" s="127" t="s">
        <v>141</v>
      </c>
      <c r="E32" s="106"/>
      <c r="F32" s="106"/>
      <c r="G32" s="106"/>
      <c r="H32" s="106"/>
      <c r="I32" s="109"/>
      <c r="J32" s="109"/>
      <c r="K32" s="109"/>
      <c r="L32" s="109"/>
      <c r="M32" s="109"/>
      <c r="N32" s="110"/>
    </row>
    <row r="33" spans="1:14" x14ac:dyDescent="0.25">
      <c r="A33" s="101"/>
      <c r="B33" s="123" t="s">
        <v>142</v>
      </c>
      <c r="C33" s="191" t="s">
        <v>216</v>
      </c>
      <c r="D33" s="123"/>
      <c r="E33" s="106"/>
      <c r="F33" s="106"/>
      <c r="G33" s="106"/>
      <c r="H33" s="106"/>
      <c r="I33" s="109"/>
      <c r="J33" s="109"/>
      <c r="K33" s="109"/>
      <c r="L33" s="109"/>
      <c r="M33" s="109"/>
      <c r="N33" s="110"/>
    </row>
    <row r="34" spans="1:14" x14ac:dyDescent="0.25">
      <c r="A34" s="101"/>
      <c r="B34" s="123" t="s">
        <v>143</v>
      </c>
      <c r="C34" s="191" t="s">
        <v>216</v>
      </c>
      <c r="D34" s="123"/>
      <c r="E34" s="106"/>
      <c r="F34" s="106"/>
      <c r="G34" s="106"/>
      <c r="H34" s="106"/>
      <c r="I34" s="109"/>
      <c r="J34" s="109"/>
      <c r="K34" s="109"/>
      <c r="L34" s="109"/>
      <c r="M34" s="109"/>
      <c r="N34" s="110"/>
    </row>
    <row r="35" spans="1:14" x14ac:dyDescent="0.25">
      <c r="A35" s="101"/>
      <c r="B35" s="123" t="s">
        <v>144</v>
      </c>
      <c r="C35" s="261" t="s">
        <v>216</v>
      </c>
      <c r="D35" s="123"/>
      <c r="E35" s="106"/>
      <c r="F35" s="106"/>
      <c r="G35" s="106"/>
      <c r="H35" s="106"/>
      <c r="I35" s="109"/>
      <c r="J35" s="109"/>
      <c r="K35" s="109"/>
      <c r="L35" s="109"/>
      <c r="M35" s="109"/>
      <c r="N35" s="110"/>
    </row>
    <row r="36" spans="1:14" x14ac:dyDescent="0.25">
      <c r="A36" s="101"/>
      <c r="B36" s="123" t="s">
        <v>145</v>
      </c>
      <c r="C36" s="262" t="s">
        <v>216</v>
      </c>
      <c r="D36" s="123"/>
      <c r="E36" s="106"/>
      <c r="F36" s="106"/>
      <c r="G36" s="106"/>
      <c r="H36" s="106"/>
      <c r="I36" s="109"/>
      <c r="J36" s="109"/>
      <c r="K36" s="109"/>
      <c r="L36" s="109"/>
      <c r="M36" s="109"/>
      <c r="N36" s="110"/>
    </row>
    <row r="37" spans="1:14" x14ac:dyDescent="0.25">
      <c r="A37" s="101"/>
      <c r="B37" s="106"/>
      <c r="C37" s="106"/>
      <c r="D37" s="106"/>
      <c r="E37" s="106"/>
      <c r="F37" s="106"/>
      <c r="G37" s="106"/>
      <c r="H37" s="106"/>
      <c r="I37" s="109"/>
      <c r="J37" s="109"/>
      <c r="K37" s="109"/>
      <c r="L37" s="109"/>
      <c r="M37" s="109"/>
      <c r="N37" s="110"/>
    </row>
    <row r="38" spans="1:14" x14ac:dyDescent="0.25">
      <c r="A38" s="101"/>
      <c r="B38" s="106"/>
      <c r="C38" s="106"/>
      <c r="D38" s="106"/>
      <c r="E38" s="106"/>
      <c r="F38" s="106"/>
      <c r="G38" s="106"/>
      <c r="H38" s="106"/>
      <c r="I38" s="109"/>
      <c r="J38" s="109"/>
      <c r="K38" s="109"/>
      <c r="L38" s="109"/>
      <c r="M38" s="109"/>
      <c r="N38" s="110"/>
    </row>
    <row r="39" spans="1:14" x14ac:dyDescent="0.25">
      <c r="A39" s="101"/>
      <c r="B39" s="124" t="s">
        <v>146</v>
      </c>
      <c r="C39" s="106"/>
      <c r="D39" s="106"/>
      <c r="E39" s="106"/>
      <c r="F39" s="106"/>
      <c r="G39" s="106"/>
      <c r="H39" s="106"/>
      <c r="I39" s="109"/>
      <c r="J39" s="109"/>
      <c r="K39" s="109"/>
      <c r="L39" s="109"/>
      <c r="M39" s="109"/>
      <c r="N39" s="110"/>
    </row>
    <row r="40" spans="1:14" x14ac:dyDescent="0.25">
      <c r="A40" s="101"/>
      <c r="B40" s="106"/>
      <c r="C40" s="106"/>
      <c r="D40" s="106"/>
      <c r="E40" s="106"/>
      <c r="F40" s="106"/>
      <c r="G40" s="106"/>
      <c r="H40" s="106"/>
      <c r="I40" s="109"/>
      <c r="J40" s="109"/>
      <c r="K40" s="109"/>
      <c r="L40" s="109"/>
      <c r="M40" s="109"/>
      <c r="N40" s="110"/>
    </row>
    <row r="41" spans="1:14" x14ac:dyDescent="0.25">
      <c r="A41" s="101"/>
      <c r="B41" s="106"/>
      <c r="C41" s="106"/>
      <c r="D41" s="106"/>
      <c r="E41" s="106"/>
      <c r="F41" s="106"/>
      <c r="G41" s="106"/>
      <c r="H41" s="106"/>
      <c r="I41" s="109"/>
      <c r="J41" s="109"/>
      <c r="K41" s="109"/>
      <c r="L41" s="109"/>
      <c r="M41" s="109"/>
      <c r="N41" s="110"/>
    </row>
    <row r="42" spans="1:14" x14ac:dyDescent="0.25">
      <c r="A42" s="101"/>
      <c r="B42" s="127" t="s">
        <v>33</v>
      </c>
      <c r="C42" s="127" t="s">
        <v>58</v>
      </c>
      <c r="D42" s="126" t="s">
        <v>51</v>
      </c>
      <c r="E42" s="126" t="s">
        <v>16</v>
      </c>
      <c r="F42" s="106"/>
      <c r="G42" s="106"/>
      <c r="H42" s="106"/>
      <c r="I42" s="109"/>
      <c r="J42" s="109"/>
      <c r="K42" s="109"/>
      <c r="L42" s="109"/>
      <c r="M42" s="109"/>
      <c r="N42" s="110"/>
    </row>
    <row r="43" spans="1:14" ht="28.5" x14ac:dyDescent="0.25">
      <c r="A43" s="101"/>
      <c r="B43" s="107" t="s">
        <v>147</v>
      </c>
      <c r="C43" s="108">
        <v>40</v>
      </c>
      <c r="D43" s="169">
        <v>20</v>
      </c>
      <c r="E43" s="164">
        <f>+D43+D44</f>
        <v>20</v>
      </c>
      <c r="F43" s="106"/>
      <c r="G43" s="106"/>
      <c r="H43" s="106"/>
      <c r="I43" s="109"/>
      <c r="J43" s="109"/>
      <c r="K43" s="109"/>
      <c r="L43" s="109"/>
      <c r="M43" s="109"/>
      <c r="N43" s="110"/>
    </row>
    <row r="44" spans="1:14" ht="42.75" x14ac:dyDescent="0.25">
      <c r="A44" s="101"/>
      <c r="B44" s="107" t="s">
        <v>148</v>
      </c>
      <c r="C44" s="108">
        <v>60</v>
      </c>
      <c r="D44" s="169">
        <f>+F167</f>
        <v>0</v>
      </c>
      <c r="E44"/>
      <c r="F44" s="106"/>
      <c r="G44" s="106"/>
      <c r="H44" s="106"/>
      <c r="I44" s="109"/>
      <c r="J44" s="109"/>
      <c r="K44" s="109"/>
      <c r="L44" s="109"/>
      <c r="M44" s="109"/>
      <c r="N44" s="110"/>
    </row>
    <row r="45" spans="1:14" x14ac:dyDescent="0.25">
      <c r="A45" s="101"/>
      <c r="C45" s="102"/>
      <c r="D45" s="39"/>
      <c r="E45" s="103"/>
      <c r="F45" s="40"/>
      <c r="G45" s="40"/>
      <c r="H45" s="40"/>
      <c r="I45" s="23"/>
      <c r="J45" s="23"/>
      <c r="K45" s="23"/>
      <c r="L45" s="23"/>
      <c r="M45" s="23"/>
    </row>
    <row r="46" spans="1:14" x14ac:dyDescent="0.25">
      <c r="A46" s="101"/>
      <c r="C46" s="102"/>
      <c r="D46" s="39"/>
      <c r="E46" s="103"/>
      <c r="F46" s="40"/>
      <c r="G46" s="40"/>
      <c r="H46" s="40"/>
      <c r="I46" s="23"/>
      <c r="J46" s="23"/>
      <c r="K46" s="23"/>
      <c r="L46" s="23"/>
      <c r="M46" s="23"/>
    </row>
    <row r="47" spans="1:14" x14ac:dyDescent="0.25">
      <c r="A47" s="101"/>
      <c r="C47" s="102"/>
      <c r="D47" s="39"/>
      <c r="E47" s="103"/>
      <c r="F47" s="40"/>
      <c r="G47" s="40"/>
      <c r="H47" s="40"/>
      <c r="I47" s="23"/>
      <c r="J47" s="23"/>
      <c r="K47" s="23"/>
      <c r="L47" s="23"/>
      <c r="M47" s="23"/>
    </row>
    <row r="48" spans="1:14" ht="28.5" customHeight="1" thickBot="1" x14ac:dyDescent="0.3">
      <c r="M48" s="174" t="s">
        <v>35</v>
      </c>
      <c r="N48"/>
    </row>
    <row r="49" spans="1:26" x14ac:dyDescent="0.25">
      <c r="B49" s="124" t="s">
        <v>30</v>
      </c>
      <c r="M49" s="65"/>
      <c r="N49" s="65"/>
    </row>
    <row r="50" spans="1:26" ht="15.75" thickBot="1" x14ac:dyDescent="0.3">
      <c r="M50" s="65"/>
      <c r="N50" s="65"/>
    </row>
    <row r="51" spans="1:26" s="109" customFormat="1" ht="60" x14ac:dyDescent="0.25">
      <c r="B51" s="120" t="s">
        <v>149</v>
      </c>
      <c r="C51" s="120" t="s">
        <v>150</v>
      </c>
      <c r="D51" s="120" t="s">
        <v>151</v>
      </c>
      <c r="E51" s="120" t="s">
        <v>45</v>
      </c>
      <c r="F51" s="120" t="s">
        <v>22</v>
      </c>
      <c r="G51" s="120" t="s">
        <v>103</v>
      </c>
      <c r="H51" s="120" t="s">
        <v>17</v>
      </c>
      <c r="I51" s="120" t="s">
        <v>10</v>
      </c>
      <c r="J51" s="120" t="s">
        <v>31</v>
      </c>
      <c r="K51" s="120" t="s">
        <v>61</v>
      </c>
      <c r="L51" s="120" t="s">
        <v>20</v>
      </c>
      <c r="M51" s="105" t="s">
        <v>26</v>
      </c>
      <c r="N51" s="120" t="s">
        <v>152</v>
      </c>
      <c r="O51" s="120" t="s">
        <v>36</v>
      </c>
      <c r="P51" s="121" t="s">
        <v>11</v>
      </c>
      <c r="Q51" s="121" t="s">
        <v>19</v>
      </c>
    </row>
    <row r="52" spans="1:26" s="115" customFormat="1" ht="60" x14ac:dyDescent="0.25">
      <c r="A52" s="47">
        <v>1</v>
      </c>
      <c r="B52" s="116" t="s">
        <v>162</v>
      </c>
      <c r="C52" s="117" t="s">
        <v>171</v>
      </c>
      <c r="D52" s="116" t="s">
        <v>172</v>
      </c>
      <c r="E52" s="111" t="s">
        <v>302</v>
      </c>
      <c r="F52" s="112" t="s">
        <v>140</v>
      </c>
      <c r="G52" s="154"/>
      <c r="H52" s="119">
        <v>41672</v>
      </c>
      <c r="I52" s="113">
        <v>41851</v>
      </c>
      <c r="J52" s="239"/>
      <c r="K52" s="113" t="s">
        <v>174</v>
      </c>
      <c r="L52" s="113" t="s">
        <v>303</v>
      </c>
      <c r="M52" s="247">
        <v>90</v>
      </c>
      <c r="N52" s="247">
        <v>90</v>
      </c>
      <c r="O52" s="246">
        <v>99602415</v>
      </c>
      <c r="P52" s="27">
        <v>182</v>
      </c>
      <c r="Q52" s="155"/>
      <c r="R52" s="114" t="s">
        <v>701</v>
      </c>
      <c r="S52" s="114"/>
      <c r="T52" s="114"/>
      <c r="U52" s="114"/>
      <c r="V52" s="114"/>
      <c r="W52" s="114"/>
      <c r="X52" s="114"/>
      <c r="Y52" s="114"/>
      <c r="Z52" s="114"/>
    </row>
    <row r="53" spans="1:26" s="115" customFormat="1" x14ac:dyDescent="0.25">
      <c r="A53" s="47">
        <f>+A52+1</f>
        <v>2</v>
      </c>
      <c r="B53" s="116" t="s">
        <v>162</v>
      </c>
      <c r="C53" s="117" t="s">
        <v>170</v>
      </c>
      <c r="D53" s="116" t="s">
        <v>172</v>
      </c>
      <c r="E53" s="111" t="s">
        <v>304</v>
      </c>
      <c r="F53" s="112" t="s">
        <v>140</v>
      </c>
      <c r="G53" s="154"/>
      <c r="H53" s="196">
        <v>41518</v>
      </c>
      <c r="I53" s="113">
        <v>41851</v>
      </c>
      <c r="J53" s="239"/>
      <c r="K53" s="113" t="s">
        <v>175</v>
      </c>
      <c r="L53" s="113" t="s">
        <v>174</v>
      </c>
      <c r="M53" s="247">
        <v>38</v>
      </c>
      <c r="N53" s="247">
        <v>38</v>
      </c>
      <c r="O53" s="246"/>
      <c r="P53" s="27">
        <v>182</v>
      </c>
      <c r="Q53" s="155"/>
      <c r="R53" s="238" t="s">
        <v>675</v>
      </c>
      <c r="S53" s="114"/>
      <c r="T53" s="114"/>
      <c r="U53" s="114"/>
      <c r="V53" s="114"/>
      <c r="W53" s="114"/>
      <c r="X53" s="114"/>
      <c r="Y53" s="114"/>
      <c r="Z53" s="114"/>
    </row>
    <row r="54" spans="1:26" s="115" customFormat="1" ht="30" x14ac:dyDescent="0.25">
      <c r="A54" s="47">
        <v>3</v>
      </c>
      <c r="B54" s="116" t="s">
        <v>162</v>
      </c>
      <c r="C54" s="117" t="s">
        <v>163</v>
      </c>
      <c r="D54" s="116" t="s">
        <v>172</v>
      </c>
      <c r="E54" s="111" t="s">
        <v>305</v>
      </c>
      <c r="F54" s="112" t="s">
        <v>140</v>
      </c>
      <c r="G54" s="154"/>
      <c r="H54" s="196">
        <v>40941</v>
      </c>
      <c r="I54" s="113">
        <v>41274</v>
      </c>
      <c r="J54" s="239"/>
      <c r="K54" s="113" t="s">
        <v>222</v>
      </c>
      <c r="L54" s="113" t="s">
        <v>174</v>
      </c>
      <c r="M54" s="247">
        <v>1459</v>
      </c>
      <c r="N54" s="247">
        <v>1459</v>
      </c>
      <c r="O54" s="246"/>
      <c r="P54" s="27">
        <v>182</v>
      </c>
      <c r="Q54" s="155"/>
      <c r="R54" s="238" t="s">
        <v>675</v>
      </c>
      <c r="S54" s="114"/>
      <c r="T54" s="114"/>
      <c r="U54" s="114"/>
      <c r="V54" s="114"/>
      <c r="W54" s="114"/>
      <c r="X54" s="114"/>
      <c r="Y54" s="114"/>
      <c r="Z54" s="114"/>
    </row>
    <row r="55" spans="1:26" s="115" customFormat="1" ht="45" x14ac:dyDescent="0.25">
      <c r="A55" s="47">
        <v>4</v>
      </c>
      <c r="B55" s="116" t="s">
        <v>162</v>
      </c>
      <c r="C55" s="117" t="s">
        <v>164</v>
      </c>
      <c r="D55" s="116" t="s">
        <v>172</v>
      </c>
      <c r="E55" s="111" t="s">
        <v>306</v>
      </c>
      <c r="F55" s="112" t="s">
        <v>140</v>
      </c>
      <c r="G55" s="154"/>
      <c r="H55" s="196">
        <v>40213</v>
      </c>
      <c r="I55" s="113">
        <v>40543</v>
      </c>
      <c r="J55" s="239"/>
      <c r="K55" s="113" t="s">
        <v>307</v>
      </c>
      <c r="L55" s="113" t="s">
        <v>174</v>
      </c>
      <c r="M55" s="247">
        <v>1153</v>
      </c>
      <c r="N55" s="247">
        <v>1153</v>
      </c>
      <c r="O55" s="246"/>
      <c r="P55" s="27">
        <v>182</v>
      </c>
      <c r="Q55" s="155"/>
      <c r="R55" s="238" t="s">
        <v>675</v>
      </c>
      <c r="S55" s="114"/>
      <c r="T55" s="114"/>
      <c r="U55" s="114"/>
      <c r="V55" s="114"/>
      <c r="W55" s="114"/>
      <c r="X55" s="114"/>
      <c r="Y55" s="114"/>
      <c r="Z55" s="114"/>
    </row>
    <row r="56" spans="1:26" s="115" customFormat="1" ht="36" customHeight="1" thickBot="1" x14ac:dyDescent="0.3">
      <c r="A56" s="47">
        <v>5</v>
      </c>
      <c r="B56" s="116" t="s">
        <v>162</v>
      </c>
      <c r="C56" s="117" t="s">
        <v>165</v>
      </c>
      <c r="D56" s="116" t="s">
        <v>172</v>
      </c>
      <c r="E56" s="111" t="s">
        <v>308</v>
      </c>
      <c r="F56" s="112" t="s">
        <v>140</v>
      </c>
      <c r="G56" s="154"/>
      <c r="H56" s="196">
        <v>41183</v>
      </c>
      <c r="I56" s="113">
        <v>41274</v>
      </c>
      <c r="J56" s="239"/>
      <c r="K56" s="113" t="s">
        <v>174</v>
      </c>
      <c r="L56" s="113" t="s">
        <v>309</v>
      </c>
      <c r="M56" s="247">
        <v>72</v>
      </c>
      <c r="N56" s="247">
        <v>72</v>
      </c>
      <c r="O56" s="246"/>
      <c r="P56" s="27">
        <v>182</v>
      </c>
      <c r="Q56" s="155"/>
      <c r="R56" s="238" t="s">
        <v>675</v>
      </c>
      <c r="S56" s="114"/>
      <c r="T56" s="114"/>
      <c r="U56" s="114"/>
      <c r="V56" s="114"/>
      <c r="W56" s="114"/>
      <c r="X56" s="114"/>
      <c r="Y56" s="114"/>
      <c r="Z56" s="114"/>
    </row>
    <row r="57" spans="1:26" s="115" customFormat="1" ht="15.75" thickBot="1" x14ac:dyDescent="0.3">
      <c r="A57" s="47"/>
      <c r="B57" s="50" t="s">
        <v>16</v>
      </c>
      <c r="C57" s="185"/>
      <c r="D57" s="185"/>
      <c r="E57" s="185"/>
      <c r="F57" s="177"/>
      <c r="G57" s="177"/>
      <c r="H57" s="177"/>
      <c r="I57" s="177"/>
      <c r="J57" s="177"/>
      <c r="K57" s="177" t="s">
        <v>311</v>
      </c>
      <c r="L57" s="177" t="s">
        <v>312</v>
      </c>
      <c r="M57" s="202">
        <f>M54+M56</f>
        <v>1531</v>
      </c>
      <c r="N57" s="202">
        <f>N54+N56</f>
        <v>1531</v>
      </c>
      <c r="O57" s="187"/>
      <c r="P57" s="27"/>
      <c r="Q57" s="156"/>
    </row>
    <row r="58" spans="1:26" s="30" customFormat="1" x14ac:dyDescent="0.25">
      <c r="E58" s="31"/>
    </row>
    <row r="59" spans="1:26" s="30" customFormat="1" x14ac:dyDescent="0.25">
      <c r="B59" s="175" t="s">
        <v>28</v>
      </c>
      <c r="C59" s="175" t="s">
        <v>27</v>
      </c>
      <c r="D59" s="173" t="s">
        <v>34</v>
      </c>
      <c r="E59"/>
    </row>
    <row r="60" spans="1:26" s="30" customFormat="1" x14ac:dyDescent="0.25">
      <c r="B60"/>
      <c r="C60"/>
      <c r="D60" s="173" t="s">
        <v>23</v>
      </c>
      <c r="E60" s="62" t="s">
        <v>24</v>
      </c>
    </row>
    <row r="61" spans="1:26" s="30" customFormat="1" ht="18.75" x14ac:dyDescent="0.25">
      <c r="B61" s="59" t="s">
        <v>21</v>
      </c>
      <c r="C61" s="60" t="s">
        <v>310</v>
      </c>
      <c r="D61" s="57" t="s">
        <v>216</v>
      </c>
      <c r="E61" s="58"/>
      <c r="F61" s="32"/>
      <c r="G61" s="32"/>
      <c r="H61" s="32"/>
      <c r="I61" s="32"/>
      <c r="J61" s="32"/>
      <c r="K61" s="32"/>
      <c r="L61" s="32"/>
      <c r="M61" s="32"/>
    </row>
    <row r="62" spans="1:26" s="30" customFormat="1" x14ac:dyDescent="0.25">
      <c r="B62" s="59" t="s">
        <v>25</v>
      </c>
      <c r="C62" s="60">
        <f>+M57</f>
        <v>1531</v>
      </c>
      <c r="D62" s="57" t="s">
        <v>216</v>
      </c>
      <c r="E62" s="58"/>
    </row>
    <row r="63" spans="1:26" s="30" customFormat="1" x14ac:dyDescent="0.25">
      <c r="B63" s="33"/>
      <c r="C63" s="171"/>
      <c r="D63"/>
      <c r="E63"/>
      <c r="F63"/>
      <c r="G63"/>
      <c r="H63"/>
      <c r="I63"/>
      <c r="J63"/>
      <c r="K63"/>
      <c r="L63"/>
      <c r="M63"/>
      <c r="N63"/>
    </row>
    <row r="64" spans="1:26" ht="15.75" thickBot="1" x14ac:dyDescent="0.3"/>
    <row r="65" spans="2:17" ht="27" thickBot="1" x14ac:dyDescent="0.3">
      <c r="B65" s="170" t="s">
        <v>104</v>
      </c>
      <c r="C65"/>
      <c r="D65"/>
      <c r="E65"/>
      <c r="F65"/>
      <c r="G65"/>
      <c r="H65"/>
      <c r="I65"/>
      <c r="J65"/>
      <c r="K65"/>
      <c r="L65"/>
      <c r="M65"/>
      <c r="N65"/>
    </row>
    <row r="68" spans="2:17" ht="105" x14ac:dyDescent="0.25">
      <c r="B68" s="122"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168" t="s">
        <v>3</v>
      </c>
      <c r="P68"/>
      <c r="Q68" s="68" t="s">
        <v>18</v>
      </c>
    </row>
    <row r="69" spans="2:17" ht="240" x14ac:dyDescent="0.25">
      <c r="B69" s="197" t="s">
        <v>183</v>
      </c>
      <c r="C69" s="197" t="s">
        <v>333</v>
      </c>
      <c r="D69" s="198" t="s">
        <v>336</v>
      </c>
      <c r="E69" s="199">
        <v>40</v>
      </c>
      <c r="F69" s="4"/>
      <c r="G69" s="4" t="s">
        <v>141</v>
      </c>
      <c r="H69" s="4"/>
      <c r="I69" s="99"/>
      <c r="J69" s="4" t="s">
        <v>140</v>
      </c>
      <c r="K69" s="205" t="s">
        <v>140</v>
      </c>
      <c r="L69" s="205" t="s">
        <v>140</v>
      </c>
      <c r="M69" s="205" t="s">
        <v>140</v>
      </c>
      <c r="N69" s="205" t="s">
        <v>140</v>
      </c>
      <c r="O69" s="264" t="s">
        <v>739</v>
      </c>
      <c r="P69"/>
      <c r="Q69" s="123" t="s">
        <v>140</v>
      </c>
    </row>
    <row r="70" spans="2:17" ht="255" x14ac:dyDescent="0.25">
      <c r="B70" s="197" t="s">
        <v>183</v>
      </c>
      <c r="C70" s="197" t="s">
        <v>334</v>
      </c>
      <c r="D70" s="198" t="s">
        <v>337</v>
      </c>
      <c r="E70" s="199">
        <v>50</v>
      </c>
      <c r="F70" s="4"/>
      <c r="G70" s="4" t="s">
        <v>141</v>
      </c>
      <c r="H70" s="4"/>
      <c r="I70" s="99"/>
      <c r="J70" s="4" t="s">
        <v>140</v>
      </c>
      <c r="K70" s="205" t="s">
        <v>140</v>
      </c>
      <c r="L70" s="205" t="s">
        <v>140</v>
      </c>
      <c r="M70" s="205" t="s">
        <v>140</v>
      </c>
      <c r="N70" s="205" t="s">
        <v>140</v>
      </c>
      <c r="O70" s="264" t="s">
        <v>740</v>
      </c>
      <c r="P70" s="106"/>
      <c r="Q70" s="123" t="s">
        <v>140</v>
      </c>
    </row>
    <row r="71" spans="2:17" x14ac:dyDescent="0.25">
      <c r="B71" s="197" t="s">
        <v>183</v>
      </c>
      <c r="C71" s="197" t="s">
        <v>335</v>
      </c>
      <c r="D71" s="198" t="s">
        <v>338</v>
      </c>
      <c r="E71" s="199">
        <v>36</v>
      </c>
      <c r="F71" s="4"/>
      <c r="G71" s="4" t="s">
        <v>140</v>
      </c>
      <c r="H71" s="4"/>
      <c r="I71" s="99"/>
      <c r="J71" s="4" t="s">
        <v>140</v>
      </c>
      <c r="K71" s="205" t="s">
        <v>140</v>
      </c>
      <c r="L71" s="205" t="s">
        <v>140</v>
      </c>
      <c r="M71" s="205" t="s">
        <v>140</v>
      </c>
      <c r="N71" s="205" t="s">
        <v>140</v>
      </c>
      <c r="O71" s="188"/>
      <c r="P71" s="106"/>
      <c r="Q71" s="123" t="s">
        <v>140</v>
      </c>
    </row>
    <row r="72" spans="2:17" ht="225" x14ac:dyDescent="0.25">
      <c r="B72" s="197" t="s">
        <v>206</v>
      </c>
      <c r="C72" s="197" t="s">
        <v>340</v>
      </c>
      <c r="D72" s="198" t="s">
        <v>343</v>
      </c>
      <c r="E72" s="199">
        <v>36</v>
      </c>
      <c r="F72" s="4" t="s">
        <v>141</v>
      </c>
      <c r="G72" s="4"/>
      <c r="H72" s="4"/>
      <c r="I72" s="99"/>
      <c r="J72" s="4" t="s">
        <v>140</v>
      </c>
      <c r="K72" s="205" t="s">
        <v>140</v>
      </c>
      <c r="L72" s="205" t="s">
        <v>140</v>
      </c>
      <c r="M72" s="205" t="s">
        <v>140</v>
      </c>
      <c r="N72" s="205" t="s">
        <v>140</v>
      </c>
      <c r="O72" s="264" t="s">
        <v>741</v>
      </c>
      <c r="P72" s="106"/>
      <c r="Q72" s="123" t="s">
        <v>140</v>
      </c>
    </row>
    <row r="73" spans="2:17" ht="195" x14ac:dyDescent="0.25">
      <c r="B73" s="197" t="s">
        <v>287</v>
      </c>
      <c r="C73" s="197" t="s">
        <v>339</v>
      </c>
      <c r="D73" s="198" t="s">
        <v>344</v>
      </c>
      <c r="E73" s="199">
        <v>350</v>
      </c>
      <c r="F73" s="4"/>
      <c r="G73" s="4"/>
      <c r="H73" s="4"/>
      <c r="I73" s="99" t="s">
        <v>141</v>
      </c>
      <c r="J73" s="4" t="s">
        <v>140</v>
      </c>
      <c r="K73" s="205" t="s">
        <v>140</v>
      </c>
      <c r="L73" s="205" t="s">
        <v>140</v>
      </c>
      <c r="M73" s="205" t="s">
        <v>140</v>
      </c>
      <c r="N73" s="205" t="s">
        <v>140</v>
      </c>
      <c r="O73" s="264" t="s">
        <v>742</v>
      </c>
      <c r="P73" s="106"/>
      <c r="Q73" s="123" t="s">
        <v>140</v>
      </c>
    </row>
    <row r="74" spans="2:17" ht="195" x14ac:dyDescent="0.25">
      <c r="B74" s="197" t="s">
        <v>287</v>
      </c>
      <c r="C74" s="197" t="s">
        <v>341</v>
      </c>
      <c r="D74" s="198" t="s">
        <v>345</v>
      </c>
      <c r="E74" s="199">
        <v>435</v>
      </c>
      <c r="F74" s="4"/>
      <c r="G74" s="4"/>
      <c r="H74" s="4"/>
      <c r="I74" s="99" t="s">
        <v>141</v>
      </c>
      <c r="J74" s="4" t="s">
        <v>140</v>
      </c>
      <c r="K74" s="205" t="s">
        <v>140</v>
      </c>
      <c r="L74" s="205" t="s">
        <v>140</v>
      </c>
      <c r="M74" s="205" t="s">
        <v>140</v>
      </c>
      <c r="N74" s="205" t="s">
        <v>140</v>
      </c>
      <c r="O74" s="264" t="s">
        <v>742</v>
      </c>
      <c r="P74" s="106"/>
      <c r="Q74" s="123" t="s">
        <v>140</v>
      </c>
    </row>
    <row r="75" spans="2:17" ht="195" x14ac:dyDescent="0.25">
      <c r="B75" s="197" t="s">
        <v>287</v>
      </c>
      <c r="C75" s="197" t="s">
        <v>342</v>
      </c>
      <c r="D75" s="198" t="s">
        <v>346</v>
      </c>
      <c r="E75" s="199">
        <v>200</v>
      </c>
      <c r="F75" s="4"/>
      <c r="G75" s="4"/>
      <c r="H75" s="4"/>
      <c r="I75" s="99" t="s">
        <v>141</v>
      </c>
      <c r="J75" s="4" t="s">
        <v>140</v>
      </c>
      <c r="K75" s="205" t="s">
        <v>140</v>
      </c>
      <c r="L75" s="205" t="s">
        <v>140</v>
      </c>
      <c r="M75" s="205" t="s">
        <v>140</v>
      </c>
      <c r="N75" s="205" t="s">
        <v>140</v>
      </c>
      <c r="O75" s="264" t="s">
        <v>742</v>
      </c>
      <c r="P75" s="106"/>
      <c r="Q75" s="123" t="s">
        <v>140</v>
      </c>
    </row>
    <row r="76" spans="2:17" x14ac:dyDescent="0.25">
      <c r="B76" s="3"/>
      <c r="C76" s="3"/>
      <c r="D76" s="5"/>
      <c r="E76" s="5"/>
      <c r="F76" s="4"/>
      <c r="G76" s="4"/>
      <c r="H76" s="4"/>
      <c r="I76" s="99"/>
      <c r="J76" s="99"/>
      <c r="K76" s="123"/>
      <c r="L76" s="123"/>
      <c r="M76" s="123"/>
      <c r="N76" s="123"/>
      <c r="O76" s="188"/>
      <c r="P76" s="106"/>
      <c r="Q76" s="123"/>
    </row>
    <row r="77" spans="2:17" x14ac:dyDescent="0.25">
      <c r="B77" s="3"/>
      <c r="C77" s="3"/>
      <c r="D77" s="5"/>
      <c r="E77" s="5"/>
      <c r="F77" s="4"/>
      <c r="G77" s="4"/>
      <c r="H77" s="4"/>
      <c r="I77" s="99"/>
      <c r="J77" s="99"/>
      <c r="K77" s="123"/>
      <c r="L77" s="123"/>
      <c r="M77" s="123"/>
      <c r="N77" s="123"/>
      <c r="O77" s="188"/>
      <c r="P77" s="106"/>
      <c r="Q77" s="123"/>
    </row>
    <row r="78" spans="2:17" x14ac:dyDescent="0.25">
      <c r="B78" s="3"/>
      <c r="C78" s="3"/>
      <c r="D78" s="5"/>
      <c r="E78" s="5"/>
      <c r="F78" s="4"/>
      <c r="G78" s="4"/>
      <c r="H78" s="4"/>
      <c r="I78" s="99"/>
      <c r="J78" s="99"/>
      <c r="K78" s="123"/>
      <c r="L78" s="123"/>
      <c r="M78" s="123"/>
      <c r="N78" s="123"/>
      <c r="O78" s="188"/>
      <c r="P78" s="106"/>
      <c r="Q78" s="123"/>
    </row>
    <row r="79" spans="2:17" x14ac:dyDescent="0.25">
      <c r="B79" s="3"/>
      <c r="C79" s="3"/>
      <c r="D79" s="5"/>
      <c r="E79" s="5"/>
      <c r="F79" s="4"/>
      <c r="G79" s="4"/>
      <c r="H79" s="4"/>
      <c r="I79" s="99"/>
      <c r="J79" s="99"/>
      <c r="K79" s="123"/>
      <c r="L79" s="123"/>
      <c r="M79" s="123"/>
      <c r="N79" s="123"/>
      <c r="O79" s="188"/>
      <c r="P79" s="106"/>
      <c r="Q79" s="123"/>
    </row>
    <row r="80" spans="2:17" x14ac:dyDescent="0.25">
      <c r="B80" s="3"/>
      <c r="C80" s="3"/>
      <c r="D80" s="5"/>
      <c r="E80" s="5"/>
      <c r="F80" s="4"/>
      <c r="G80" s="4"/>
      <c r="H80" s="4"/>
      <c r="I80" s="99"/>
      <c r="J80" s="99"/>
      <c r="K80" s="123"/>
      <c r="L80" s="123"/>
      <c r="M80" s="123"/>
      <c r="N80" s="123"/>
      <c r="O80" s="161"/>
      <c r="P80"/>
      <c r="Q80" s="123"/>
    </row>
    <row r="81" spans="2:17" x14ac:dyDescent="0.25">
      <c r="B81" s="3"/>
      <c r="C81" s="3"/>
      <c r="D81" s="5"/>
      <c r="E81" s="5"/>
      <c r="F81" s="4"/>
      <c r="G81" s="4"/>
      <c r="H81" s="4"/>
      <c r="I81" s="99"/>
      <c r="J81" s="99"/>
      <c r="K81" s="123"/>
      <c r="L81" s="123"/>
      <c r="M81" s="123"/>
      <c r="N81" s="123"/>
      <c r="O81" s="161"/>
      <c r="P81"/>
      <c r="Q81" s="123"/>
    </row>
    <row r="82" spans="2:17" x14ac:dyDescent="0.25">
      <c r="B82" s="3"/>
      <c r="C82" s="3"/>
      <c r="D82" s="5"/>
      <c r="E82" s="5"/>
      <c r="F82" s="4"/>
      <c r="G82" s="4"/>
      <c r="H82" s="4"/>
      <c r="I82" s="99"/>
      <c r="J82" s="99"/>
      <c r="K82" s="123"/>
      <c r="L82" s="123"/>
      <c r="M82" s="123"/>
      <c r="N82" s="123"/>
      <c r="O82" s="161"/>
      <c r="P82"/>
      <c r="Q82" s="123"/>
    </row>
    <row r="83" spans="2:17" x14ac:dyDescent="0.25">
      <c r="B83" s="3"/>
      <c r="C83" s="3"/>
      <c r="D83" s="5"/>
      <c r="E83" s="5"/>
      <c r="F83" s="4"/>
      <c r="G83" s="4"/>
      <c r="H83" s="4"/>
      <c r="I83" s="99"/>
      <c r="J83" s="99"/>
      <c r="K83" s="123"/>
      <c r="L83" s="123"/>
      <c r="M83" s="123"/>
      <c r="N83" s="123"/>
      <c r="O83" s="161"/>
      <c r="P83"/>
      <c r="Q83" s="123"/>
    </row>
    <row r="84" spans="2:17" x14ac:dyDescent="0.25">
      <c r="B84" s="3"/>
      <c r="C84" s="3"/>
      <c r="D84" s="5"/>
      <c r="E84" s="5"/>
      <c r="F84" s="4"/>
      <c r="G84" s="4"/>
      <c r="H84" s="4"/>
      <c r="I84" s="99"/>
      <c r="J84" s="99"/>
      <c r="K84" s="123"/>
      <c r="L84" s="123"/>
      <c r="M84" s="123"/>
      <c r="N84" s="123"/>
      <c r="O84" s="161"/>
      <c r="P84"/>
      <c r="Q84" s="123"/>
    </row>
    <row r="85" spans="2:17" x14ac:dyDescent="0.25">
      <c r="B85" s="123"/>
      <c r="C85" s="123"/>
      <c r="D85" s="123"/>
      <c r="E85" s="123"/>
      <c r="F85" s="123"/>
      <c r="G85" s="123"/>
      <c r="H85" s="123"/>
      <c r="I85" s="123"/>
      <c r="J85" s="123"/>
      <c r="K85" s="123"/>
      <c r="L85" s="123"/>
      <c r="M85" s="123"/>
      <c r="N85" s="123"/>
      <c r="O85" s="161"/>
      <c r="P85"/>
      <c r="Q85" s="123"/>
    </row>
    <row r="86" spans="2:17" x14ac:dyDescent="0.25">
      <c r="B86" s="9" t="s">
        <v>1</v>
      </c>
    </row>
    <row r="87" spans="2:17" x14ac:dyDescent="0.25">
      <c r="B87" s="9" t="s">
        <v>37</v>
      </c>
    </row>
    <row r="88" spans="2:17" x14ac:dyDescent="0.25">
      <c r="B88" s="9" t="s">
        <v>62</v>
      </c>
    </row>
    <row r="90" spans="2:17" ht="15.75" thickBot="1" x14ac:dyDescent="0.3"/>
    <row r="91" spans="2:17" ht="27" thickBot="1" x14ac:dyDescent="0.3">
      <c r="B91" s="166" t="s">
        <v>38</v>
      </c>
      <c r="C91"/>
      <c r="D91"/>
      <c r="E91"/>
      <c r="F91"/>
      <c r="G91"/>
      <c r="H91"/>
      <c r="I91"/>
      <c r="J91"/>
      <c r="K91"/>
      <c r="L91"/>
      <c r="M91"/>
      <c r="N91"/>
    </row>
    <row r="96" spans="2:17" ht="75" x14ac:dyDescent="0.25">
      <c r="B96" s="122" t="s">
        <v>0</v>
      </c>
      <c r="C96" s="122" t="s">
        <v>39</v>
      </c>
      <c r="D96" s="122" t="s">
        <v>40</v>
      </c>
      <c r="E96" s="122" t="s">
        <v>116</v>
      </c>
      <c r="F96" s="122" t="s">
        <v>118</v>
      </c>
      <c r="G96" s="122" t="s">
        <v>119</v>
      </c>
      <c r="H96" s="122" t="s">
        <v>120</v>
      </c>
      <c r="I96" s="122" t="s">
        <v>117</v>
      </c>
      <c r="J96" s="350" t="s">
        <v>121</v>
      </c>
      <c r="K96" s="350"/>
      <c r="L96" s="350"/>
      <c r="M96" s="122" t="s">
        <v>125</v>
      </c>
      <c r="N96" s="122" t="s">
        <v>41</v>
      </c>
      <c r="O96" s="122" t="s">
        <v>42</v>
      </c>
      <c r="P96" s="168" t="s">
        <v>3</v>
      </c>
      <c r="Q96"/>
    </row>
    <row r="97" spans="2:17" ht="30" x14ac:dyDescent="0.25">
      <c r="B97" s="268" t="s">
        <v>43</v>
      </c>
      <c r="C97" s="268">
        <f t="shared" ref="C97:C102" si="0">162/200+985/300</f>
        <v>4.0933333333333337</v>
      </c>
      <c r="D97" s="3" t="s">
        <v>618</v>
      </c>
      <c r="E97" s="3">
        <v>27087954</v>
      </c>
      <c r="F97" s="3" t="s">
        <v>619</v>
      </c>
      <c r="G97" s="3" t="s">
        <v>620</v>
      </c>
      <c r="H97" s="3" t="s">
        <v>621</v>
      </c>
      <c r="I97" s="5" t="s">
        <v>140</v>
      </c>
      <c r="J97" s="1" t="s">
        <v>622</v>
      </c>
      <c r="K97" s="100" t="s">
        <v>623</v>
      </c>
      <c r="L97" s="99" t="s">
        <v>624</v>
      </c>
      <c r="M97" s="123" t="s">
        <v>140</v>
      </c>
      <c r="N97" s="123" t="s">
        <v>140</v>
      </c>
      <c r="O97" s="123" t="s">
        <v>140</v>
      </c>
      <c r="P97" s="270"/>
      <c r="Q97" s="106"/>
    </row>
    <row r="98" spans="2:17" ht="30" x14ac:dyDescent="0.25">
      <c r="B98" s="268" t="s">
        <v>43</v>
      </c>
      <c r="C98" s="268">
        <f t="shared" si="0"/>
        <v>4.0933333333333337</v>
      </c>
      <c r="D98" s="3" t="s">
        <v>618</v>
      </c>
      <c r="E98" s="3">
        <v>27087954</v>
      </c>
      <c r="F98" s="3" t="s">
        <v>619</v>
      </c>
      <c r="G98" s="3" t="s">
        <v>620</v>
      </c>
      <c r="H98" s="3" t="s">
        <v>621</v>
      </c>
      <c r="I98" s="5" t="s">
        <v>140</v>
      </c>
      <c r="J98" s="1" t="s">
        <v>625</v>
      </c>
      <c r="K98" s="100" t="s">
        <v>626</v>
      </c>
      <c r="L98" s="99" t="s">
        <v>563</v>
      </c>
      <c r="M98" s="123" t="s">
        <v>140</v>
      </c>
      <c r="N98" s="123" t="s">
        <v>140</v>
      </c>
      <c r="O98" s="123" t="s">
        <v>140</v>
      </c>
      <c r="P98" s="270"/>
      <c r="Q98" s="106"/>
    </row>
    <row r="99" spans="2:17" ht="30" x14ac:dyDescent="0.25">
      <c r="B99" s="268" t="s">
        <v>43</v>
      </c>
      <c r="C99" s="268">
        <f t="shared" si="0"/>
        <v>4.0933333333333337</v>
      </c>
      <c r="D99" s="3" t="s">
        <v>629</v>
      </c>
      <c r="E99" s="3">
        <v>37123083</v>
      </c>
      <c r="F99" s="3" t="s">
        <v>402</v>
      </c>
      <c r="G99" s="3" t="s">
        <v>607</v>
      </c>
      <c r="H99" s="216">
        <v>39624</v>
      </c>
      <c r="I99" s="5" t="s">
        <v>141</v>
      </c>
      <c r="J99" s="1" t="s">
        <v>404</v>
      </c>
      <c r="K99" s="100" t="s">
        <v>628</v>
      </c>
      <c r="L99" s="99" t="s">
        <v>627</v>
      </c>
      <c r="M99" s="123" t="s">
        <v>140</v>
      </c>
      <c r="N99" s="123" t="s">
        <v>140</v>
      </c>
      <c r="O99" s="123" t="s">
        <v>140</v>
      </c>
      <c r="P99" s="270"/>
      <c r="Q99" s="106"/>
    </row>
    <row r="100" spans="2:17" ht="30" x14ac:dyDescent="0.25">
      <c r="B100" s="268" t="s">
        <v>43</v>
      </c>
      <c r="C100" s="268">
        <f t="shared" si="0"/>
        <v>4.0933333333333337</v>
      </c>
      <c r="D100" s="3" t="s">
        <v>633</v>
      </c>
      <c r="E100" s="3">
        <v>27255149</v>
      </c>
      <c r="F100" s="3" t="s">
        <v>514</v>
      </c>
      <c r="G100" s="3" t="s">
        <v>630</v>
      </c>
      <c r="H100" s="216">
        <v>39067</v>
      </c>
      <c r="I100" s="5" t="s">
        <v>141</v>
      </c>
      <c r="J100" s="1" t="s">
        <v>417</v>
      </c>
      <c r="K100" s="100" t="s">
        <v>631</v>
      </c>
      <c r="L100" s="99" t="s">
        <v>632</v>
      </c>
      <c r="M100" s="123" t="s">
        <v>140</v>
      </c>
      <c r="N100" s="123" t="s">
        <v>140</v>
      </c>
      <c r="O100" s="123" t="s">
        <v>140</v>
      </c>
      <c r="P100" s="270"/>
      <c r="Q100" s="106"/>
    </row>
    <row r="101" spans="2:17" ht="30" x14ac:dyDescent="0.25">
      <c r="B101" s="268" t="s">
        <v>43</v>
      </c>
      <c r="C101" s="268">
        <f t="shared" si="0"/>
        <v>4.0933333333333337</v>
      </c>
      <c r="D101" s="3" t="s">
        <v>634</v>
      </c>
      <c r="E101" s="3">
        <v>98391700</v>
      </c>
      <c r="F101" s="3" t="s">
        <v>540</v>
      </c>
      <c r="G101" s="3" t="s">
        <v>635</v>
      </c>
      <c r="H101" s="216">
        <v>37715</v>
      </c>
      <c r="I101" s="5" t="s">
        <v>141</v>
      </c>
      <c r="J101" s="1" t="s">
        <v>636</v>
      </c>
      <c r="K101" s="100" t="s">
        <v>638</v>
      </c>
      <c r="L101" s="99" t="s">
        <v>637</v>
      </c>
      <c r="M101" s="123" t="s">
        <v>140</v>
      </c>
      <c r="N101" s="123" t="s">
        <v>140</v>
      </c>
      <c r="O101" s="123" t="s">
        <v>140</v>
      </c>
      <c r="P101" s="270"/>
      <c r="Q101" s="106"/>
    </row>
    <row r="102" spans="2:17" ht="30" x14ac:dyDescent="0.25">
      <c r="B102" s="268" t="s">
        <v>43</v>
      </c>
      <c r="C102" s="268">
        <f t="shared" si="0"/>
        <v>4.0933333333333337</v>
      </c>
      <c r="D102" s="3" t="s">
        <v>634</v>
      </c>
      <c r="E102" s="3">
        <v>98391700</v>
      </c>
      <c r="F102" s="3" t="s">
        <v>540</v>
      </c>
      <c r="G102" s="3" t="s">
        <v>635</v>
      </c>
      <c r="H102" s="216">
        <v>37715</v>
      </c>
      <c r="I102" s="5" t="s">
        <v>141</v>
      </c>
      <c r="J102" s="1" t="s">
        <v>639</v>
      </c>
      <c r="K102" s="100" t="s">
        <v>641</v>
      </c>
      <c r="L102" s="99" t="s">
        <v>640</v>
      </c>
      <c r="M102" s="123" t="s">
        <v>140</v>
      </c>
      <c r="N102" s="123" t="s">
        <v>140</v>
      </c>
      <c r="O102" s="123" t="s">
        <v>140</v>
      </c>
      <c r="P102" s="270"/>
      <c r="Q102" s="106"/>
    </row>
    <row r="103" spans="2:17" ht="30" x14ac:dyDescent="0.25">
      <c r="B103" s="268" t="s">
        <v>44</v>
      </c>
      <c r="C103" s="268">
        <f t="shared" ref="C103:C111" si="1">162/200+(985/300*2)</f>
        <v>7.3766666666666669</v>
      </c>
      <c r="D103" s="3" t="s">
        <v>642</v>
      </c>
      <c r="E103" s="3">
        <v>1085248554</v>
      </c>
      <c r="F103" s="3" t="s">
        <v>643</v>
      </c>
      <c r="G103" s="3" t="s">
        <v>644</v>
      </c>
      <c r="H103" s="216">
        <v>40445</v>
      </c>
      <c r="I103" s="5" t="s">
        <v>140</v>
      </c>
      <c r="J103" s="1" t="s">
        <v>645</v>
      </c>
      <c r="K103" s="100" t="s">
        <v>647</v>
      </c>
      <c r="L103" s="99" t="s">
        <v>646</v>
      </c>
      <c r="M103" s="123" t="s">
        <v>140</v>
      </c>
      <c r="N103" s="123" t="s">
        <v>140</v>
      </c>
      <c r="O103" s="123" t="s">
        <v>141</v>
      </c>
      <c r="P103" s="270" t="s">
        <v>766</v>
      </c>
      <c r="Q103" s="106"/>
    </row>
    <row r="104" spans="2:17" ht="30" x14ac:dyDescent="0.25">
      <c r="B104" s="268" t="s">
        <v>44</v>
      </c>
      <c r="C104" s="268">
        <f t="shared" si="1"/>
        <v>7.3766666666666669</v>
      </c>
      <c r="D104" s="3" t="s">
        <v>642</v>
      </c>
      <c r="E104" s="3">
        <v>1085248554</v>
      </c>
      <c r="F104" s="3" t="s">
        <v>643</v>
      </c>
      <c r="G104" s="3" t="s">
        <v>644</v>
      </c>
      <c r="H104" s="216">
        <v>40445</v>
      </c>
      <c r="I104" s="5" t="s">
        <v>140</v>
      </c>
      <c r="J104" s="1" t="s">
        <v>648</v>
      </c>
      <c r="K104" s="100" t="s">
        <v>649</v>
      </c>
      <c r="L104" s="99" t="s">
        <v>371</v>
      </c>
      <c r="M104" s="123" t="s">
        <v>140</v>
      </c>
      <c r="N104" s="123" t="s">
        <v>140</v>
      </c>
      <c r="O104" s="123" t="s">
        <v>141</v>
      </c>
      <c r="P104" s="271" t="s">
        <v>766</v>
      </c>
      <c r="Q104" s="106"/>
    </row>
    <row r="105" spans="2:17" ht="30" x14ac:dyDescent="0.25">
      <c r="B105" s="268" t="s">
        <v>44</v>
      </c>
      <c r="C105" s="268">
        <f t="shared" si="1"/>
        <v>7.3766666666666669</v>
      </c>
      <c r="D105" s="3" t="s">
        <v>642</v>
      </c>
      <c r="E105" s="3">
        <v>1085248554</v>
      </c>
      <c r="F105" s="3" t="s">
        <v>643</v>
      </c>
      <c r="G105" s="3" t="s">
        <v>644</v>
      </c>
      <c r="H105" s="216">
        <v>40445</v>
      </c>
      <c r="I105" s="5" t="s">
        <v>140</v>
      </c>
      <c r="J105" s="1" t="s">
        <v>650</v>
      </c>
      <c r="K105" s="100" t="s">
        <v>651</v>
      </c>
      <c r="L105" s="99" t="s">
        <v>371</v>
      </c>
      <c r="M105" s="123" t="s">
        <v>140</v>
      </c>
      <c r="N105" s="123" t="s">
        <v>140</v>
      </c>
      <c r="O105" s="123" t="s">
        <v>141</v>
      </c>
      <c r="P105" s="271" t="s">
        <v>766</v>
      </c>
      <c r="Q105" s="106"/>
    </row>
    <row r="106" spans="2:17" ht="30" x14ac:dyDescent="0.25">
      <c r="B106" s="268" t="s">
        <v>44</v>
      </c>
      <c r="C106" s="268">
        <f t="shared" si="1"/>
        <v>7.3766666666666669</v>
      </c>
      <c r="D106" s="223" t="s">
        <v>652</v>
      </c>
      <c r="E106" s="223">
        <v>27235167</v>
      </c>
      <c r="F106" s="223" t="s">
        <v>371</v>
      </c>
      <c r="G106" s="223" t="s">
        <v>403</v>
      </c>
      <c r="H106" s="219">
        <v>36616</v>
      </c>
      <c r="I106" s="210" t="s">
        <v>141</v>
      </c>
      <c r="J106" s="224" t="s">
        <v>653</v>
      </c>
      <c r="K106" s="273" t="s">
        <v>654</v>
      </c>
      <c r="L106" s="99" t="s">
        <v>371</v>
      </c>
      <c r="M106" s="123" t="s">
        <v>140</v>
      </c>
      <c r="N106" s="123" t="s">
        <v>140</v>
      </c>
      <c r="O106" s="123" t="s">
        <v>141</v>
      </c>
      <c r="P106" s="271" t="s">
        <v>766</v>
      </c>
      <c r="Q106" s="106"/>
    </row>
    <row r="107" spans="2:17" ht="30" x14ac:dyDescent="0.25">
      <c r="B107" s="268" t="s">
        <v>44</v>
      </c>
      <c r="C107" s="268">
        <f t="shared" si="1"/>
        <v>7.3766666666666669</v>
      </c>
      <c r="D107" s="223" t="s">
        <v>652</v>
      </c>
      <c r="E107" s="223">
        <v>27235167</v>
      </c>
      <c r="F107" s="223" t="s">
        <v>371</v>
      </c>
      <c r="G107" s="223" t="s">
        <v>403</v>
      </c>
      <c r="H107" s="219">
        <v>36616</v>
      </c>
      <c r="I107" s="210" t="s">
        <v>141</v>
      </c>
      <c r="J107" s="224" t="s">
        <v>655</v>
      </c>
      <c r="K107" s="273" t="s">
        <v>656</v>
      </c>
      <c r="L107" s="99" t="s">
        <v>371</v>
      </c>
      <c r="M107" s="123" t="s">
        <v>140</v>
      </c>
      <c r="N107" s="123" t="s">
        <v>140</v>
      </c>
      <c r="O107" s="123" t="s">
        <v>141</v>
      </c>
      <c r="P107" s="271" t="s">
        <v>766</v>
      </c>
      <c r="Q107" s="106"/>
    </row>
    <row r="108" spans="2:17" ht="30" x14ac:dyDescent="0.25">
      <c r="B108" s="268" t="s">
        <v>44</v>
      </c>
      <c r="C108" s="268">
        <f t="shared" si="1"/>
        <v>7.3766666666666669</v>
      </c>
      <c r="D108" s="223" t="s">
        <v>652</v>
      </c>
      <c r="E108" s="223">
        <v>27235167</v>
      </c>
      <c r="F108" s="223" t="s">
        <v>371</v>
      </c>
      <c r="G108" s="223" t="s">
        <v>403</v>
      </c>
      <c r="H108" s="219">
        <v>36616</v>
      </c>
      <c r="I108" s="210" t="s">
        <v>141</v>
      </c>
      <c r="J108" s="224" t="s">
        <v>655</v>
      </c>
      <c r="K108" s="273" t="s">
        <v>657</v>
      </c>
      <c r="L108" s="99" t="s">
        <v>371</v>
      </c>
      <c r="M108" s="123" t="s">
        <v>140</v>
      </c>
      <c r="N108" s="123" t="s">
        <v>140</v>
      </c>
      <c r="O108" s="123" t="s">
        <v>141</v>
      </c>
      <c r="P108" s="271" t="s">
        <v>766</v>
      </c>
      <c r="Q108" s="106"/>
    </row>
    <row r="109" spans="2:17" ht="30" x14ac:dyDescent="0.25">
      <c r="B109" s="268" t="s">
        <v>44</v>
      </c>
      <c r="C109" s="268">
        <f t="shared" si="1"/>
        <v>7.3766666666666669</v>
      </c>
      <c r="D109" s="209" t="s">
        <v>659</v>
      </c>
      <c r="E109" s="209">
        <v>1085916489</v>
      </c>
      <c r="F109" s="209" t="s">
        <v>415</v>
      </c>
      <c r="G109" s="3" t="s">
        <v>635</v>
      </c>
      <c r="H109" s="219">
        <v>41509</v>
      </c>
      <c r="I109" s="210" t="s">
        <v>140</v>
      </c>
      <c r="J109" s="1" t="s">
        <v>164</v>
      </c>
      <c r="K109" s="273" t="s">
        <v>658</v>
      </c>
      <c r="L109" s="209" t="s">
        <v>415</v>
      </c>
      <c r="M109" s="123" t="s">
        <v>140</v>
      </c>
      <c r="N109" s="123" t="s">
        <v>140</v>
      </c>
      <c r="O109" s="123" t="s">
        <v>141</v>
      </c>
      <c r="P109" s="271" t="s">
        <v>766</v>
      </c>
      <c r="Q109" s="106"/>
    </row>
    <row r="110" spans="2:17" x14ac:dyDescent="0.25">
      <c r="B110" s="232" t="s">
        <v>44</v>
      </c>
      <c r="C110" s="232">
        <f t="shared" si="1"/>
        <v>7.3766666666666669</v>
      </c>
      <c r="D110" s="274" t="s">
        <v>659</v>
      </c>
      <c r="E110" s="274">
        <v>1085916489</v>
      </c>
      <c r="F110" s="274" t="s">
        <v>415</v>
      </c>
      <c r="G110" s="200" t="s">
        <v>635</v>
      </c>
      <c r="H110" s="275">
        <v>41509</v>
      </c>
      <c r="I110" s="223" t="s">
        <v>140</v>
      </c>
      <c r="J110" s="9" t="s">
        <v>172</v>
      </c>
      <c r="K110" s="276" t="s">
        <v>661</v>
      </c>
      <c r="L110" s="274" t="s">
        <v>660</v>
      </c>
      <c r="M110" s="9" t="s">
        <v>140</v>
      </c>
      <c r="N110" s="9" t="s">
        <v>140</v>
      </c>
      <c r="O110" s="9" t="s">
        <v>141</v>
      </c>
      <c r="P110" s="271" t="s">
        <v>766</v>
      </c>
    </row>
    <row r="111" spans="2:17" x14ac:dyDescent="0.25">
      <c r="B111" s="232" t="s">
        <v>44</v>
      </c>
      <c r="C111" s="232">
        <f t="shared" si="1"/>
        <v>7.3766666666666669</v>
      </c>
      <c r="D111" s="277" t="s">
        <v>659</v>
      </c>
      <c r="E111" s="277">
        <v>1085916489</v>
      </c>
      <c r="F111" s="277" t="s">
        <v>415</v>
      </c>
      <c r="G111" s="200" t="s">
        <v>635</v>
      </c>
      <c r="H111" s="278">
        <v>41509</v>
      </c>
      <c r="I111" s="279" t="s">
        <v>140</v>
      </c>
      <c r="J111" s="280" t="s">
        <v>172</v>
      </c>
      <c r="K111" s="280" t="s">
        <v>662</v>
      </c>
      <c r="L111" s="277" t="s">
        <v>660</v>
      </c>
      <c r="M111" s="280" t="s">
        <v>140</v>
      </c>
      <c r="N111" s="280" t="s">
        <v>140</v>
      </c>
      <c r="O111" s="280" t="s">
        <v>141</v>
      </c>
      <c r="P111" s="271" t="s">
        <v>766</v>
      </c>
    </row>
    <row r="112" spans="2:17" x14ac:dyDescent="0.25">
      <c r="B112" s="234"/>
      <c r="C112" s="234"/>
      <c r="D112" s="235"/>
      <c r="E112" s="235"/>
      <c r="F112" s="235"/>
      <c r="G112" s="235"/>
      <c r="H112" s="236"/>
      <c r="I112" s="218"/>
      <c r="J112" s="10"/>
      <c r="K112" s="10"/>
      <c r="L112" s="235"/>
      <c r="M112" s="10"/>
      <c r="N112" s="10"/>
      <c r="O112" s="10"/>
      <c r="P112" s="10"/>
    </row>
    <row r="113" spans="1:26" ht="15.75" thickBot="1" x14ac:dyDescent="0.3">
      <c r="L113" s="235"/>
    </row>
    <row r="114" spans="1:26" ht="27" thickBot="1" x14ac:dyDescent="0.3">
      <c r="B114" s="166" t="s">
        <v>46</v>
      </c>
      <c r="C114"/>
      <c r="D114"/>
      <c r="E114"/>
      <c r="F114"/>
      <c r="G114"/>
      <c r="H114"/>
      <c r="I114"/>
      <c r="J114"/>
      <c r="K114"/>
      <c r="L114"/>
      <c r="M114"/>
      <c r="N114"/>
    </row>
    <row r="117" spans="1:26" ht="30" x14ac:dyDescent="0.25">
      <c r="B117" s="68" t="s">
        <v>33</v>
      </c>
      <c r="C117" s="68" t="s">
        <v>47</v>
      </c>
      <c r="D117" s="168" t="s">
        <v>3</v>
      </c>
      <c r="E117"/>
    </row>
    <row r="118" spans="1:26" ht="409.5" x14ac:dyDescent="0.25">
      <c r="B118" s="69" t="s">
        <v>126</v>
      </c>
      <c r="C118" s="123" t="s">
        <v>140</v>
      </c>
      <c r="D118" s="179" t="s">
        <v>728</v>
      </c>
      <c r="E118"/>
    </row>
    <row r="121" spans="1:26" ht="26.25" x14ac:dyDescent="0.25">
      <c r="B121" s="165" t="s">
        <v>64</v>
      </c>
      <c r="C121"/>
      <c r="D121"/>
      <c r="E121"/>
      <c r="F121"/>
      <c r="G121"/>
      <c r="H121"/>
      <c r="I121"/>
      <c r="J121"/>
      <c r="K121"/>
      <c r="L121"/>
      <c r="M121"/>
      <c r="N121"/>
      <c r="O121"/>
      <c r="P121"/>
    </row>
    <row r="123" spans="1:26" ht="15.75" thickBot="1" x14ac:dyDescent="0.3"/>
    <row r="124" spans="1:26" ht="27" thickBot="1" x14ac:dyDescent="0.3">
      <c r="B124" s="166" t="s">
        <v>54</v>
      </c>
      <c r="C124"/>
      <c r="D124"/>
      <c r="E124"/>
      <c r="F124"/>
      <c r="G124"/>
      <c r="H124"/>
      <c r="I124"/>
      <c r="J124"/>
      <c r="K124"/>
      <c r="L124"/>
      <c r="M124"/>
      <c r="N124"/>
    </row>
    <row r="126" spans="1:26" ht="15.75" thickBot="1" x14ac:dyDescent="0.3">
      <c r="M126" s="65"/>
      <c r="N126" s="65"/>
    </row>
    <row r="127" spans="1:26" s="109" customFormat="1" ht="60" x14ac:dyDescent="0.25">
      <c r="B127" s="120" t="s">
        <v>149</v>
      </c>
      <c r="C127" s="120" t="s">
        <v>150</v>
      </c>
      <c r="D127" s="120" t="s">
        <v>151</v>
      </c>
      <c r="E127" s="120" t="s">
        <v>45</v>
      </c>
      <c r="F127" s="120" t="s">
        <v>22</v>
      </c>
      <c r="G127" s="120" t="s">
        <v>103</v>
      </c>
      <c r="H127" s="120" t="s">
        <v>17</v>
      </c>
      <c r="I127" s="120" t="s">
        <v>10</v>
      </c>
      <c r="J127" s="120" t="s">
        <v>31</v>
      </c>
      <c r="K127" s="120" t="s">
        <v>61</v>
      </c>
      <c r="L127" s="120" t="s">
        <v>20</v>
      </c>
      <c r="M127" s="105" t="s">
        <v>26</v>
      </c>
      <c r="N127" s="120" t="s">
        <v>152</v>
      </c>
      <c r="O127" s="120" t="s">
        <v>36</v>
      </c>
      <c r="P127" s="121" t="s">
        <v>11</v>
      </c>
      <c r="Q127" s="121" t="s">
        <v>19</v>
      </c>
      <c r="R127" s="379"/>
    </row>
    <row r="128" spans="1:26" s="115" customFormat="1" ht="30" x14ac:dyDescent="0.25">
      <c r="A128" s="47">
        <v>1</v>
      </c>
      <c r="B128" s="116" t="s">
        <v>162</v>
      </c>
      <c r="C128" s="117" t="s">
        <v>163</v>
      </c>
      <c r="D128" s="116" t="s">
        <v>172</v>
      </c>
      <c r="E128" s="111" t="s">
        <v>673</v>
      </c>
      <c r="F128" s="112" t="s">
        <v>140</v>
      </c>
      <c r="G128" s="154"/>
      <c r="H128" s="119">
        <v>41091</v>
      </c>
      <c r="I128" s="113">
        <v>41274</v>
      </c>
      <c r="J128" s="113"/>
      <c r="K128" s="113" t="s">
        <v>174</v>
      </c>
      <c r="L128" s="113" t="s">
        <v>674</v>
      </c>
      <c r="M128" s="104">
        <v>60</v>
      </c>
      <c r="N128" s="104">
        <v>60</v>
      </c>
      <c r="O128" s="27"/>
      <c r="P128" s="27">
        <v>189</v>
      </c>
      <c r="Q128" s="155" t="s">
        <v>769</v>
      </c>
      <c r="R128" s="380"/>
      <c r="S128" s="114"/>
      <c r="T128" s="114"/>
      <c r="U128" s="114"/>
      <c r="V128" s="114"/>
      <c r="W128" s="114"/>
      <c r="X128" s="114"/>
      <c r="Y128" s="114"/>
      <c r="Z128" s="114"/>
    </row>
    <row r="129" spans="1:26" s="115" customFormat="1" ht="30" x14ac:dyDescent="0.25">
      <c r="A129" s="47">
        <f>+A128+1</f>
        <v>2</v>
      </c>
      <c r="B129" s="116" t="s">
        <v>162</v>
      </c>
      <c r="C129" s="117" t="s">
        <v>163</v>
      </c>
      <c r="D129" s="116" t="s">
        <v>172</v>
      </c>
      <c r="E129" s="111" t="s">
        <v>676</v>
      </c>
      <c r="F129" s="112" t="s">
        <v>140</v>
      </c>
      <c r="G129" s="112"/>
      <c r="H129" s="196">
        <v>41102</v>
      </c>
      <c r="I129" s="113">
        <v>41274</v>
      </c>
      <c r="J129" s="113"/>
      <c r="K129" s="113" t="s">
        <v>174</v>
      </c>
      <c r="L129" s="113" t="s">
        <v>677</v>
      </c>
      <c r="M129" s="104">
        <v>60</v>
      </c>
      <c r="N129" s="104">
        <v>60</v>
      </c>
      <c r="O129" s="27"/>
      <c r="P129" s="27">
        <v>189</v>
      </c>
      <c r="Q129" s="155" t="s">
        <v>769</v>
      </c>
      <c r="R129" s="380"/>
      <c r="S129" s="114"/>
      <c r="T129" s="114"/>
      <c r="U129" s="114"/>
      <c r="V129" s="114"/>
      <c r="W129" s="114"/>
      <c r="X129" s="114"/>
      <c r="Y129" s="114"/>
      <c r="Z129" s="114"/>
    </row>
    <row r="130" spans="1:26" s="115" customFormat="1" ht="45" x14ac:dyDescent="0.25">
      <c r="A130" s="47">
        <f t="shared" ref="A130:A135" si="2">+A129+1</f>
        <v>3</v>
      </c>
      <c r="B130" s="116" t="s">
        <v>162</v>
      </c>
      <c r="C130" s="117" t="s">
        <v>164</v>
      </c>
      <c r="D130" s="116" t="s">
        <v>172</v>
      </c>
      <c r="E130" s="111" t="s">
        <v>678</v>
      </c>
      <c r="F130" s="112" t="s">
        <v>140</v>
      </c>
      <c r="G130" s="112"/>
      <c r="H130" s="196">
        <v>40213</v>
      </c>
      <c r="I130" s="113">
        <v>40543</v>
      </c>
      <c r="J130" s="113"/>
      <c r="K130" s="113" t="s">
        <v>174</v>
      </c>
      <c r="L130" s="113" t="s">
        <v>307</v>
      </c>
      <c r="M130" s="104">
        <v>80</v>
      </c>
      <c r="N130" s="104">
        <v>80</v>
      </c>
      <c r="O130" s="27"/>
      <c r="P130" s="27">
        <v>189</v>
      </c>
      <c r="Q130" s="155" t="s">
        <v>769</v>
      </c>
      <c r="R130" s="380"/>
      <c r="S130" s="114"/>
      <c r="T130" s="114"/>
      <c r="U130" s="114"/>
      <c r="V130" s="114"/>
      <c r="W130" s="114"/>
      <c r="X130" s="114"/>
      <c r="Y130" s="114"/>
      <c r="Z130" s="114"/>
    </row>
    <row r="131" spans="1:26" s="115" customFormat="1" ht="45" x14ac:dyDescent="0.25">
      <c r="A131" s="47">
        <f t="shared" si="2"/>
        <v>4</v>
      </c>
      <c r="B131" s="116" t="s">
        <v>162</v>
      </c>
      <c r="C131" s="117" t="s">
        <v>164</v>
      </c>
      <c r="D131" s="116" t="s">
        <v>172</v>
      </c>
      <c r="E131" s="111" t="s">
        <v>679</v>
      </c>
      <c r="F131" s="112" t="s">
        <v>140</v>
      </c>
      <c r="G131" s="112"/>
      <c r="H131" s="196">
        <v>40578</v>
      </c>
      <c r="I131" s="113">
        <v>40908</v>
      </c>
      <c r="J131" s="113"/>
      <c r="K131" s="113" t="s">
        <v>307</v>
      </c>
      <c r="L131" s="113" t="s">
        <v>174</v>
      </c>
      <c r="M131" s="104">
        <f>338+840</f>
        <v>1178</v>
      </c>
      <c r="N131" s="104">
        <v>1178</v>
      </c>
      <c r="O131" s="27"/>
      <c r="P131" s="27">
        <v>189</v>
      </c>
      <c r="Q131" s="155"/>
      <c r="R131" s="380"/>
      <c r="S131" s="114"/>
      <c r="T131" s="114"/>
      <c r="U131" s="114"/>
      <c r="V131" s="114"/>
      <c r="W131" s="114"/>
      <c r="X131" s="114"/>
      <c r="Y131" s="114"/>
      <c r="Z131" s="114"/>
    </row>
    <row r="132" spans="1:26" s="115" customFormat="1" x14ac:dyDescent="0.25">
      <c r="A132" s="47">
        <f t="shared" si="2"/>
        <v>5</v>
      </c>
      <c r="B132" s="116"/>
      <c r="C132" s="117"/>
      <c r="D132" s="116"/>
      <c r="E132" s="111"/>
      <c r="F132" s="112"/>
      <c r="G132" s="112"/>
      <c r="H132" s="112"/>
      <c r="I132" s="113"/>
      <c r="J132" s="113"/>
      <c r="K132" s="113"/>
      <c r="L132" s="113"/>
      <c r="M132" s="104"/>
      <c r="N132" s="104"/>
      <c r="O132" s="27"/>
      <c r="P132" s="27"/>
      <c r="Q132" s="155"/>
      <c r="R132" s="380"/>
      <c r="S132" s="114"/>
      <c r="T132" s="114"/>
      <c r="U132" s="114"/>
      <c r="V132" s="114"/>
      <c r="W132" s="114"/>
      <c r="X132" s="114"/>
      <c r="Y132" s="114"/>
      <c r="Z132" s="114"/>
    </row>
    <row r="133" spans="1:26" s="115" customFormat="1" x14ac:dyDescent="0.25">
      <c r="A133" s="47">
        <f t="shared" si="2"/>
        <v>6</v>
      </c>
      <c r="B133" s="116"/>
      <c r="C133" s="117"/>
      <c r="D133" s="116"/>
      <c r="E133" s="111"/>
      <c r="F133" s="112"/>
      <c r="G133" s="112"/>
      <c r="H133" s="112"/>
      <c r="I133" s="113"/>
      <c r="J133" s="113"/>
      <c r="K133" s="113"/>
      <c r="L133" s="113"/>
      <c r="M133" s="104"/>
      <c r="N133" s="104"/>
      <c r="O133" s="27"/>
      <c r="P133" s="27"/>
      <c r="Q133" s="155"/>
      <c r="R133" s="380"/>
      <c r="S133" s="114"/>
      <c r="T133" s="114"/>
      <c r="U133" s="114"/>
      <c r="V133" s="114"/>
      <c r="W133" s="114"/>
      <c r="X133" s="114"/>
      <c r="Y133" s="114"/>
      <c r="Z133" s="114"/>
    </row>
    <row r="134" spans="1:26" s="115" customFormat="1" x14ac:dyDescent="0.25">
      <c r="A134" s="47">
        <f t="shared" si="2"/>
        <v>7</v>
      </c>
      <c r="B134" s="116"/>
      <c r="C134" s="117"/>
      <c r="D134" s="116"/>
      <c r="E134" s="111"/>
      <c r="F134" s="112"/>
      <c r="G134" s="112"/>
      <c r="H134" s="112"/>
      <c r="I134" s="113"/>
      <c r="J134" s="113"/>
      <c r="K134" s="113"/>
      <c r="L134" s="113"/>
      <c r="M134" s="104"/>
      <c r="N134" s="104"/>
      <c r="O134" s="27"/>
      <c r="P134" s="27"/>
      <c r="Q134" s="155"/>
      <c r="R134" s="114"/>
      <c r="S134" s="114"/>
      <c r="T134" s="114"/>
      <c r="U134" s="114"/>
      <c r="V134" s="114"/>
      <c r="W134" s="114"/>
      <c r="X134" s="114"/>
      <c r="Y134" s="114"/>
      <c r="Z134" s="114"/>
    </row>
    <row r="135" spans="1:26" s="115" customFormat="1" x14ac:dyDescent="0.25">
      <c r="A135" s="47">
        <f t="shared" si="2"/>
        <v>8</v>
      </c>
      <c r="B135" s="116"/>
      <c r="C135" s="117"/>
      <c r="D135" s="116"/>
      <c r="E135" s="111"/>
      <c r="F135" s="112"/>
      <c r="G135" s="112"/>
      <c r="H135" s="112"/>
      <c r="I135" s="113"/>
      <c r="J135" s="113"/>
      <c r="K135" s="113"/>
      <c r="L135" s="113"/>
      <c r="M135" s="104"/>
      <c r="N135" s="104"/>
      <c r="O135" s="27"/>
      <c r="P135" s="27"/>
      <c r="Q135" s="155"/>
      <c r="R135" s="114"/>
      <c r="S135" s="114"/>
      <c r="T135" s="114"/>
      <c r="U135" s="114"/>
      <c r="V135" s="114"/>
      <c r="W135" s="114"/>
      <c r="X135" s="114"/>
      <c r="Y135" s="114"/>
      <c r="Z135" s="114"/>
    </row>
    <row r="136" spans="1:26" s="115" customFormat="1" ht="29.25" customHeight="1" x14ac:dyDescent="0.25">
      <c r="A136" s="47"/>
      <c r="B136" s="50" t="s">
        <v>16</v>
      </c>
      <c r="C136" s="117"/>
      <c r="D136" s="116"/>
      <c r="E136" s="111"/>
      <c r="F136" s="112"/>
      <c r="G136" s="112"/>
      <c r="H136" s="112"/>
      <c r="I136" s="113"/>
      <c r="J136" s="113"/>
      <c r="K136" s="118" t="s">
        <v>307</v>
      </c>
      <c r="L136" s="118">
        <f t="shared" ref="L136:N136" si="3">SUM(L128:L135)</f>
        <v>0</v>
      </c>
      <c r="M136" s="153">
        <f t="shared" si="3"/>
        <v>1378</v>
      </c>
      <c r="N136" s="118">
        <f t="shared" si="3"/>
        <v>1378</v>
      </c>
      <c r="O136" s="27"/>
      <c r="P136" s="27"/>
      <c r="Q136" s="156"/>
    </row>
    <row r="137" spans="1:26" x14ac:dyDescent="0.25">
      <c r="B137" s="30"/>
      <c r="C137" s="30"/>
      <c r="D137" s="30"/>
      <c r="E137" s="31"/>
      <c r="F137" s="30"/>
      <c r="G137" s="30"/>
      <c r="H137" s="30"/>
      <c r="I137" s="30"/>
      <c r="J137" s="30"/>
      <c r="K137" s="30"/>
      <c r="L137" s="30"/>
      <c r="M137" s="30"/>
      <c r="N137" s="30"/>
      <c r="O137" s="30"/>
      <c r="P137" s="30"/>
    </row>
    <row r="138" spans="1:26" ht="18.75" x14ac:dyDescent="0.25">
      <c r="B138" s="59" t="s">
        <v>32</v>
      </c>
      <c r="C138" s="73" t="str">
        <f>+K136</f>
        <v>10 meses y 27 días</v>
      </c>
      <c r="H138" s="32"/>
      <c r="I138" s="32"/>
      <c r="J138" s="32"/>
      <c r="K138" s="32"/>
      <c r="L138" s="32"/>
      <c r="M138" s="32"/>
      <c r="N138" s="30"/>
      <c r="O138" s="30"/>
      <c r="P138" s="30"/>
    </row>
    <row r="140" spans="1:26" ht="15.75" thickBot="1" x14ac:dyDescent="0.3"/>
    <row r="141" spans="1:26" ht="30.75" thickBot="1" x14ac:dyDescent="0.3">
      <c r="B141" s="76" t="s">
        <v>49</v>
      </c>
      <c r="C141" s="77" t="s">
        <v>50</v>
      </c>
      <c r="D141" s="76" t="s">
        <v>51</v>
      </c>
      <c r="E141" s="77" t="s">
        <v>55</v>
      </c>
    </row>
    <row r="142" spans="1:26" x14ac:dyDescent="0.25">
      <c r="B142" s="67" t="s">
        <v>127</v>
      </c>
      <c r="C142" s="70">
        <v>20</v>
      </c>
      <c r="D142" s="70">
        <v>20</v>
      </c>
      <c r="E142" s="167">
        <f>+D142+D143+D144</f>
        <v>20</v>
      </c>
    </row>
    <row r="143" spans="1:26" x14ac:dyDescent="0.25">
      <c r="B143" s="67" t="s">
        <v>128</v>
      </c>
      <c r="C143" s="57">
        <v>30</v>
      </c>
      <c r="D143" s="169">
        <v>0</v>
      </c>
      <c r="E143"/>
    </row>
    <row r="144" spans="1:26" ht="15.75" thickBot="1" x14ac:dyDescent="0.3">
      <c r="B144" s="67" t="s">
        <v>129</v>
      </c>
      <c r="C144" s="72">
        <v>40</v>
      </c>
      <c r="D144" s="72">
        <v>0</v>
      </c>
      <c r="E144"/>
    </row>
    <row r="146" spans="2:17" ht="15.75" thickBot="1" x14ac:dyDescent="0.3"/>
    <row r="147" spans="2:17" ht="27" thickBot="1" x14ac:dyDescent="0.3">
      <c r="B147" s="166" t="s">
        <v>52</v>
      </c>
      <c r="C147"/>
      <c r="D147"/>
      <c r="E147"/>
      <c r="F147"/>
      <c r="G147"/>
      <c r="H147"/>
      <c r="I147"/>
      <c r="J147"/>
      <c r="K147"/>
      <c r="L147"/>
      <c r="M147"/>
      <c r="N147"/>
    </row>
    <row r="149" spans="2:17" ht="75" x14ac:dyDescent="0.25">
      <c r="B149" s="122" t="s">
        <v>0</v>
      </c>
      <c r="C149" s="122" t="s">
        <v>39</v>
      </c>
      <c r="D149" s="122" t="s">
        <v>40</v>
      </c>
      <c r="E149" s="122" t="s">
        <v>116</v>
      </c>
      <c r="F149" s="122" t="s">
        <v>118</v>
      </c>
      <c r="G149" s="122" t="s">
        <v>119</v>
      </c>
      <c r="H149" s="122" t="s">
        <v>120</v>
      </c>
      <c r="I149" s="122" t="s">
        <v>117</v>
      </c>
      <c r="J149" s="168" t="s">
        <v>121</v>
      </c>
      <c r="K149"/>
      <c r="L149"/>
      <c r="M149" s="122" t="s">
        <v>125</v>
      </c>
      <c r="N149" s="122" t="s">
        <v>41</v>
      </c>
      <c r="O149" s="122" t="s">
        <v>42</v>
      </c>
      <c r="P149" s="168" t="s">
        <v>3</v>
      </c>
      <c r="Q149"/>
    </row>
    <row r="150" spans="2:17" ht="45" x14ac:dyDescent="0.25">
      <c r="B150" s="160" t="s">
        <v>133</v>
      </c>
      <c r="C150" s="160"/>
      <c r="D150" s="3"/>
      <c r="E150" s="3"/>
      <c r="F150" s="3"/>
      <c r="G150" s="3"/>
      <c r="H150" s="3"/>
      <c r="I150" s="5"/>
      <c r="J150" s="1" t="s">
        <v>122</v>
      </c>
      <c r="K150" s="100" t="s">
        <v>123</v>
      </c>
      <c r="L150" s="99" t="s">
        <v>124</v>
      </c>
      <c r="M150" s="123"/>
      <c r="N150" s="123"/>
      <c r="O150" s="123"/>
      <c r="P150" s="169"/>
      <c r="Q150"/>
    </row>
    <row r="151" spans="2:17" x14ac:dyDescent="0.25">
      <c r="B151" s="160" t="s">
        <v>134</v>
      </c>
      <c r="C151" s="160"/>
      <c r="D151" s="3"/>
      <c r="E151" s="3"/>
      <c r="F151" s="3"/>
      <c r="G151" s="3"/>
      <c r="H151" s="3"/>
      <c r="I151" s="5"/>
      <c r="J151" s="1"/>
      <c r="K151" s="100"/>
      <c r="L151" s="99"/>
      <c r="M151" s="123"/>
      <c r="N151" s="123"/>
      <c r="O151" s="123"/>
      <c r="P151" s="169"/>
      <c r="Q151" s="169"/>
    </row>
    <row r="152" spans="2:17" x14ac:dyDescent="0.25">
      <c r="B152" s="160" t="s">
        <v>135</v>
      </c>
      <c r="C152" s="160"/>
      <c r="D152" s="3"/>
      <c r="E152" s="3"/>
      <c r="F152" s="3"/>
      <c r="G152" s="3"/>
      <c r="H152" s="3"/>
      <c r="I152" s="5"/>
      <c r="J152" s="1"/>
      <c r="K152" s="99"/>
      <c r="L152" s="99"/>
      <c r="M152" s="123"/>
      <c r="N152" s="123"/>
      <c r="O152" s="123"/>
      <c r="P152" s="169"/>
      <c r="Q152"/>
    </row>
    <row r="155" spans="2:17" ht="15.75" thickBot="1" x14ac:dyDescent="0.3"/>
    <row r="156" spans="2:17" ht="30" x14ac:dyDescent="0.25">
      <c r="B156" s="126" t="s">
        <v>33</v>
      </c>
      <c r="C156" s="126" t="s">
        <v>49</v>
      </c>
      <c r="D156" s="122" t="s">
        <v>50</v>
      </c>
      <c r="E156" s="126" t="s">
        <v>51</v>
      </c>
      <c r="F156" s="77" t="s">
        <v>56</v>
      </c>
      <c r="G156" s="96"/>
    </row>
    <row r="157" spans="2:17" ht="108" x14ac:dyDescent="0.2">
      <c r="B157" s="162" t="s">
        <v>53</v>
      </c>
      <c r="C157" s="6" t="s">
        <v>130</v>
      </c>
      <c r="D157" s="169">
        <v>25</v>
      </c>
      <c r="E157" s="169">
        <v>0</v>
      </c>
      <c r="F157" s="163">
        <f>+E157+E158+E159</f>
        <v>0</v>
      </c>
      <c r="G157" s="97"/>
    </row>
    <row r="158" spans="2:17" ht="96.75" x14ac:dyDescent="0.25">
      <c r="B158"/>
      <c r="C158" s="6" t="s">
        <v>131</v>
      </c>
      <c r="D158" s="74">
        <v>25</v>
      </c>
      <c r="E158" s="169">
        <v>0</v>
      </c>
      <c r="F158"/>
      <c r="G158" s="97"/>
    </row>
    <row r="159" spans="2:17" ht="60.75" x14ac:dyDescent="0.25">
      <c r="B159"/>
      <c r="C159" s="6" t="s">
        <v>132</v>
      </c>
      <c r="D159" s="169">
        <v>10</v>
      </c>
      <c r="E159" s="169">
        <v>0</v>
      </c>
      <c r="F159"/>
      <c r="G159" s="97"/>
    </row>
    <row r="160" spans="2:17" x14ac:dyDescent="0.25">
      <c r="C160" s="106"/>
    </row>
    <row r="163" spans="2:5" x14ac:dyDescent="0.25">
      <c r="B163" s="124" t="s">
        <v>57</v>
      </c>
    </row>
    <row r="166" spans="2:5" x14ac:dyDescent="0.25">
      <c r="B166" s="127" t="s">
        <v>33</v>
      </c>
      <c r="C166" s="127" t="s">
        <v>58</v>
      </c>
      <c r="D166" s="126" t="s">
        <v>51</v>
      </c>
      <c r="E166" s="126" t="s">
        <v>16</v>
      </c>
    </row>
    <row r="167" spans="2:5" ht="28.5" x14ac:dyDescent="0.25">
      <c r="B167" s="107" t="s">
        <v>59</v>
      </c>
      <c r="C167" s="108">
        <v>40</v>
      </c>
      <c r="D167" s="169">
        <f>+E142</f>
        <v>20</v>
      </c>
      <c r="E167" s="164">
        <f>+D167+D168</f>
        <v>20</v>
      </c>
    </row>
    <row r="168" spans="2:5" ht="42.75" x14ac:dyDescent="0.25">
      <c r="B168" s="107" t="s">
        <v>60</v>
      </c>
      <c r="C168" s="108">
        <v>60</v>
      </c>
      <c r="D168" s="169">
        <f>+F157</f>
        <v>0</v>
      </c>
      <c r="E168"/>
    </row>
  </sheetData>
  <customSheetViews>
    <customSheetView guid="{BE7B4A4D-9AE1-44FB-896A-2A75BAC54DCE}" scale="60" filter="1" showAutoFilter="1" hiddenColumns="1" topLeftCell="A89">
      <selection activeCell="B96" sqref="B96"/>
      <pageMargins left="0.7" right="0.7" top="0.75" bottom="0.75" header="0.3" footer="0.3"/>
      <autoFilter ref="A96:P118">
        <filterColumn colId="1">
          <filters>
            <filter val="PROFESIONAL DE APOYO PSICOSOCIAL"/>
          </filters>
        </filterColumn>
      </autoFilter>
    </customSheetView>
    <customSheetView guid="{374C4F09-C3B7-4D17-A0A7-F165E4E76099}" scale="60" hiddenColumns="1" topLeftCell="A22">
      <selection activeCell="G44" sqref="G44"/>
      <pageMargins left="0.7" right="0.7" top="0.75" bottom="0.75" header="0.3" footer="0.3"/>
    </customSheetView>
    <customSheetView guid="{9DED1854-660D-4172-A9EB-183BAA06A99B}" scale="60" hiddenColumns="1" topLeftCell="A150">
      <selection activeCell="E118" sqref="E118"/>
      <pageMargins left="0.7" right="0.7" top="0.75" bottom="0.75" header="0.3" footer="0.3"/>
    </customSheetView>
    <customSheetView guid="{6E8EF82A-AAAD-497F-93AF-E33C2625F3E2}" scale="60" hiddenColumns="1" topLeftCell="E61">
      <selection activeCell="R98" sqref="R98"/>
      <pageMargins left="0.7" right="0.7" top="0.75" bottom="0.75" header="0.3" footer="0.3"/>
    </customSheetView>
    <customSheetView guid="{467D9A3C-026B-4584-8953-F7E2F4B9FE9A}" scale="60" hiddenColumns="1" topLeftCell="F79">
      <selection activeCell="R98" sqref="R98"/>
      <pageMargins left="0.7" right="0.7" top="0.75" bottom="0.75" header="0.3" footer="0.3"/>
    </customSheetView>
    <customSheetView guid="{A754E68C-2FC6-462D-A463-BD613E9F1BEB}" scale="70" hiddenColumns="1" topLeftCell="C1">
      <selection activeCell="Q148" sqref="Q148"/>
      <pageMargins left="0.7" right="0.7" top="0.75" bottom="0.75" header="0.3" footer="0.3"/>
    </customSheetView>
    <customSheetView guid="{177D317F-D5D9-47E3-BD3A-7C3DF8DF3716}" hiddenColumns="1">
      <selection activeCell="B17" sqref="B17"/>
      <pageMargins left="0.7" right="0.7" top="0.75" bottom="0.75" header="0.3" footer="0.3"/>
    </customSheetView>
    <customSheetView guid="{8714CD75-90D4-461F-ACB9-B571BFEBEF04}" scale="60" hiddenColumns="1" topLeftCell="A22">
      <selection activeCell="G44" sqref="G44"/>
      <pageMargins left="0.7" right="0.7" top="0.75" bottom="0.75" header="0.3" footer="0.3"/>
    </customSheetView>
    <customSheetView guid="{0C0DF93C-CC48-4648-B448-DAEBA1B6A469}" scale="60" hiddenColumns="1" topLeftCell="A22">
      <selection activeCell="G44" sqref="G44"/>
      <pageMargins left="0.7" right="0.7" top="0.75" bottom="0.75" header="0.3" footer="0.3"/>
    </customSheetView>
    <customSheetView guid="{D303456D-D930-4BC3-88BE-8A971BB047C8}" scale="70" hiddenColumns="1" topLeftCell="H25">
      <selection activeCell="O53" sqref="O53"/>
      <pageMargins left="0.7" right="0.7" top="0.75" bottom="0.75" header="0.3" footer="0.3"/>
    </customSheetView>
    <customSheetView guid="{7AA009C8-13FF-4F9B-84D3-3E7CCAF6094D}" scale="60" hiddenColumns="1" topLeftCell="A105">
      <selection activeCell="E118" sqref="E118"/>
      <pageMargins left="0.7" right="0.7" top="0.75" bottom="0.75" header="0.3" footer="0.3"/>
    </customSheetView>
    <customSheetView guid="{793476DD-798E-4C47-9D79-FF3D3E5BC468}" scale="60" hiddenColumns="1" topLeftCell="C23">
      <selection activeCell="C36" sqref="C36"/>
      <pageMargins left="0.7" right="0.7" top="0.75" bottom="0.75" header="0.3" footer="0.3"/>
    </customSheetView>
  </customSheetViews>
  <mergeCells count="1">
    <mergeCell ref="J96:L9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workbookViewId="0">
      <selection activeCell="C32" sqref="C32:H32"/>
    </sheetView>
  </sheetViews>
  <sheetFormatPr baseColWidth="10" defaultRowHeight="15.75" x14ac:dyDescent="0.25"/>
  <cols>
    <col min="1" max="1" width="2.7109375" style="151" customWidth="1"/>
    <col min="2" max="2" width="38.85546875" style="151" customWidth="1"/>
    <col min="3" max="3" width="24.28515625" style="151" customWidth="1"/>
    <col min="4" max="4" width="23.5703125" style="151" customWidth="1"/>
    <col min="5" max="5" width="22.5703125" style="151" customWidth="1"/>
    <col min="6" max="6" width="21.140625" style="151" customWidth="1"/>
    <col min="7" max="7" width="23.42578125" style="151" customWidth="1"/>
    <col min="8" max="8" width="29.42578125" style="151" customWidth="1"/>
    <col min="9" max="9" width="5.140625" style="151" customWidth="1"/>
    <col min="10" max="10" width="14.140625" style="106" bestFit="1" customWidth="1"/>
    <col min="11" max="16384" width="11.42578125" style="106"/>
  </cols>
  <sheetData>
    <row r="1" spans="1:9" x14ac:dyDescent="0.25">
      <c r="A1" s="361" t="s">
        <v>91</v>
      </c>
      <c r="B1" s="362"/>
      <c r="C1" s="362"/>
      <c r="D1" s="362"/>
      <c r="E1" s="362"/>
      <c r="F1" s="362"/>
      <c r="G1" s="362"/>
      <c r="H1" s="362"/>
      <c r="I1" s="129"/>
    </row>
    <row r="2" spans="1:9" ht="27.75" customHeight="1" x14ac:dyDescent="0.25">
      <c r="A2" s="130"/>
      <c r="B2" s="363" t="s">
        <v>77</v>
      </c>
      <c r="C2" s="363"/>
      <c r="D2" s="363"/>
      <c r="E2" s="363"/>
      <c r="F2" s="363"/>
      <c r="G2" s="363"/>
      <c r="H2" s="363"/>
      <c r="I2" s="131"/>
    </row>
    <row r="3" spans="1:9" ht="21" customHeight="1" x14ac:dyDescent="0.25">
      <c r="A3" s="132"/>
      <c r="B3" s="363" t="s">
        <v>154</v>
      </c>
      <c r="C3" s="363"/>
      <c r="D3" s="363"/>
      <c r="E3" s="363"/>
      <c r="F3" s="363"/>
      <c r="G3" s="363"/>
      <c r="H3" s="363"/>
      <c r="I3" s="133"/>
    </row>
    <row r="4" spans="1:9" thickBot="1" x14ac:dyDescent="0.3">
      <c r="A4" s="134"/>
      <c r="B4" s="135"/>
      <c r="C4" s="135"/>
      <c r="D4" s="135"/>
      <c r="E4" s="135"/>
      <c r="F4" s="135"/>
      <c r="G4" s="135"/>
      <c r="H4" s="135"/>
      <c r="I4" s="136"/>
    </row>
    <row r="5" spans="1:9" ht="26.25" customHeight="1" thickBot="1" x14ac:dyDescent="0.3">
      <c r="A5" s="134"/>
      <c r="B5" s="137" t="s">
        <v>78</v>
      </c>
      <c r="C5" s="364" t="s">
        <v>522</v>
      </c>
      <c r="D5" s="364"/>
      <c r="E5" s="364"/>
      <c r="F5" s="364"/>
      <c r="G5" s="364"/>
      <c r="H5" s="365"/>
      <c r="I5" s="136"/>
    </row>
    <row r="6" spans="1:9" ht="90.75" customHeight="1" thickBot="1" x14ac:dyDescent="0.3">
      <c r="A6" s="134"/>
      <c r="B6" s="157" t="s">
        <v>79</v>
      </c>
      <c r="C6" s="366" t="s">
        <v>523</v>
      </c>
      <c r="D6" s="366"/>
      <c r="E6" s="366"/>
      <c r="F6" s="366"/>
      <c r="G6" s="366"/>
      <c r="H6" s="367"/>
      <c r="I6" s="136"/>
    </row>
    <row r="7" spans="1:9" ht="29.25" customHeight="1" thickBot="1" x14ac:dyDescent="0.3">
      <c r="A7" s="134"/>
      <c r="B7" s="157" t="s">
        <v>155</v>
      </c>
      <c r="C7" s="358" t="s">
        <v>156</v>
      </c>
      <c r="D7" s="358"/>
      <c r="E7" s="358"/>
      <c r="F7" s="358"/>
      <c r="G7" s="358"/>
      <c r="H7" s="359"/>
      <c r="I7" s="136"/>
    </row>
    <row r="8" spans="1:9" ht="16.5" thickBot="1" x14ac:dyDescent="0.3">
      <c r="A8" s="134"/>
      <c r="B8" s="158">
        <v>19</v>
      </c>
      <c r="C8" s="356">
        <v>2671954168</v>
      </c>
      <c r="D8" s="356"/>
      <c r="E8" s="356"/>
      <c r="F8" s="356"/>
      <c r="G8" s="356"/>
      <c r="H8" s="357"/>
      <c r="I8" s="136"/>
    </row>
    <row r="9" spans="1:9" ht="23.25" customHeight="1" thickBot="1" x14ac:dyDescent="0.3">
      <c r="A9" s="134"/>
      <c r="B9" s="158">
        <v>20</v>
      </c>
      <c r="C9" s="356">
        <v>741339755</v>
      </c>
      <c r="D9" s="356"/>
      <c r="E9" s="356"/>
      <c r="F9" s="356"/>
      <c r="G9" s="356"/>
      <c r="H9" s="357"/>
      <c r="I9" s="136"/>
    </row>
    <row r="10" spans="1:9" ht="26.25" customHeight="1" thickBot="1" x14ac:dyDescent="0.3">
      <c r="A10" s="134"/>
      <c r="B10" s="158">
        <v>21</v>
      </c>
      <c r="C10" s="356">
        <v>3003038822</v>
      </c>
      <c r="D10" s="356"/>
      <c r="E10" s="356"/>
      <c r="F10" s="356"/>
      <c r="G10" s="356"/>
      <c r="H10" s="357"/>
      <c r="I10" s="136"/>
    </row>
    <row r="11" spans="1:9" ht="26.25" customHeight="1" thickBot="1" x14ac:dyDescent="0.3">
      <c r="A11" s="134"/>
      <c r="B11" s="158">
        <v>22</v>
      </c>
      <c r="C11" s="244"/>
      <c r="D11" s="244"/>
      <c r="E11" s="244"/>
      <c r="F11" s="244"/>
      <c r="G11" s="244"/>
      <c r="H11" s="245">
        <v>2788524969</v>
      </c>
      <c r="I11" s="136"/>
    </row>
    <row r="12" spans="1:9" ht="26.25" customHeight="1" thickBot="1" x14ac:dyDescent="0.3">
      <c r="A12" s="134"/>
      <c r="B12" s="158">
        <v>23</v>
      </c>
      <c r="C12" s="249"/>
      <c r="D12" s="249"/>
      <c r="E12" s="249"/>
      <c r="F12" s="249"/>
      <c r="G12" s="249"/>
      <c r="H12" s="250">
        <v>2522605373</v>
      </c>
      <c r="I12" s="136"/>
    </row>
    <row r="13" spans="1:9" ht="26.25" customHeight="1" thickBot="1" x14ac:dyDescent="0.3">
      <c r="A13" s="134"/>
      <c r="B13" s="158">
        <v>1</v>
      </c>
      <c r="C13" s="249"/>
      <c r="D13" s="249"/>
      <c r="E13" s="249"/>
      <c r="F13" s="249"/>
      <c r="G13" s="249"/>
      <c r="H13" s="250">
        <v>1898582560</v>
      </c>
      <c r="I13" s="136"/>
    </row>
    <row r="14" spans="1:9" ht="26.25" customHeight="1" thickBot="1" x14ac:dyDescent="0.3">
      <c r="A14" s="134"/>
      <c r="B14" s="158">
        <v>3</v>
      </c>
      <c r="C14" s="249"/>
      <c r="D14" s="249"/>
      <c r="E14" s="249"/>
      <c r="F14" s="249"/>
      <c r="G14" s="249"/>
      <c r="H14" s="250">
        <v>2283615360</v>
      </c>
      <c r="I14" s="136"/>
    </row>
    <row r="15" spans="1:9" ht="26.25" customHeight="1" thickBot="1" x14ac:dyDescent="0.3">
      <c r="A15" s="134"/>
      <c r="B15" s="158">
        <v>28</v>
      </c>
      <c r="C15" s="255"/>
      <c r="D15" s="255"/>
      <c r="E15" s="255"/>
      <c r="F15" s="255"/>
      <c r="G15" s="255"/>
      <c r="H15" s="256">
        <v>1078917736</v>
      </c>
      <c r="I15" s="136"/>
    </row>
    <row r="16" spans="1:9" ht="26.25" customHeight="1" thickBot="1" x14ac:dyDescent="0.3">
      <c r="A16" s="134"/>
      <c r="B16" s="158">
        <v>29</v>
      </c>
      <c r="C16" s="255"/>
      <c r="D16" s="255"/>
      <c r="E16" s="255"/>
      <c r="F16" s="255"/>
      <c r="G16" s="255"/>
      <c r="H16" s="256">
        <v>939726450</v>
      </c>
      <c r="I16" s="136"/>
    </row>
    <row r="17" spans="1:16" ht="26.25" customHeight="1" thickBot="1" x14ac:dyDescent="0.3">
      <c r="A17" s="134"/>
      <c r="B17" s="158">
        <v>30</v>
      </c>
      <c r="C17" s="255"/>
      <c r="D17" s="255"/>
      <c r="E17" s="255"/>
      <c r="F17" s="255"/>
      <c r="G17" s="255"/>
      <c r="H17" s="256">
        <v>1044140500</v>
      </c>
      <c r="I17" s="136"/>
    </row>
    <row r="18" spans="1:16" ht="26.25" customHeight="1" thickBot="1" x14ac:dyDescent="0.3">
      <c r="A18" s="134"/>
      <c r="B18" s="158">
        <v>31</v>
      </c>
      <c r="C18" s="206"/>
      <c r="D18" s="206"/>
      <c r="E18" s="206"/>
      <c r="F18" s="206"/>
      <c r="G18" s="206"/>
      <c r="H18" s="207">
        <v>1455640664</v>
      </c>
      <c r="I18" s="136"/>
    </row>
    <row r="19" spans="1:16" ht="78.75" customHeight="1" thickBot="1" x14ac:dyDescent="0.3">
      <c r="A19" s="134"/>
      <c r="B19" s="212" t="s">
        <v>157</v>
      </c>
      <c r="C19" s="360">
        <f>SUM(C8:H18)</f>
        <v>20428086357</v>
      </c>
      <c r="D19" s="360"/>
      <c r="E19" s="360"/>
      <c r="F19" s="360"/>
      <c r="G19" s="360"/>
      <c r="H19" s="360"/>
      <c r="I19" s="136"/>
      <c r="J19" s="257">
        <f>+C19-20425086357</f>
        <v>3000000</v>
      </c>
    </row>
    <row r="20" spans="1:16" ht="26.25" customHeight="1" thickBot="1" x14ac:dyDescent="0.3">
      <c r="A20" s="134"/>
      <c r="B20" s="159" t="s">
        <v>158</v>
      </c>
      <c r="C20" s="351">
        <f>+C19/616000</f>
        <v>33162.477852272728</v>
      </c>
      <c r="D20" s="351"/>
      <c r="E20" s="351"/>
      <c r="F20" s="351"/>
      <c r="G20" s="351"/>
      <c r="H20" s="352"/>
      <c r="I20" s="136"/>
    </row>
    <row r="21" spans="1:16" ht="24.75" customHeight="1" x14ac:dyDescent="0.25">
      <c r="A21" s="134"/>
      <c r="B21" s="135"/>
      <c r="C21" s="215" t="s">
        <v>672</v>
      </c>
      <c r="D21" s="215" t="s">
        <v>530</v>
      </c>
      <c r="E21" s="215" t="s">
        <v>530</v>
      </c>
      <c r="F21" s="215" t="s">
        <v>530</v>
      </c>
      <c r="G21" s="215" t="s">
        <v>530</v>
      </c>
      <c r="H21" s="215" t="s">
        <v>752</v>
      </c>
      <c r="I21" s="136"/>
    </row>
    <row r="22" spans="1:16" ht="64.5" customHeight="1" thickBot="1" x14ac:dyDescent="0.3">
      <c r="A22" s="134"/>
      <c r="B22" s="135" t="s">
        <v>159</v>
      </c>
      <c r="C22" s="213" t="s">
        <v>529</v>
      </c>
      <c r="D22" s="251" t="s">
        <v>527</v>
      </c>
      <c r="E22" s="251" t="s">
        <v>525</v>
      </c>
      <c r="F22" s="251" t="s">
        <v>526</v>
      </c>
      <c r="G22" s="251" t="s">
        <v>524</v>
      </c>
      <c r="H22" s="251" t="s">
        <v>528</v>
      </c>
      <c r="I22" s="136"/>
    </row>
    <row r="23" spans="1:16" ht="27" customHeight="1" x14ac:dyDescent="0.25">
      <c r="A23" s="134"/>
      <c r="B23" s="140" t="s">
        <v>80</v>
      </c>
      <c r="C23" s="214">
        <v>397742765.68000001</v>
      </c>
      <c r="D23" s="252">
        <v>1089839389</v>
      </c>
      <c r="E23" s="252">
        <v>144638928</v>
      </c>
      <c r="F23" s="252">
        <v>908940714</v>
      </c>
      <c r="G23" s="252">
        <v>162613647</v>
      </c>
      <c r="H23" s="252">
        <v>73365000</v>
      </c>
      <c r="I23" s="136"/>
      <c r="K23" s="242">
        <f>+C23/C26</f>
        <v>1.3104189585707102</v>
      </c>
      <c r="L23" s="242">
        <f>+D23/D25</f>
        <v>8.6566871782280987</v>
      </c>
      <c r="M23" s="242">
        <f>+E23/E25</f>
        <v>2.3903331592848085</v>
      </c>
      <c r="N23" s="242">
        <f>+F23/F25</f>
        <v>6.0232676311896762</v>
      </c>
      <c r="O23" s="242">
        <f>+G23/G25</f>
        <v>1.7530715796676029</v>
      </c>
      <c r="P23" s="242" t="e">
        <f>+H23/H25</f>
        <v>#DIV/0!</v>
      </c>
    </row>
    <row r="24" spans="1:16" ht="28.5" customHeight="1" x14ac:dyDescent="0.25">
      <c r="A24" s="134"/>
      <c r="B24" s="134" t="s">
        <v>81</v>
      </c>
      <c r="C24" s="214">
        <v>460195434.50999999</v>
      </c>
      <c r="D24" s="252">
        <v>2108745644</v>
      </c>
      <c r="E24" s="252">
        <v>155458851</v>
      </c>
      <c r="F24" s="252">
        <v>2286589670</v>
      </c>
      <c r="G24" s="252">
        <v>175851031</v>
      </c>
      <c r="H24" s="252">
        <v>77979000</v>
      </c>
      <c r="I24" s="136"/>
      <c r="K24" s="243">
        <f t="shared" ref="K24:P24" si="0">+C26/C24</f>
        <v>0.65955317571366401</v>
      </c>
      <c r="L24" s="243">
        <f t="shared" si="0"/>
        <v>0.54624308592051318</v>
      </c>
      <c r="M24" s="243">
        <f t="shared" si="0"/>
        <v>0.49080380119366762</v>
      </c>
      <c r="N24" s="243">
        <f t="shared" si="0"/>
        <v>0.34509752158549722</v>
      </c>
      <c r="O24" s="243">
        <f t="shared" si="0"/>
        <v>0.52748780301435938</v>
      </c>
      <c r="P24" s="243">
        <f t="shared" si="0"/>
        <v>0</v>
      </c>
    </row>
    <row r="25" spans="1:16" ht="15" x14ac:dyDescent="0.25">
      <c r="A25" s="134"/>
      <c r="B25" s="134" t="s">
        <v>82</v>
      </c>
      <c r="C25" s="214">
        <v>266968302.44999999</v>
      </c>
      <c r="D25" s="252">
        <v>125895665</v>
      </c>
      <c r="E25" s="252">
        <v>60509945</v>
      </c>
      <c r="F25" s="252">
        <v>150904919</v>
      </c>
      <c r="G25" s="252">
        <v>92759274</v>
      </c>
      <c r="H25" s="252">
        <v>0</v>
      </c>
      <c r="I25" s="136"/>
    </row>
    <row r="26" spans="1:16" ht="27" customHeight="1" thickBot="1" x14ac:dyDescent="0.3">
      <c r="A26" s="134"/>
      <c r="B26" s="141" t="s">
        <v>83</v>
      </c>
      <c r="C26" s="214">
        <v>303523360.27999997</v>
      </c>
      <c r="D26" s="252">
        <v>1151887728</v>
      </c>
      <c r="E26" s="252">
        <v>76299795</v>
      </c>
      <c r="F26" s="252">
        <v>789096428</v>
      </c>
      <c r="G26" s="252">
        <v>92759274</v>
      </c>
      <c r="H26" s="253">
        <v>0</v>
      </c>
      <c r="I26" s="136"/>
    </row>
    <row r="27" spans="1:16" ht="27" customHeight="1" thickBot="1" x14ac:dyDescent="0.3">
      <c r="A27" s="134"/>
      <c r="B27" s="353" t="s">
        <v>84</v>
      </c>
      <c r="C27" s="354"/>
      <c r="D27" s="354"/>
      <c r="E27" s="354"/>
      <c r="F27" s="354"/>
      <c r="G27" s="354"/>
      <c r="H27" s="355"/>
      <c r="I27" s="136"/>
    </row>
    <row r="28" spans="1:16" ht="16.5" thickBot="1" x14ac:dyDescent="0.3">
      <c r="A28" s="134"/>
      <c r="B28" s="353" t="s">
        <v>85</v>
      </c>
      <c r="C28" s="371"/>
      <c r="D28" s="371"/>
      <c r="E28" s="371"/>
      <c r="F28" s="371"/>
      <c r="G28" s="371"/>
      <c r="H28" s="372"/>
      <c r="I28" s="136"/>
    </row>
    <row r="29" spans="1:16" x14ac:dyDescent="0.25">
      <c r="A29" s="134"/>
      <c r="B29" s="143" t="s">
        <v>160</v>
      </c>
      <c r="C29" s="240">
        <f>+(C23+D23+E23+F23+G23+H23)/(C25+D25+E25+F25+G25+H25)</f>
        <v>3.9842017559242464</v>
      </c>
      <c r="D29" s="144"/>
      <c r="E29" s="144"/>
      <c r="F29" s="144"/>
      <c r="G29" s="144"/>
      <c r="H29" s="139" t="s">
        <v>69</v>
      </c>
      <c r="I29" s="136"/>
    </row>
    <row r="30" spans="1:16" ht="16.5" thickBot="1" x14ac:dyDescent="0.3">
      <c r="A30" s="134"/>
      <c r="B30" s="138" t="s">
        <v>86</v>
      </c>
      <c r="C30" s="241">
        <f>+(C26+D26+E26+F26+G26+H26)/(C24+D24+E24+F24+G24+H24)</f>
        <v>0.45843291027354699</v>
      </c>
      <c r="D30" s="145"/>
      <c r="E30" s="145"/>
      <c r="F30" s="145"/>
      <c r="G30" s="145"/>
      <c r="H30" s="146" t="s">
        <v>671</v>
      </c>
      <c r="I30" s="136"/>
    </row>
    <row r="31" spans="1:16" ht="16.5" thickBot="1" x14ac:dyDescent="0.3">
      <c r="A31" s="134"/>
      <c r="B31" s="147"/>
      <c r="C31" s="148"/>
      <c r="D31" s="148"/>
      <c r="E31" s="148"/>
      <c r="F31" s="148"/>
      <c r="G31" s="148"/>
      <c r="H31" s="135"/>
      <c r="I31" s="149"/>
    </row>
    <row r="32" spans="1:16" x14ac:dyDescent="0.25">
      <c r="A32" s="373"/>
      <c r="B32" s="374" t="s">
        <v>87</v>
      </c>
      <c r="C32" s="376" t="s">
        <v>753</v>
      </c>
      <c r="D32" s="376"/>
      <c r="E32" s="376"/>
      <c r="F32" s="376"/>
      <c r="G32" s="376"/>
      <c r="H32" s="377"/>
      <c r="I32" s="378"/>
      <c r="J32" s="368"/>
    </row>
    <row r="33" spans="1:10" ht="16.5" thickBot="1" x14ac:dyDescent="0.3">
      <c r="A33" s="373"/>
      <c r="B33" s="375"/>
      <c r="C33" s="369" t="s">
        <v>88</v>
      </c>
      <c r="D33" s="369"/>
      <c r="E33" s="369"/>
      <c r="F33" s="369"/>
      <c r="G33" s="369"/>
      <c r="H33" s="370"/>
      <c r="I33" s="378"/>
      <c r="J33" s="368"/>
    </row>
    <row r="34" spans="1:10" thickBot="1" x14ac:dyDescent="0.3">
      <c r="A34" s="141"/>
      <c r="B34" s="150"/>
      <c r="C34" s="150"/>
      <c r="D34" s="150"/>
      <c r="E34" s="150"/>
      <c r="F34" s="150"/>
      <c r="G34" s="150"/>
      <c r="H34" s="150"/>
      <c r="I34" s="142"/>
      <c r="J34" s="128"/>
    </row>
    <row r="35" spans="1:10" x14ac:dyDescent="0.25">
      <c r="B35" s="152" t="s">
        <v>161</v>
      </c>
    </row>
    <row r="36" spans="1:10" x14ac:dyDescent="0.25">
      <c r="C36" s="254">
        <f>+C23/C25</f>
        <v>1.4898501508601103</v>
      </c>
      <c r="D36" s="254">
        <f t="shared" ref="D36:H36" si="1">+D23/D25</f>
        <v>8.6566871782280987</v>
      </c>
      <c r="E36" s="254">
        <f t="shared" si="1"/>
        <v>2.3903331592848085</v>
      </c>
      <c r="F36" s="254">
        <f t="shared" si="1"/>
        <v>6.0232676311896762</v>
      </c>
      <c r="G36" s="254">
        <f t="shared" si="1"/>
        <v>1.7530715796676029</v>
      </c>
      <c r="H36" s="254" t="e">
        <f t="shared" si="1"/>
        <v>#DIV/0!</v>
      </c>
      <c r="I36" s="254"/>
    </row>
    <row r="37" spans="1:10" x14ac:dyDescent="0.25">
      <c r="C37" s="254">
        <f>+C26/C24</f>
        <v>0.65955317571366401</v>
      </c>
      <c r="D37" s="254">
        <f t="shared" ref="D37:H37" si="2">+D26/D24</f>
        <v>0.54624308592051318</v>
      </c>
      <c r="E37" s="254">
        <f t="shared" si="2"/>
        <v>0.49080380119366762</v>
      </c>
      <c r="F37" s="254">
        <f t="shared" si="2"/>
        <v>0.34509752158549722</v>
      </c>
      <c r="G37" s="254">
        <f t="shared" si="2"/>
        <v>0.52748780301435938</v>
      </c>
      <c r="H37" s="254">
        <f t="shared" si="2"/>
        <v>0</v>
      </c>
    </row>
    <row r="39" spans="1:10" x14ac:dyDescent="0.25">
      <c r="B39" s="151" t="s">
        <v>702</v>
      </c>
      <c r="C39" s="258" t="s">
        <v>703</v>
      </c>
    </row>
    <row r="40" spans="1:10" x14ac:dyDescent="0.25">
      <c r="B40" s="151" t="s">
        <v>665</v>
      </c>
      <c r="C40" s="151" t="s">
        <v>667</v>
      </c>
      <c r="D40" s="151" t="s">
        <v>668</v>
      </c>
    </row>
    <row r="41" spans="1:10" x14ac:dyDescent="0.25">
      <c r="B41" s="151" t="s">
        <v>666</v>
      </c>
      <c r="C41" s="151" t="s">
        <v>669</v>
      </c>
      <c r="D41" s="151" t="s">
        <v>670</v>
      </c>
      <c r="G41" s="254"/>
      <c r="H41" s="254"/>
    </row>
    <row r="42" spans="1:10" x14ac:dyDescent="0.25">
      <c r="G42" s="254"/>
      <c r="H42" s="254"/>
    </row>
    <row r="43" spans="1:10" x14ac:dyDescent="0.25">
      <c r="G43" s="254"/>
      <c r="H43" s="254"/>
    </row>
    <row r="44" spans="1:10" x14ac:dyDescent="0.25">
      <c r="H44" s="254"/>
    </row>
    <row r="45" spans="1:10" x14ac:dyDescent="0.25">
      <c r="H45" s="254"/>
    </row>
  </sheetData>
  <customSheetViews>
    <customSheetView guid="{BE7B4A4D-9AE1-44FB-896A-2A75BAC54DCE}" showPageBreaks="1" topLeftCell="A19">
      <selection activeCell="C32" sqref="C32:H32"/>
      <pageMargins left="0.7" right="0.7" top="0.75" bottom="0.75" header="0.3" footer="0.3"/>
      <pageSetup orientation="portrait" horizontalDpi="4294967295" verticalDpi="4294967295" r:id="rId1"/>
    </customSheetView>
    <customSheetView guid="{374C4F09-C3B7-4D17-A0A7-F165E4E76099}" showPageBreaks="1" fitToPage="1" printArea="1" topLeftCell="A19">
      <selection activeCell="F25" sqref="F25"/>
      <pageMargins left="0.7" right="0.7" top="0.75" bottom="0.75" header="0.3" footer="0.3"/>
      <pageSetup scale="48" orientation="portrait" horizontalDpi="300" verticalDpi="300" r:id="rId2"/>
    </customSheetView>
    <customSheetView guid="{9DED1854-660D-4172-A9EB-183BAA06A99B}" topLeftCell="A25">
      <selection sqref="A1:H1"/>
      <pageMargins left="0.7" right="0.7" top="0.75" bottom="0.75" header="0.3" footer="0.3"/>
      <pageSetup orientation="portrait" horizontalDpi="4294967295" verticalDpi="4294967295" r:id="rId3"/>
    </customSheetView>
    <customSheetView guid="{6E8EF82A-AAAD-497F-93AF-E33C2625F3E2}" showPageBreaks="1" topLeftCell="A25">
      <selection sqref="A1:H1"/>
      <pageMargins left="0.7" right="0.7" top="0.75" bottom="0.75" header="0.3" footer="0.3"/>
      <pageSetup orientation="portrait" horizontalDpi="4294967295" verticalDpi="4294967295" r:id="rId4"/>
    </customSheetView>
    <customSheetView guid="{467D9A3C-026B-4584-8953-F7E2F4B9FE9A}" fitToPage="1" topLeftCell="A25">
      <selection activeCell="C39" sqref="C39"/>
      <pageMargins left="0.7" right="0.7" top="0.75" bottom="0.75" header="0.3" footer="0.3"/>
      <pageSetup scale="48" orientation="portrait" horizontalDpi="300" verticalDpi="300" r:id="rId5"/>
    </customSheetView>
    <customSheetView guid="{A754E68C-2FC6-462D-A463-BD613E9F1BEB}" topLeftCell="A16">
      <selection activeCell="C31" sqref="C31"/>
      <pageMargins left="0.7" right="0.7" top="0.75" bottom="0.75" header="0.3" footer="0.3"/>
      <pageSetup orientation="portrait" horizontalDpi="4294967295" verticalDpi="4294967295" r:id="rId6"/>
    </customSheetView>
    <customSheetView guid="{177D317F-D5D9-47E3-BD3A-7C3DF8DF3716}">
      <selection activeCell="C9" sqref="C9:D9"/>
      <pageMargins left="0.7" right="0.7" top="0.75" bottom="0.75" header="0.3" footer="0.3"/>
      <pageSetup orientation="portrait" horizontalDpi="4294967295" verticalDpi="4294967295" r:id="rId7"/>
    </customSheetView>
    <customSheetView guid="{8714CD75-90D4-461F-ACB9-B571BFEBEF04}" topLeftCell="A13">
      <selection activeCell="B3" sqref="B3:D3"/>
      <pageMargins left="0.7" right="0.7" top="0.75" bottom="0.75" header="0.3" footer="0.3"/>
      <pageSetup orientation="portrait" horizontalDpi="4294967295" verticalDpi="4294967295" r:id="rId8"/>
    </customSheetView>
    <customSheetView guid="{0C0DF93C-CC48-4648-B448-DAEBA1B6A469}" topLeftCell="A13">
      <selection activeCell="B3" sqref="B3:D3"/>
      <pageMargins left="0.7" right="0.7" top="0.75" bottom="0.75" header="0.3" footer="0.3"/>
      <pageSetup orientation="portrait" horizontalDpi="4294967295" verticalDpi="4294967295" r:id="rId9"/>
    </customSheetView>
    <customSheetView guid="{D303456D-D930-4BC3-88BE-8A971BB047C8}" topLeftCell="A16">
      <selection activeCell="C31" sqref="C31"/>
      <pageMargins left="0.7" right="0.7" top="0.75" bottom="0.75" header="0.3" footer="0.3"/>
      <pageSetup orientation="portrait" horizontalDpi="4294967295" verticalDpi="4294967295" r:id="rId10"/>
    </customSheetView>
    <customSheetView guid="{7AA009C8-13FF-4F9B-84D3-3E7CCAF6094D}" topLeftCell="A25">
      <selection sqref="A1:H1"/>
      <pageMargins left="0.7" right="0.7" top="0.75" bottom="0.75" header="0.3" footer="0.3"/>
      <pageSetup orientation="portrait" horizontalDpi="4294967295" verticalDpi="4294967295" r:id="rId11"/>
    </customSheetView>
    <customSheetView guid="{793476DD-798E-4C47-9D79-FF3D3E5BC468}" showPageBreaks="1" fitToPage="1" printArea="1">
      <selection activeCell="A8" sqref="A8:XFD12"/>
      <pageMargins left="0.7" right="0.7" top="0.75" bottom="0.75" header="0.3" footer="0.3"/>
      <pageSetup scale="47" orientation="portrait" r:id="rId12"/>
    </customSheetView>
  </customSheetViews>
  <mergeCells count="19">
    <mergeCell ref="J32:J33"/>
    <mergeCell ref="C33:H33"/>
    <mergeCell ref="B28:H28"/>
    <mergeCell ref="A32:A33"/>
    <mergeCell ref="B32:B33"/>
    <mergeCell ref="C32:H32"/>
    <mergeCell ref="I32:I33"/>
    <mergeCell ref="A1:H1"/>
    <mergeCell ref="B2:H2"/>
    <mergeCell ref="B3:H3"/>
    <mergeCell ref="C5:H5"/>
    <mergeCell ref="C6:H6"/>
    <mergeCell ref="C20:H20"/>
    <mergeCell ref="B27:H27"/>
    <mergeCell ref="C8:H8"/>
    <mergeCell ref="C7:H7"/>
    <mergeCell ref="C9:H9"/>
    <mergeCell ref="C10:H10"/>
    <mergeCell ref="C19:H19"/>
  </mergeCells>
  <pageMargins left="0.7" right="0.7" top="0.75" bottom="0.75" header="0.3" footer="0.3"/>
  <pageSetup orientation="portrait" horizontalDpi="4294967295" verticalDpi="4294967295"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JURIDICA</vt:lpstr>
      <vt:lpstr>TECNICA-19</vt:lpstr>
      <vt:lpstr>TECNICA-20</vt:lpstr>
      <vt:lpstr>TECNICA-21</vt:lpstr>
      <vt:lpstr>TECNICA-22</vt:lpstr>
      <vt:lpstr>TECNICA-23</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Carlos Mauricio Aux Revelo</cp:lastModifiedBy>
  <cp:lastPrinted>2014-12-13T21:53:50Z</cp:lastPrinted>
  <dcterms:created xsi:type="dcterms:W3CDTF">2014-10-22T15:49:24Z</dcterms:created>
  <dcterms:modified xsi:type="dcterms:W3CDTF">2014-12-14T03:00:12Z</dcterms:modified>
</cp:coreProperties>
</file>