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0035" tabRatio="598" activeTab="1"/>
  </bookViews>
  <sheets>
    <sheet name="JURIDICA" sheetId="1" r:id="rId1"/>
    <sheet name="TECNICA 29" sheetId="2" r:id="rId2"/>
    <sheet name="FINANCIERA" sheetId="3" r:id="rId3"/>
  </sheets>
  <definedNames>
    <definedName name="_xlnm._FilterDatabase" localSheetId="1" hidden="1">'TECNICA 29'!$B$103:$E$104</definedName>
    <definedName name="_xlnm.Print_Area" localSheetId="2">FINANCIERA!$A$1:$E$37</definedName>
    <definedName name="Z_0FE3A276_592F_438B_BF59_FE4C1533A817_.wvu.FilterData" localSheetId="1" hidden="1">'TECNICA 29'!$B$103:$E$104</definedName>
    <definedName name="Z_1C1AD17B_0443_464D_8406_DDBF9947BD2D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1C1AD17B_0443_464D_8406_DDBF9947BD2D_.wvu.FilterData" localSheetId="1" hidden="1">'TECNICA 29'!$B$103:$E$104</definedName>
    <definedName name="Z_1C1AD17B_0443_464D_8406_DDBF9947BD2D_.wvu.PrintArea" localSheetId="2" hidden="1">FINANCIERA!$A$1:$E$37</definedName>
    <definedName name="Z_4810D062_13F6_43CD_A5EC_6CF8C25154DD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4810D062_13F6_43CD_A5EC_6CF8C25154DD_.wvu.FilterData" localSheetId="1" hidden="1">'TECNICA 29'!$B$103:$E$104</definedName>
    <definedName name="Z_4810D062_13F6_43CD_A5EC_6CF8C25154DD_.wvu.PrintArea" localSheetId="2" hidden="1">FINANCIERA!$A$1:$E$37</definedName>
    <definedName name="Z_4FFD62D7_1B13_4A07_812A_D85892E76A1D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4FFD62D7_1B13_4A07_812A_D85892E76A1D_.wvu.FilterData" localSheetId="1" hidden="1">'TECNICA 29'!$B$103:$E$104</definedName>
    <definedName name="Z_4FFD62D7_1B13_4A07_812A_D85892E76A1D_.wvu.PrintArea" localSheetId="2" hidden="1">FINANCIERA!$A$1:$E$37</definedName>
    <definedName name="Z_5123C5F5_7D49_4D62_931E_902B4C87DA41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5123C5F5_7D49_4D62_931E_902B4C87DA41_.wvu.FilterData" localSheetId="1" hidden="1">'TECNICA 29'!$B$103:$E$104</definedName>
    <definedName name="Z_5123C5F5_7D49_4D62_931E_902B4C87DA41_.wvu.PrintArea" localSheetId="2" hidden="1">FINANCIERA!$A$1:$E$37</definedName>
    <definedName name="Z_78BFA26D_EAB3_43ED_924B_36D3D2B14E31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78BFA26D_EAB3_43ED_924B_36D3D2B14E31_.wvu.FilterData" localSheetId="1" hidden="1">'TECNICA 29'!$B$103:$E$104</definedName>
    <definedName name="Z_78BFA26D_EAB3_43ED_924B_36D3D2B14E31_.wvu.PrintArea" localSheetId="2" hidden="1">FINANCIERA!$A$1:$E$37</definedName>
    <definedName name="Z_B63F7030_A476_4816_A8A9_E6F549A47F75_.wvu.FilterData" localSheetId="1" hidden="1">'TECNICA 29'!$B$103:$E$104</definedName>
    <definedName name="Z_EA97E838_35E5_41AB_BFF8_777AE27B3364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EA97E838_35E5_41AB_BFF8_777AE27B3364_.wvu.FilterData" localSheetId="1" hidden="1">'TECNICA 29'!$B$103:$E$104</definedName>
    <definedName name="Z_EA97E838_35E5_41AB_BFF8_777AE27B3364_.wvu.PrintArea" localSheetId="2" hidden="1">FINANCIERA!$A$1:$E$37</definedName>
    <definedName name="Z_EF065FA0_B4C4_42DC_8460_63222ED8989F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EF065FA0_B4C4_42DC_8460_63222ED8989F_.wvu.FilterData" localSheetId="1" hidden="1">'TECNICA 29'!$B$103:$E$104</definedName>
    <definedName name="Z_EF065FA0_B4C4_42DC_8460_63222ED8989F_.wvu.PrintArea" localSheetId="2" hidden="1">FINANCIERA!$A$1:$E$37</definedName>
    <definedName name="Z_F3A01604_9369_4F0C_9DEB_0426D9708F23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F3A01604_9369_4F0C_9DEB_0426D9708F23_.wvu.FilterData" localSheetId="1" hidden="1">'TECNICA 29'!$B$103:$E$104</definedName>
    <definedName name="Z_F3A01604_9369_4F0C_9DEB_0426D9708F23_.wvu.PrintArea" localSheetId="2" hidden="1">FINANCIERA!$A$1:$E$37</definedName>
  </definedNames>
  <calcPr calcId="152511"/>
  <customWorkbookViews>
    <customWorkbookView name="Carlos Mauricio Aux Revelo - Vista personalizada" guid="{EF065FA0-B4C4-42DC-8460-63222ED8989F}" mergeInterval="0" personalView="1" maximized="1" xWindow="-8" yWindow="-8" windowWidth="1936" windowHeight="1056" tabRatio="598" activeSheetId="2"/>
    <customWorkbookView name="Carol Elizabeth Enriquez Cordoba - Vista personalizada" guid="{F3A01604-9369-4F0C-9DEB-0426D9708F23}" mergeInterval="0" personalView="1" maximized="1" windowWidth="1362" windowHeight="502" tabRatio="598" activeSheetId="2"/>
    <customWorkbookView name="Fredy Eduardo Arcos Realpe - Vista personalizada" guid="{78BFA26D-EAB3-43ED-924B-36D3D2B14E31}" autoUpdate="1" mergeInterval="5" personalView="1" maximized="1" xWindow="-8" yWindow="-8" windowWidth="1936" windowHeight="1056" tabRatio="598" activeSheetId="2"/>
    <customWorkbookView name="Liliana Patricia Ortega Acosta - Vista personalizada" guid="{1C1AD17B-0443-464D-8406-DDBF9947BD2D}" mergeInterval="0" personalView="1" maximized="1" xWindow="-8" yWindow="-8" windowWidth="1936" windowHeight="1056" tabRatio="598" activeSheetId="3" showComments="commIndAndComment"/>
    <customWorkbookView name="Monica Dalila Espana Ramirez - Vista personalizada" guid="{EA97E838-35E5-41AB-BFF8-777AE27B3364}" mergeInterval="0" personalView="1" maximized="1" xWindow="-8" yWindow="-8" windowWidth="1936" windowHeight="1056" tabRatio="598" activeSheetId="3"/>
    <customWorkbookView name="Administrador - Vista personalizada" guid="{4810D062-13F6-43CD-A5EC-6CF8C25154DD}" mergeInterval="0" personalView="1" maximized="1" xWindow="-8" yWindow="-8" windowWidth="1040" windowHeight="744" tabRatio="598" activeSheetId="1"/>
    <customWorkbookView name="Ana Mercedes Enriquez - Vista personalizada" guid="{4FFD62D7-1B13-4A07-812A-D85892E76A1D}" mergeInterval="0" personalView="1" maximized="1" xWindow="-8" yWindow="-8" windowWidth="1936" windowHeight="1056" tabRatio="598" activeSheetId="2"/>
    <customWorkbookView name="John Fredy Martinez Cespedes - Vista personalizada" guid="{5123C5F5-7D49-4D62-931E-902B4C87DA41}" mergeInterval="0" personalView="1" maximized="1" xWindow="-8" yWindow="-8" windowWidth="1936" windowHeight="1056" tabRatio="598" activeSheetId="2"/>
  </customWorkbookViews>
</workbook>
</file>

<file path=xl/calcChain.xml><?xml version="1.0" encoding="utf-8"?>
<calcChain xmlns="http://schemas.openxmlformats.org/spreadsheetml/2006/main">
  <c r="C90" i="2" l="1"/>
  <c r="C89" i="2"/>
  <c r="C88" i="2"/>
  <c r="O50" i="2" l="1"/>
  <c r="E24" i="2" l="1"/>
  <c r="C24" i="2"/>
  <c r="C23" i="3" l="1"/>
  <c r="C22" i="3"/>
  <c r="C12" i="3" l="1"/>
  <c r="C13" i="3" s="1"/>
  <c r="M122" i="2"/>
  <c r="L122" i="2"/>
  <c r="K122" i="2"/>
  <c r="A115" i="2"/>
  <c r="A116" i="2" s="1"/>
  <c r="A117" i="2" s="1"/>
  <c r="A118" i="2" s="1"/>
  <c r="A119" i="2" s="1"/>
  <c r="A120" i="2" s="1"/>
  <c r="A121" i="2" s="1"/>
  <c r="N114" i="2"/>
  <c r="N122" i="2" s="1"/>
  <c r="N49" i="2"/>
  <c r="N57" i="2" s="1"/>
  <c r="D41" i="2"/>
  <c r="E40" i="2" s="1"/>
  <c r="E128" i="2" l="1"/>
  <c r="D153" i="2" s="1"/>
  <c r="F143" i="2"/>
  <c r="D154" i="2" s="1"/>
  <c r="E153" i="2" l="1"/>
  <c r="C124" i="2" l="1"/>
  <c r="M57" i="2"/>
  <c r="C62" i="2" s="1"/>
  <c r="L57" i="2"/>
  <c r="C61" i="2"/>
  <c r="A50" i="2"/>
  <c r="A51" i="2" s="1"/>
  <c r="A52" i="2" s="1"/>
  <c r="A53" i="2" s="1"/>
  <c r="A54" i="2" s="1"/>
  <c r="A55" i="2" s="1"/>
  <c r="A56" i="2" s="1"/>
</calcChain>
</file>

<file path=xl/sharedStrings.xml><?xml version="1.0" encoding="utf-8"?>
<sst xmlns="http://schemas.openxmlformats.org/spreadsheetml/2006/main" count="354" uniqueCount="213">
  <si>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</si>
  <si>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</si>
  <si>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</si>
  <si>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</si>
  <si>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</si>
  <si>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</si>
  <si>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</si>
  <si>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</si>
  <si>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</si>
  <si>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</si>
  <si>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</si>
  <si>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</si>
  <si>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</si>
  <si>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</si>
  <si>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</si>
  <si>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</si>
  <si>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</si>
  <si>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</si>
  <si>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</si>
  <si>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</si>
  <si>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</si>
  <si>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</si>
  <si>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</si>
  <si>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</si>
  <si>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</si>
  <si>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</si>
  <si>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</si>
  <si>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</si>
  <si>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</si>
  <si>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</si>
  <si>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</si>
  <si>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</si>
  <si>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</si>
  <si>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</si>
  <si>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</si>
  <si>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</si>
  <si>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</si>
  <si>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</si>
  <si>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</si>
  <si>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</si>
  <si>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</si>
  <si>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</si>
  <si>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</si>
  <si>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</si>
  <si>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</si>
  <si>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</si>
  <si>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</si>
  <si>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</si>
  <si>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</si>
  <si>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</si>
  <si>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</si>
  <si>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</si>
  <si>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</si>
  <si>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</si>
  <si>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</si>
  <si>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</si>
  <si>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</si>
  <si>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</si>
  <si>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</si>
  <si>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</si>
  <si>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</si>
  <si>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</si>
  <si>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</si>
  <si>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</si>
  <si>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</si>
  <si>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</si>
  <si>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</si>
  <si>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</si>
  <si>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</si>
  <si>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</si>
  <si>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</si>
  <si>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</si>
  <si>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</si>
  <si>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</si>
  <si>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</si>
  <si>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</si>
  <si>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</si>
  <si>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</si>
  <si>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</si>
  <si>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</si>
  <si>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</si>
  <si>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</si>
  <si>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</si>
  <si>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</si>
  <si>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</si>
  <si>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</si>
  <si>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</si>
  <si>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</si>
  <si>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</si>
  <si>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</si>
  <si>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</si>
  <si>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</si>
  <si>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</si>
  <si>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</si>
  <si>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</si>
  <si>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</si>
  <si>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</si>
  <si>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</si>
  <si>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</si>
  <si>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</si>
  <si>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</si>
  <si>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</si>
  <si>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</si>
  <si>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</si>
  <si>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</si>
  <si>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</si>
  <si>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</si>
  <si>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</si>
  <si>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</si>
  <si>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</si>
  <si>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</si>
  <si>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</si>
  <si>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</si>
  <si>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</si>
  <si>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</si>
  <si>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</si>
  <si>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</si>
  <si>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</si>
  <si>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</si>
  <si>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</si>
  <si>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</si>
  <si>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</si>
  <si>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</si>
  <si>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</si>
  <si>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</si>
  <si>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</si>
  <si>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</si>
  <si>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</si>
  <si>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</si>
  <si>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</si>
  <si>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</si>
  <si>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</si>
  <si>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</si>
  <si>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</si>
  <si>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</si>
  <si>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</si>
  <si>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</si>
  <si>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</si>
  <si>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</si>
  <si>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</si>
  <si>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</si>
  <si>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</si>
  <si>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</si>
  <si>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</si>
  <si>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</si>
  <si>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</si>
  <si>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</si>
  <si>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</si>
  <si>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</si>
  <si>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</si>
  <si>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</si>
  <si>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</si>
  <si>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</si>
  <si>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</si>
  <si>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</si>
  <si>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</si>
  <si>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</si>
  <si>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</si>
  <si>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</si>
  <si>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</si>
  <si>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FUNDACION SOCIAL CRECER </t>
  </si>
  <si>
    <t>830073291-0</t>
  </si>
  <si>
    <t>Revisor fiscal: Velasquez Cifuentes Armando</t>
  </si>
  <si>
    <t>Rango</t>
  </si>
  <si>
    <t>IDL</t>
  </si>
  <si>
    <t>NDE</t>
  </si>
  <si>
    <t>De 1501 hasta 2500</t>
  </si>
  <si>
    <t>Mayor igual a 0,9</t>
  </si>
  <si>
    <t>Menor igual 70%</t>
  </si>
  <si>
    <t>X</t>
  </si>
  <si>
    <t>FUNDACION SOCIAL CRECER</t>
  </si>
  <si>
    <t>ICBF-BOGOTA</t>
  </si>
  <si>
    <t>541/559/860/526-2012</t>
  </si>
  <si>
    <t>269-2011</t>
  </si>
  <si>
    <t>11 meses y 7 días</t>
  </si>
  <si>
    <t>-</t>
  </si>
  <si>
    <t>ALCALDIA LOCAL DE ANTONIO NARIÑO</t>
  </si>
  <si>
    <t>106-2010</t>
  </si>
  <si>
    <t>4 meses</t>
  </si>
  <si>
    <t>042-2011</t>
  </si>
  <si>
    <t>2 meses</t>
  </si>
  <si>
    <t>267-2009</t>
  </si>
  <si>
    <t>11 meses y 26 días</t>
  </si>
  <si>
    <t>483-2011</t>
  </si>
  <si>
    <t>526-2012</t>
  </si>
  <si>
    <t>11 meses y 19 días</t>
  </si>
  <si>
    <t>34 meses y 22 días</t>
  </si>
  <si>
    <t>38-41</t>
  </si>
  <si>
    <t>LUZ MILENA SARMIENTO MONSALVE</t>
  </si>
  <si>
    <t>TRABAJADORA SOCIAL</t>
  </si>
  <si>
    <t>UNIVERSIDAD NACIONAL</t>
  </si>
  <si>
    <t>01/27/2014   30/11/2014</t>
  </si>
  <si>
    <t>01/02/2012   28/02/2014</t>
  </si>
  <si>
    <t>PROFESIONAL DE APOYO</t>
  </si>
  <si>
    <t>KETTY ZAMIRA LANDAZURY SEGURA</t>
  </si>
  <si>
    <t>19/03/2014   30/11/2014</t>
  </si>
  <si>
    <t xml:space="preserve">aUTORIZACION DEL REPRESENTANTE LEGAL Y/O APODERADO PARA PRESENTAR PROPUESTA O SUSCRIBIR EL CONTRATO (DE REQUERIRSE DE ACUERDO A LOS ESTATUTOS) </t>
  </si>
  <si>
    <t>80 al 83</t>
  </si>
  <si>
    <t>EL PROPONENTE CUMPLE ______ NO CUMPLE ___X____</t>
  </si>
  <si>
    <t>N/A</t>
  </si>
  <si>
    <t>69 al 71</t>
  </si>
  <si>
    <t>PROPONENTE No. 3. FUNDACION SOCIAL CRECER (NO HABILITADO)</t>
  </si>
  <si>
    <t>Camara de Comercio de Bogota R043819413 Folio 80 al 82</t>
  </si>
  <si>
    <t>CONVOCATORIA PÚBLICA DE APORTE No 003 DE 2014</t>
  </si>
  <si>
    <t>COORDINADOR</t>
  </si>
  <si>
    <t xml:space="preserve">MODALIDAD FAMILIAR
COMPONENTE FAMILIA, COMUNIDAD Y REDES. No se describen las estrategias pedagogicas para el encuentro educativo grupal.
COMPONENTE SALUD Y NUTRICION. Ampliar los elementos que componen el Manual de Buenas Practicas de MAnufactura.
</t>
  </si>
  <si>
    <t xml:space="preserve">NO PRESENTA LA CARTA DE COMPROMISO, RELACIONAN EN EL SOBRE LOS DOCUMENTO A SUBSANAR ENTRE LOS CUALES SE ENCUENTRA EL FORMATO DE INFRAESTRUCTURA PERO DENTRO DEL SOBRE EL CUAL ESTABA SELLADO NO SE ENCUENTRA EL FORMATO 11 </t>
  </si>
  <si>
    <t>NO PRESENTARON HOJAS DE VIDA PARA COORDINADOR - NO SUBSANO</t>
  </si>
  <si>
    <t>NO PRESENTA INFORMACION EN FORMATO 8 -SUBSANO</t>
  </si>
  <si>
    <t>NO PRESENTA TARJETA PROFESIONAL, NO PRESENTA TITULO PROFESIONAL,  NO PRESENTA INFORMACION EN FORMATO 8 - SUBSANA PARCIALMENTE PRESENTANDO EL FORMATO 8 SIN EMBARGO NO SE TIENE EN CUENTA ESTE PROFESIONAL PORQUE NO PRESENTO LA TARJETA PROFESIONAL Y EL TITULO PROFESIONAL.</t>
  </si>
  <si>
    <t>El proponente no presenta personeria juridica</t>
  </si>
  <si>
    <t>SUB.
No entregó La tarjeta profesional del contador publico.  Anexar TP del Contador publico de acuerdo al Numeral 3.16</t>
  </si>
  <si>
    <t>DEBE ANEXAR FORMATO No. 6 y ACREDITAR EL NUMERO DE CUPOS EJECUTADOS EN CADA CONTRATO RELACIONADO. - Anexa formato 9, experiencia adicional, el cual no era objeto de subsanación, el formato que se requeria era el formato 6, experiencia especifica; igualmente no se especifica los cupos acreditados.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</si>
</sst>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6" borderId="27" xfId="0" applyFont="1" applyFill="1" applyBorder="1" applyAlignment="1">
      <alignment vertical="center"/>
    </xf>
    <xf numFmtId="0" fontId="29" fillId="6" borderId="33"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43" fontId="29" fillId="7" borderId="26" xfId="1" applyFont="1" applyFill="1" applyBorder="1" applyAlignment="1">
      <alignment vertical="center"/>
    </xf>
    <xf numFmtId="43" fontId="29" fillId="7" borderId="0" xfId="1" applyFont="1" applyFill="1" applyAlignment="1">
      <alignment vertical="center"/>
    </xf>
    <xf numFmtId="43" fontId="29" fillId="7" borderId="35" xfId="1" applyFont="1" applyFill="1" applyBorder="1" applyAlignment="1">
      <alignment vertical="center"/>
    </xf>
    <xf numFmtId="0" fontId="28" fillId="6" borderId="41" xfId="0" applyFont="1" applyFill="1" applyBorder="1" applyAlignment="1">
      <alignment horizontal="center" vertical="center"/>
    </xf>
    <xf numFmtId="0" fontId="30" fillId="0" borderId="0" xfId="0" applyFont="1" applyAlignment="1">
      <alignment horizontal="center"/>
    </xf>
    <xf numFmtId="43" fontId="29" fillId="7" borderId="0" xfId="0" applyNumberFormat="1" applyFont="1" applyFill="1" applyAlignment="1">
      <alignment horizontal="center" vertical="center"/>
    </xf>
    <xf numFmtId="9" fontId="29" fillId="7" borderId="35" xfId="4" applyFont="1" applyFill="1" applyBorder="1" applyAlignment="1">
      <alignment horizontal="right" vertical="center"/>
    </xf>
    <xf numFmtId="0" fontId="0" fillId="3" borderId="1" xfId="0" applyNumberFormat="1" applyFill="1" applyBorder="1" applyAlignment="1">
      <alignment horizontal="right" vertical="center"/>
    </xf>
    <xf numFmtId="0" fontId="25" fillId="5" borderId="1" xfId="0" applyFont="1" applyFill="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xf numFmtId="0" fontId="0" fillId="0" borderId="0" xfId="0" applyBorder="1" applyAlignment="1">
      <alignment wrapText="1"/>
    </xf>
    <xf numFmtId="0" fontId="26" fillId="0" borderId="0" xfId="0" applyFont="1"/>
    <xf numFmtId="0" fontId="0" fillId="0" borderId="1" xfId="0" applyBorder="1" applyAlignment="1">
      <alignment horizontal="center" vertical="center"/>
    </xf>
    <xf numFmtId="0" fontId="1"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0" fillId="0" borderId="1" xfId="0" applyBorder="1" applyAlignment="1">
      <alignment wrapText="1"/>
    </xf>
    <xf numFmtId="0" fontId="37" fillId="6" borderId="29" xfId="0" applyFont="1" applyFill="1" applyBorder="1" applyAlignment="1">
      <alignmen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26" fillId="0" borderId="1" xfId="0" applyFont="1"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5" fillId="0" borderId="5" xfId="0" applyFont="1"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Font="1" applyFill="1" applyBorder="1" applyAlignment="1">
      <alignment vertical="center" wrapText="1"/>
    </xf>
    <xf numFmtId="0" fontId="0" fillId="0" borderId="14" xfId="0" applyFont="1" applyFill="1" applyBorder="1" applyAlignment="1">
      <alignment vertical="center" wrapText="1"/>
    </xf>
    <xf numFmtId="0" fontId="0" fillId="0" borderId="5" xfId="0" applyFill="1" applyBorder="1" applyAlignment="1">
      <alignment vertical="center"/>
    </xf>
    <xf numFmtId="0" fontId="0" fillId="0" borderId="14" xfId="0" applyFill="1" applyBorder="1" applyAlignment="1">
      <alignment vertical="center"/>
    </xf>
    <xf numFmtId="0" fontId="0" fillId="0" borderId="5" xfId="0" applyFill="1" applyBorder="1" applyAlignment="1">
      <alignment vertical="center" wrapText="1"/>
    </xf>
    <xf numFmtId="0" fontId="0" fillId="0" borderId="14" xfId="0" applyFill="1" applyBorder="1" applyAlignment="1">
      <alignment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7" fillId="6" borderId="38" xfId="0" applyFont="1" applyFill="1" applyBorder="1" applyAlignment="1">
      <alignment horizontal="justify" vertical="justify"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opLeftCell="B31" workbookViewId="0">
      <selection activeCell="I38" sqref="I3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9" t="s">
        <v>89</v>
      </c>
      <c r="B2" s="199"/>
      <c r="C2" s="199"/>
      <c r="D2" s="199"/>
      <c r="E2" s="199"/>
      <c r="F2" s="199"/>
      <c r="G2" s="199"/>
      <c r="H2" s="199"/>
      <c r="I2" s="199"/>
      <c r="J2" s="199"/>
      <c r="K2" s="199"/>
      <c r="L2" s="199"/>
    </row>
    <row r="4" spans="1:12" ht="16.5" x14ac:dyDescent="0.25">
      <c r="A4" s="179" t="s">
        <v>64</v>
      </c>
      <c r="B4" s="179"/>
      <c r="C4" s="179"/>
      <c r="D4" s="179"/>
      <c r="E4" s="179"/>
      <c r="F4" s="179"/>
      <c r="G4" s="179"/>
      <c r="H4" s="179"/>
      <c r="I4" s="179"/>
      <c r="J4" s="179"/>
      <c r="K4" s="179"/>
      <c r="L4" s="179"/>
    </row>
    <row r="5" spans="1:12" ht="16.5" x14ac:dyDescent="0.25">
      <c r="A5" s="78"/>
    </row>
    <row r="6" spans="1:12" ht="16.5" x14ac:dyDescent="0.25">
      <c r="A6" s="179" t="s">
        <v>203</v>
      </c>
      <c r="B6" s="179"/>
      <c r="C6" s="179"/>
      <c r="D6" s="179"/>
      <c r="E6" s="179"/>
      <c r="F6" s="179"/>
      <c r="G6" s="179"/>
      <c r="H6" s="179"/>
      <c r="I6" s="179"/>
      <c r="J6" s="179"/>
      <c r="K6" s="179"/>
      <c r="L6" s="179"/>
    </row>
    <row r="7" spans="1:12" ht="16.5" x14ac:dyDescent="0.25">
      <c r="A7" s="79"/>
    </row>
    <row r="8" spans="1:12" ht="109.5" customHeight="1" x14ac:dyDescent="0.25">
      <c r="A8" s="180" t="s">
        <v>133</v>
      </c>
      <c r="B8" s="180"/>
      <c r="C8" s="180"/>
      <c r="D8" s="180"/>
      <c r="E8" s="180"/>
      <c r="F8" s="180"/>
      <c r="G8" s="180"/>
      <c r="H8" s="180"/>
      <c r="I8" s="180"/>
      <c r="J8" s="180"/>
      <c r="K8" s="180"/>
      <c r="L8" s="180"/>
    </row>
    <row r="9" spans="1:12" ht="45.75" customHeight="1" x14ac:dyDescent="0.25">
      <c r="A9" s="180"/>
      <c r="B9" s="180"/>
      <c r="C9" s="180"/>
      <c r="D9" s="180"/>
      <c r="E9" s="180"/>
      <c r="F9" s="180"/>
      <c r="G9" s="180"/>
      <c r="H9" s="180"/>
      <c r="I9" s="180"/>
      <c r="J9" s="180"/>
      <c r="K9" s="180"/>
      <c r="L9" s="180"/>
    </row>
    <row r="10" spans="1:12" ht="28.5" customHeight="1" x14ac:dyDescent="0.25">
      <c r="A10" s="180" t="s">
        <v>92</v>
      </c>
      <c r="B10" s="180"/>
      <c r="C10" s="180"/>
      <c r="D10" s="180"/>
      <c r="E10" s="180"/>
      <c r="F10" s="180"/>
      <c r="G10" s="180"/>
      <c r="H10" s="180"/>
      <c r="I10" s="180"/>
      <c r="J10" s="180"/>
      <c r="K10" s="180"/>
      <c r="L10" s="180"/>
    </row>
    <row r="11" spans="1:12" ht="28.5" customHeight="1" x14ac:dyDescent="0.25">
      <c r="A11" s="180"/>
      <c r="B11" s="180"/>
      <c r="C11" s="180"/>
      <c r="D11" s="180"/>
      <c r="E11" s="180"/>
      <c r="F11" s="180"/>
      <c r="G11" s="180"/>
      <c r="H11" s="180"/>
      <c r="I11" s="180"/>
      <c r="J11" s="180"/>
      <c r="K11" s="180"/>
      <c r="L11" s="180"/>
    </row>
    <row r="12" spans="1:12" ht="15.75" thickBot="1" x14ac:dyDescent="0.3"/>
    <row r="13" spans="1:12" ht="15.75" thickBot="1" x14ac:dyDescent="0.3">
      <c r="A13" s="80" t="s">
        <v>65</v>
      </c>
      <c r="B13" s="181" t="s">
        <v>88</v>
      </c>
      <c r="C13" s="182"/>
      <c r="D13" s="182"/>
      <c r="E13" s="182"/>
      <c r="F13" s="182"/>
      <c r="G13" s="182"/>
      <c r="H13" s="182"/>
      <c r="I13" s="182"/>
      <c r="J13" s="182"/>
      <c r="K13" s="182"/>
      <c r="L13" s="182"/>
    </row>
    <row r="14" spans="1:12" ht="15.75" thickBot="1" x14ac:dyDescent="0.3">
      <c r="A14" s="81">
        <v>3</v>
      </c>
      <c r="B14" s="198" t="s">
        <v>170</v>
      </c>
      <c r="C14" s="198"/>
      <c r="D14" s="198"/>
      <c r="E14" s="198"/>
      <c r="F14" s="198"/>
      <c r="G14" s="198"/>
      <c r="H14" s="198"/>
      <c r="I14" s="198"/>
      <c r="J14" s="198"/>
      <c r="K14" s="198"/>
      <c r="L14" s="198"/>
    </row>
    <row r="15" spans="1:12" x14ac:dyDescent="0.25">
      <c r="A15" s="88"/>
      <c r="B15" s="88"/>
      <c r="C15" s="88"/>
      <c r="D15" s="88"/>
      <c r="E15" s="88"/>
      <c r="F15" s="88"/>
      <c r="G15" s="88"/>
      <c r="H15" s="88"/>
      <c r="I15" s="88"/>
      <c r="J15" s="88"/>
      <c r="K15" s="88"/>
      <c r="L15" s="88"/>
    </row>
    <row r="16" spans="1:12" x14ac:dyDescent="0.25">
      <c r="A16" s="89"/>
      <c r="B16" s="88"/>
      <c r="C16" s="88"/>
      <c r="D16" s="88"/>
      <c r="E16" s="88"/>
      <c r="F16" s="88"/>
      <c r="G16" s="88"/>
      <c r="H16" s="88"/>
      <c r="I16" s="88"/>
      <c r="J16" s="88"/>
      <c r="K16" s="88"/>
      <c r="L16" s="88"/>
    </row>
    <row r="17" spans="1:12" x14ac:dyDescent="0.25">
      <c r="A17" s="200" t="s">
        <v>201</v>
      </c>
      <c r="B17" s="200"/>
      <c r="C17" s="200"/>
      <c r="D17" s="200"/>
      <c r="E17" s="200"/>
      <c r="F17" s="200"/>
      <c r="G17" s="200"/>
      <c r="H17" s="200"/>
      <c r="I17" s="200"/>
      <c r="J17" s="200"/>
      <c r="K17" s="200"/>
      <c r="L17" s="200"/>
    </row>
    <row r="19" spans="1:12" ht="27" customHeight="1" x14ac:dyDescent="0.25">
      <c r="A19" s="183" t="s">
        <v>66</v>
      </c>
      <c r="B19" s="183"/>
      <c r="C19" s="183"/>
      <c r="D19" s="183"/>
      <c r="E19" s="83" t="s">
        <v>67</v>
      </c>
      <c r="F19" s="167" t="s">
        <v>68</v>
      </c>
      <c r="G19" s="82" t="s">
        <v>69</v>
      </c>
      <c r="H19" s="183" t="s">
        <v>3</v>
      </c>
      <c r="I19" s="183"/>
      <c r="J19" s="183"/>
      <c r="K19" s="183"/>
      <c r="L19" s="183"/>
    </row>
    <row r="20" spans="1:12" ht="30.75" customHeight="1" x14ac:dyDescent="0.25">
      <c r="A20" s="191" t="s">
        <v>95</v>
      </c>
      <c r="B20" s="192"/>
      <c r="C20" s="192"/>
      <c r="D20" s="193"/>
      <c r="E20" s="84">
        <v>83.84</v>
      </c>
      <c r="F20" s="168" t="s">
        <v>169</v>
      </c>
      <c r="G20" s="1"/>
      <c r="H20" s="197"/>
      <c r="I20" s="197"/>
      <c r="J20" s="197"/>
      <c r="K20" s="197"/>
      <c r="L20" s="197"/>
    </row>
    <row r="21" spans="1:12" ht="35.25" customHeight="1" x14ac:dyDescent="0.25">
      <c r="A21" s="194" t="s">
        <v>196</v>
      </c>
      <c r="B21" s="195"/>
      <c r="C21" s="195"/>
      <c r="D21" s="196"/>
      <c r="E21" s="85">
        <v>74</v>
      </c>
      <c r="F21" s="168" t="s">
        <v>169</v>
      </c>
      <c r="G21" s="1"/>
      <c r="H21" s="190"/>
      <c r="I21" s="190"/>
      <c r="J21" s="190"/>
      <c r="K21" s="190"/>
      <c r="L21" s="190"/>
    </row>
    <row r="22" spans="1:12" ht="24.75" customHeight="1" x14ac:dyDescent="0.25">
      <c r="A22" s="194" t="s">
        <v>134</v>
      </c>
      <c r="B22" s="195"/>
      <c r="C22" s="195"/>
      <c r="D22" s="196"/>
      <c r="E22" s="85">
        <v>62</v>
      </c>
      <c r="F22" s="168" t="s">
        <v>169</v>
      </c>
      <c r="G22" s="1"/>
      <c r="H22" s="190"/>
      <c r="I22" s="190"/>
      <c r="J22" s="190"/>
      <c r="K22" s="190"/>
      <c r="L22" s="190"/>
    </row>
    <row r="23" spans="1:12" ht="27" customHeight="1" x14ac:dyDescent="0.25">
      <c r="A23" s="184" t="s">
        <v>70</v>
      </c>
      <c r="B23" s="185"/>
      <c r="C23" s="185"/>
      <c r="D23" s="186"/>
      <c r="E23" s="86" t="s">
        <v>197</v>
      </c>
      <c r="F23" s="168" t="s">
        <v>169</v>
      </c>
      <c r="G23" s="1"/>
      <c r="H23" s="190"/>
      <c r="I23" s="190"/>
      <c r="J23" s="190"/>
      <c r="K23" s="190"/>
      <c r="L23" s="190"/>
    </row>
    <row r="24" spans="1:12" ht="20.25" customHeight="1" x14ac:dyDescent="0.25">
      <c r="A24" s="184" t="s">
        <v>91</v>
      </c>
      <c r="B24" s="185"/>
      <c r="C24" s="185"/>
      <c r="D24" s="186"/>
      <c r="E24" s="86"/>
      <c r="F24" s="168"/>
      <c r="G24" s="1"/>
      <c r="H24" s="187" t="s">
        <v>199</v>
      </c>
      <c r="I24" s="188"/>
      <c r="J24" s="188"/>
      <c r="K24" s="188"/>
      <c r="L24" s="189"/>
    </row>
    <row r="25" spans="1:12" ht="28.5" customHeight="1" x14ac:dyDescent="0.25">
      <c r="A25" s="184" t="s">
        <v>135</v>
      </c>
      <c r="B25" s="185"/>
      <c r="C25" s="185"/>
      <c r="D25" s="186"/>
      <c r="E25" s="86">
        <v>79</v>
      </c>
      <c r="F25" s="168" t="s">
        <v>169</v>
      </c>
      <c r="G25" s="1"/>
      <c r="H25" s="190"/>
      <c r="I25" s="190"/>
      <c r="J25" s="190"/>
      <c r="K25" s="190"/>
      <c r="L25" s="190"/>
    </row>
    <row r="26" spans="1:12" ht="28.5" customHeight="1" x14ac:dyDescent="0.25">
      <c r="A26" s="184" t="s">
        <v>94</v>
      </c>
      <c r="B26" s="185"/>
      <c r="C26" s="185"/>
      <c r="D26" s="186"/>
      <c r="E26" s="86"/>
      <c r="F26" s="168"/>
      <c r="G26" s="1"/>
      <c r="H26" s="187" t="s">
        <v>199</v>
      </c>
      <c r="I26" s="188"/>
      <c r="J26" s="188"/>
      <c r="K26" s="188"/>
      <c r="L26" s="189"/>
    </row>
    <row r="27" spans="1:12" ht="15.75" customHeight="1" x14ac:dyDescent="0.25">
      <c r="A27" s="194" t="s">
        <v>71</v>
      </c>
      <c r="B27" s="195"/>
      <c r="C27" s="195"/>
      <c r="D27" s="196"/>
      <c r="E27" s="85">
        <v>64</v>
      </c>
      <c r="F27" s="168" t="s">
        <v>169</v>
      </c>
      <c r="G27" s="1"/>
      <c r="H27" s="190"/>
      <c r="I27" s="190"/>
      <c r="J27" s="190"/>
      <c r="K27" s="190"/>
      <c r="L27" s="190"/>
    </row>
    <row r="28" spans="1:12" ht="19.5" customHeight="1" x14ac:dyDescent="0.25">
      <c r="A28" s="194" t="s">
        <v>72</v>
      </c>
      <c r="B28" s="195"/>
      <c r="C28" s="195"/>
      <c r="D28" s="196"/>
      <c r="E28" s="85">
        <v>78</v>
      </c>
      <c r="F28" s="168" t="s">
        <v>169</v>
      </c>
      <c r="G28" s="1"/>
      <c r="H28" s="190"/>
      <c r="I28" s="190"/>
      <c r="J28" s="190"/>
      <c r="K28" s="190"/>
      <c r="L28" s="190"/>
    </row>
    <row r="29" spans="1:12" ht="27.75" customHeight="1" x14ac:dyDescent="0.25">
      <c r="A29" s="194" t="s">
        <v>73</v>
      </c>
      <c r="B29" s="195"/>
      <c r="C29" s="195"/>
      <c r="D29" s="196"/>
      <c r="E29" s="85" t="s">
        <v>200</v>
      </c>
      <c r="F29" s="168" t="s">
        <v>169</v>
      </c>
      <c r="G29" s="1"/>
      <c r="H29" s="190"/>
      <c r="I29" s="190"/>
      <c r="J29" s="190"/>
      <c r="K29" s="190"/>
      <c r="L29" s="190"/>
    </row>
    <row r="30" spans="1:12" ht="61.5" customHeight="1" x14ac:dyDescent="0.25">
      <c r="A30" s="194" t="s">
        <v>74</v>
      </c>
      <c r="B30" s="195"/>
      <c r="C30" s="195"/>
      <c r="D30" s="196"/>
      <c r="E30" s="85">
        <v>67.680000000000007</v>
      </c>
      <c r="F30" s="168" t="s">
        <v>169</v>
      </c>
      <c r="G30" s="1"/>
      <c r="H30" s="190"/>
      <c r="I30" s="190"/>
      <c r="J30" s="190"/>
      <c r="K30" s="190"/>
      <c r="L30" s="190"/>
    </row>
    <row r="31" spans="1:12" ht="17.25" customHeight="1" x14ac:dyDescent="0.25">
      <c r="A31" s="194" t="s">
        <v>75</v>
      </c>
      <c r="B31" s="195"/>
      <c r="C31" s="195"/>
      <c r="D31" s="196"/>
      <c r="E31" s="85">
        <v>66.67</v>
      </c>
      <c r="F31" s="168" t="s">
        <v>169</v>
      </c>
      <c r="G31" s="1"/>
      <c r="H31" s="190"/>
      <c r="I31" s="190"/>
      <c r="J31" s="190"/>
      <c r="K31" s="190"/>
      <c r="L31" s="190"/>
    </row>
    <row r="32" spans="1:12" ht="24" customHeight="1" x14ac:dyDescent="0.25">
      <c r="A32" s="202" t="s">
        <v>93</v>
      </c>
      <c r="B32" s="203"/>
      <c r="C32" s="203"/>
      <c r="D32" s="204"/>
      <c r="E32" s="85"/>
      <c r="F32" s="168"/>
      <c r="G32" s="168" t="s">
        <v>169</v>
      </c>
      <c r="H32" s="201" t="s">
        <v>210</v>
      </c>
      <c r="I32" s="188"/>
      <c r="J32" s="188"/>
      <c r="K32" s="188"/>
      <c r="L32" s="189"/>
    </row>
    <row r="33" spans="1:12" ht="24" customHeight="1" x14ac:dyDescent="0.25">
      <c r="A33" s="194" t="s">
        <v>96</v>
      </c>
      <c r="B33" s="195"/>
      <c r="C33" s="195"/>
      <c r="D33" s="196"/>
      <c r="E33" s="85">
        <v>72.73</v>
      </c>
      <c r="F33" s="168" t="s">
        <v>169</v>
      </c>
      <c r="G33" s="1"/>
      <c r="H33" s="187"/>
      <c r="I33" s="188"/>
      <c r="J33" s="188"/>
      <c r="K33" s="188"/>
      <c r="L33" s="189"/>
    </row>
    <row r="34" spans="1:12" ht="28.5" customHeight="1" x14ac:dyDescent="0.25">
      <c r="A34" s="194" t="s">
        <v>97</v>
      </c>
      <c r="B34" s="195"/>
      <c r="C34" s="195"/>
      <c r="D34" s="196"/>
      <c r="E34" s="87"/>
      <c r="F34" s="168"/>
      <c r="G34" s="1"/>
      <c r="H34" s="190" t="s">
        <v>199</v>
      </c>
      <c r="I34" s="190"/>
      <c r="J34" s="190"/>
      <c r="K34" s="190"/>
      <c r="L34" s="190"/>
    </row>
    <row r="35" spans="1:12" x14ac:dyDescent="0.25">
      <c r="H35" s="171"/>
      <c r="I35" s="171"/>
      <c r="J35" s="171"/>
      <c r="K35" s="171"/>
      <c r="L35" s="171"/>
    </row>
  </sheetData>
  <customSheetViews>
    <customSheetView guid="{EF065FA0-B4C4-42DC-8460-63222ED8989F}">
      <selection activeCell="A46" sqref="A46:D46"/>
      <pageMargins left="0.7" right="0.7" top="0.75" bottom="0.75" header="0.3" footer="0.3"/>
      <pageSetup orientation="portrait" horizontalDpi="4294967295" verticalDpi="4294967295" r:id="rId1"/>
    </customSheetView>
    <customSheetView guid="{F3A01604-9369-4F0C-9DEB-0426D9708F23}" topLeftCell="A45">
      <selection activeCell="A13" sqref="A13"/>
      <pageMargins left="0.7" right="0.7" top="0.75" bottom="0.75" header="0.3" footer="0.3"/>
      <pageSetup orientation="portrait" horizontalDpi="4294967295" verticalDpi="4294967295" r:id="rId2"/>
    </customSheetView>
    <customSheetView guid="{78BFA26D-EAB3-43ED-924B-36D3D2B14E31}">
      <selection activeCell="A46" sqref="A46:D46"/>
      <pageMargins left="0.7" right="0.7" top="0.75" bottom="0.75" header="0.3" footer="0.3"/>
      <pageSetup orientation="portrait" horizontalDpi="4294967295" verticalDpi="4294967295" r:id="rId3"/>
    </customSheetView>
    <customSheetView guid="{1C1AD17B-0443-464D-8406-DDBF9947BD2D}">
      <selection activeCell="A46" sqref="A46:D46"/>
      <pageMargins left="0.7" right="0.7" top="0.75" bottom="0.75" header="0.3" footer="0.3"/>
      <pageSetup orientation="portrait" horizontalDpi="4294967295" verticalDpi="4294967295" r:id="rId4"/>
    </customSheetView>
    <customSheetView guid="{EA97E838-35E5-41AB-BFF8-777AE27B3364}" topLeftCell="A28">
      <selection activeCell="H32" sqref="H32:L32"/>
      <pageMargins left="0.7" right="0.7" top="0.75" bottom="0.75" header="0.3" footer="0.3"/>
      <pageSetup orientation="portrait" horizontalDpi="4294967295" verticalDpi="4294967295" r:id="rId5"/>
    </customSheetView>
    <customSheetView guid="{4810D062-13F6-43CD-A5EC-6CF8C25154DD}" topLeftCell="A30">
      <selection activeCell="H33" sqref="H33:L33"/>
      <pageMargins left="0.7" right="0.7" top="0.75" bottom="0.75" header="0.3" footer="0.3"/>
      <pageSetup orientation="portrait" horizontalDpi="4294967295" verticalDpi="4294967295" r:id="rId6"/>
    </customSheetView>
    <customSheetView guid="{4FFD62D7-1B13-4A07-812A-D85892E76A1D}">
      <selection activeCell="A46" sqref="A46:D46"/>
      <pageMargins left="0.7" right="0.7" top="0.75" bottom="0.75" header="0.3" footer="0.3"/>
      <pageSetup orientation="portrait" horizontalDpi="4294967295" verticalDpi="4294967295" r:id="rId7"/>
    </customSheetView>
    <customSheetView guid="{5123C5F5-7D49-4D62-931E-902B4C87DA41}">
      <selection activeCell="A36" sqref="A36:XFD55"/>
      <pageMargins left="0.7" right="0.7" top="0.75" bottom="0.75" header="0.3" footer="0.3"/>
      <pageSetup orientation="portrait" horizontalDpi="4294967295" verticalDpi="4294967295" r:id="rId8"/>
    </customSheetView>
  </customSheetViews>
  <mergeCells count="40">
    <mergeCell ref="A25:D25"/>
    <mergeCell ref="H32:L32"/>
    <mergeCell ref="A32:D32"/>
    <mergeCell ref="A33:D33"/>
    <mergeCell ref="A26:D26"/>
    <mergeCell ref="H26:L26"/>
    <mergeCell ref="A27:D27"/>
    <mergeCell ref="H33:L3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4"/>
  <sheetViews>
    <sheetView tabSelected="1" zoomScale="70" zoomScaleNormal="70" workbookViewId="0">
      <selection activeCell="A52" sqref="A52"/>
    </sheetView>
  </sheetViews>
  <sheetFormatPr baseColWidth="10" defaultRowHeight="15" x14ac:dyDescent="0.25"/>
  <cols>
    <col min="1" max="1" width="3.140625" style="9" bestFit="1" customWidth="1"/>
    <col min="2" max="2" width="102.7109375" style="9" bestFit="1" customWidth="1"/>
    <col min="3" max="3" width="31.140625" style="9" customWidth="1"/>
    <col min="4" max="4" width="49.5703125" style="9" customWidth="1"/>
    <col min="5" max="5" width="25" style="9" customWidth="1"/>
    <col min="6" max="7" width="29.7109375" style="9" customWidth="1"/>
    <col min="8" max="8" width="24.5703125" style="9" customWidth="1"/>
    <col min="9" max="9" width="24" style="9" customWidth="1"/>
    <col min="10" max="10" width="40.28515625" style="9" customWidth="1"/>
    <col min="11" max="11" width="22.85546875" style="9" customWidth="1"/>
    <col min="12" max="12" width="39.28515625" style="9" customWidth="1"/>
    <col min="13" max="13" width="18.7109375" style="9" customWidth="1"/>
    <col min="14" max="14" width="22.140625" style="9" customWidth="1"/>
    <col min="15" max="15" width="24.140625" style="9" customWidth="1"/>
    <col min="16" max="16" width="70.85546875" style="9" customWidth="1"/>
    <col min="17" max="17" width="86.85546875" style="9" customWidth="1"/>
    <col min="18" max="18" width="25.1406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3" t="s">
        <v>62</v>
      </c>
      <c r="C2" s="214"/>
      <c r="D2" s="214"/>
      <c r="E2" s="214"/>
      <c r="F2" s="214"/>
      <c r="G2" s="214"/>
      <c r="H2" s="214"/>
      <c r="I2" s="214"/>
      <c r="J2" s="214"/>
      <c r="K2" s="214"/>
      <c r="L2" s="214"/>
      <c r="M2" s="214"/>
      <c r="N2" s="214"/>
      <c r="O2" s="214"/>
      <c r="P2" s="214"/>
    </row>
    <row r="4" spans="2:16" ht="26.25" x14ac:dyDescent="0.25">
      <c r="B4" s="213" t="s">
        <v>47</v>
      </c>
      <c r="C4" s="214"/>
      <c r="D4" s="214"/>
      <c r="E4" s="214"/>
      <c r="F4" s="214"/>
      <c r="G4" s="214"/>
      <c r="H4" s="214"/>
      <c r="I4" s="214"/>
      <c r="J4" s="214"/>
      <c r="K4" s="214"/>
      <c r="L4" s="214"/>
      <c r="M4" s="214"/>
      <c r="N4" s="214"/>
      <c r="O4" s="214"/>
      <c r="P4" s="214"/>
    </row>
    <row r="5" spans="2:16" ht="15.75" thickBot="1" x14ac:dyDescent="0.3"/>
    <row r="6" spans="2:16" ht="21.75" thickBot="1" x14ac:dyDescent="0.3">
      <c r="B6" s="11" t="s">
        <v>4</v>
      </c>
      <c r="C6" s="234" t="s">
        <v>170</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36"/>
      <c r="D10" s="236"/>
      <c r="E10" s="237"/>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7" t="s">
        <v>98</v>
      </c>
      <c r="C14" s="227"/>
      <c r="D14" s="51" t="s">
        <v>12</v>
      </c>
      <c r="E14" s="51" t="s">
        <v>13</v>
      </c>
      <c r="F14" s="51" t="s">
        <v>29</v>
      </c>
      <c r="G14" s="92"/>
      <c r="I14" s="38"/>
      <c r="J14" s="38"/>
      <c r="K14" s="38"/>
      <c r="L14" s="38"/>
      <c r="M14" s="38"/>
      <c r="N14" s="21"/>
    </row>
    <row r="15" spans="2:16" x14ac:dyDescent="0.25">
      <c r="B15" s="227"/>
      <c r="C15" s="227"/>
      <c r="D15" s="51">
        <v>29</v>
      </c>
      <c r="E15" s="36">
        <v>939726450</v>
      </c>
      <c r="F15" s="166">
        <v>450</v>
      </c>
      <c r="G15" s="93"/>
      <c r="I15" s="39"/>
      <c r="J15" s="39"/>
      <c r="K15" s="39"/>
      <c r="L15" s="39"/>
      <c r="M15" s="39"/>
      <c r="N15" s="21"/>
    </row>
    <row r="16" spans="2:16" x14ac:dyDescent="0.25">
      <c r="B16" s="227"/>
      <c r="C16" s="227"/>
      <c r="D16" s="51"/>
      <c r="E16" s="36"/>
      <c r="F16" s="36"/>
      <c r="G16" s="93"/>
      <c r="I16" s="39"/>
      <c r="J16" s="39"/>
      <c r="K16" s="39"/>
      <c r="L16" s="39"/>
      <c r="M16" s="39"/>
      <c r="N16" s="21"/>
    </row>
    <row r="17" spans="1:14" x14ac:dyDescent="0.25">
      <c r="B17" s="227"/>
      <c r="C17" s="227"/>
      <c r="D17" s="51"/>
      <c r="E17" s="36"/>
      <c r="F17" s="36"/>
      <c r="G17" s="93"/>
      <c r="I17" s="39"/>
      <c r="J17" s="39"/>
      <c r="K17" s="39"/>
      <c r="L17" s="39"/>
      <c r="M17" s="39"/>
      <c r="N17" s="21"/>
    </row>
    <row r="18" spans="1:14" x14ac:dyDescent="0.25">
      <c r="B18" s="227"/>
      <c r="C18" s="227"/>
      <c r="D18" s="51"/>
      <c r="E18" s="37"/>
      <c r="F18" s="36"/>
      <c r="G18" s="93"/>
      <c r="H18" s="22"/>
      <c r="I18" s="39"/>
      <c r="J18" s="39"/>
      <c r="K18" s="39"/>
      <c r="L18" s="39"/>
      <c r="M18" s="39"/>
      <c r="N18" s="20"/>
    </row>
    <row r="19" spans="1:14" x14ac:dyDescent="0.25">
      <c r="B19" s="227"/>
      <c r="C19" s="227"/>
      <c r="D19" s="51"/>
      <c r="E19" s="37"/>
      <c r="F19" s="36"/>
      <c r="G19" s="93"/>
      <c r="H19" s="22"/>
      <c r="I19" s="41"/>
      <c r="J19" s="41"/>
      <c r="K19" s="41"/>
      <c r="L19" s="41"/>
      <c r="M19" s="41"/>
      <c r="N19" s="20"/>
    </row>
    <row r="20" spans="1:14" x14ac:dyDescent="0.25">
      <c r="B20" s="227"/>
      <c r="C20" s="227"/>
      <c r="D20" s="51"/>
      <c r="E20" s="37"/>
      <c r="F20" s="36"/>
      <c r="G20" s="93"/>
      <c r="H20" s="22"/>
      <c r="I20" s="8"/>
      <c r="J20" s="8"/>
      <c r="K20" s="8"/>
      <c r="L20" s="8"/>
      <c r="M20" s="8"/>
      <c r="N20" s="20"/>
    </row>
    <row r="21" spans="1:14" x14ac:dyDescent="0.25">
      <c r="B21" s="227"/>
      <c r="C21" s="227"/>
      <c r="D21" s="51"/>
      <c r="E21" s="37"/>
      <c r="F21" s="36"/>
      <c r="G21" s="93"/>
      <c r="H21" s="22"/>
      <c r="I21" s="8"/>
      <c r="J21" s="8"/>
      <c r="K21" s="8"/>
      <c r="L21" s="8"/>
      <c r="M21" s="8"/>
      <c r="N21" s="20"/>
    </row>
    <row r="22" spans="1:14" ht="15.75" thickBot="1" x14ac:dyDescent="0.3">
      <c r="B22" s="232" t="s">
        <v>14</v>
      </c>
      <c r="C22" s="233"/>
      <c r="D22" s="51"/>
      <c r="E22" s="63"/>
      <c r="F22" s="36"/>
      <c r="G22" s="93"/>
      <c r="H22" s="22"/>
      <c r="I22" s="8"/>
      <c r="J22" s="8"/>
      <c r="K22" s="8"/>
      <c r="L22" s="8"/>
      <c r="M22" s="8"/>
      <c r="N22" s="20"/>
    </row>
    <row r="23" spans="1:14" ht="45.75" thickBot="1" x14ac:dyDescent="0.3">
      <c r="A23" s="43"/>
      <c r="B23" s="52" t="s">
        <v>15</v>
      </c>
      <c r="C23" s="52" t="s">
        <v>99</v>
      </c>
      <c r="E23" s="38"/>
      <c r="F23" s="38"/>
      <c r="G23" s="38"/>
      <c r="H23" s="38"/>
      <c r="I23" s="10"/>
      <c r="J23" s="10"/>
      <c r="K23" s="10"/>
      <c r="L23" s="10"/>
      <c r="M23" s="10"/>
    </row>
    <row r="24" spans="1:14" ht="15.75" thickBot="1" x14ac:dyDescent="0.3">
      <c r="A24" s="44">
        <v>1</v>
      </c>
      <c r="C24" s="175">
        <f>+F15*80%</f>
        <v>360</v>
      </c>
      <c r="D24" s="42"/>
      <c r="E24" s="176">
        <f>E15</f>
        <v>939726450</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136</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137</v>
      </c>
      <c r="D29" s="125" t="s">
        <v>138</v>
      </c>
      <c r="E29" s="104"/>
      <c r="F29" s="104"/>
      <c r="G29" s="104"/>
      <c r="H29" s="104"/>
      <c r="I29" s="107"/>
      <c r="J29" s="107"/>
      <c r="K29" s="107"/>
      <c r="L29" s="107"/>
      <c r="M29" s="107"/>
      <c r="N29" s="108"/>
    </row>
    <row r="30" spans="1:14" x14ac:dyDescent="0.25">
      <c r="A30" s="99"/>
      <c r="B30" s="121" t="s">
        <v>139</v>
      </c>
      <c r="C30" s="172" t="s">
        <v>169</v>
      </c>
      <c r="D30" s="172"/>
      <c r="E30" s="104"/>
      <c r="F30" s="104"/>
      <c r="G30" s="104"/>
      <c r="H30" s="104"/>
      <c r="I30" s="107"/>
      <c r="J30" s="107"/>
      <c r="K30" s="107"/>
      <c r="L30" s="107"/>
      <c r="M30" s="107"/>
      <c r="N30" s="108"/>
    </row>
    <row r="31" spans="1:14" x14ac:dyDescent="0.25">
      <c r="A31" s="99"/>
      <c r="B31" s="121" t="s">
        <v>140</v>
      </c>
      <c r="C31" s="172"/>
      <c r="D31" s="172" t="s">
        <v>169</v>
      </c>
      <c r="E31" s="104"/>
      <c r="F31" s="104"/>
      <c r="G31" s="104"/>
      <c r="H31" s="104"/>
      <c r="I31" s="107"/>
      <c r="J31" s="107"/>
      <c r="K31" s="107"/>
      <c r="L31" s="107"/>
      <c r="M31" s="107"/>
      <c r="N31" s="108"/>
    </row>
    <row r="32" spans="1:14" x14ac:dyDescent="0.25">
      <c r="A32" s="99"/>
      <c r="B32" s="121" t="s">
        <v>141</v>
      </c>
      <c r="C32" s="172"/>
      <c r="D32" s="172" t="s">
        <v>169</v>
      </c>
      <c r="E32" s="104"/>
      <c r="F32" s="104"/>
      <c r="G32" s="104"/>
      <c r="H32" s="104"/>
      <c r="I32" s="107"/>
      <c r="J32" s="107"/>
      <c r="K32" s="107"/>
      <c r="L32" s="107"/>
      <c r="M32" s="107"/>
      <c r="N32" s="108"/>
    </row>
    <row r="33" spans="1:17" x14ac:dyDescent="0.25">
      <c r="A33" s="99"/>
      <c r="B33" s="121" t="s">
        <v>142</v>
      </c>
      <c r="C33" s="172"/>
      <c r="D33" s="172" t="s">
        <v>169</v>
      </c>
      <c r="E33" s="104"/>
      <c r="F33" s="104"/>
      <c r="G33" s="104"/>
      <c r="H33" s="104"/>
      <c r="I33" s="107"/>
      <c r="J33" s="107"/>
      <c r="K33" s="107"/>
      <c r="L33" s="107"/>
      <c r="M33" s="107"/>
      <c r="N33" s="108"/>
    </row>
    <row r="34" spans="1:17" x14ac:dyDescent="0.25">
      <c r="A34" s="99"/>
      <c r="B34" s="104"/>
      <c r="C34" s="104"/>
      <c r="D34" s="104"/>
      <c r="E34" s="104"/>
      <c r="F34" s="104"/>
      <c r="G34" s="104"/>
      <c r="H34" s="104"/>
      <c r="I34" s="107"/>
      <c r="J34" s="107"/>
      <c r="K34" s="107"/>
      <c r="L34" s="107"/>
      <c r="M34" s="107"/>
      <c r="N34" s="108"/>
    </row>
    <row r="35" spans="1:17" x14ac:dyDescent="0.25">
      <c r="A35" s="99"/>
      <c r="B35" s="104"/>
      <c r="C35" s="104"/>
      <c r="D35" s="104"/>
      <c r="E35" s="104"/>
      <c r="F35" s="104"/>
      <c r="G35" s="104"/>
      <c r="H35" s="104"/>
      <c r="I35" s="107"/>
      <c r="J35" s="107"/>
      <c r="K35" s="107"/>
      <c r="L35" s="107"/>
      <c r="M35" s="107"/>
      <c r="N35" s="108"/>
    </row>
    <row r="36" spans="1:17" x14ac:dyDescent="0.25">
      <c r="A36" s="99"/>
      <c r="B36" s="122" t="s">
        <v>143</v>
      </c>
      <c r="C36" s="104"/>
      <c r="D36" s="104"/>
      <c r="E36" s="104"/>
      <c r="F36" s="104"/>
      <c r="G36" s="104"/>
      <c r="H36" s="104"/>
      <c r="I36" s="107"/>
      <c r="J36" s="107"/>
      <c r="K36" s="107"/>
      <c r="L36" s="107"/>
      <c r="M36" s="107"/>
      <c r="N36" s="108"/>
    </row>
    <row r="37" spans="1:17" x14ac:dyDescent="0.25">
      <c r="A37" s="99"/>
      <c r="B37" s="104"/>
      <c r="C37" s="104"/>
      <c r="D37" s="104"/>
      <c r="E37" s="104"/>
      <c r="F37" s="104"/>
      <c r="G37" s="104"/>
      <c r="H37" s="104"/>
      <c r="I37" s="107"/>
      <c r="J37" s="107"/>
      <c r="K37" s="107"/>
      <c r="L37" s="107"/>
      <c r="M37" s="107"/>
      <c r="N37" s="108"/>
    </row>
    <row r="38" spans="1:17" x14ac:dyDescent="0.25">
      <c r="A38" s="99"/>
      <c r="B38" s="104"/>
      <c r="C38" s="104"/>
      <c r="D38" s="104"/>
      <c r="E38" s="104"/>
      <c r="F38" s="104"/>
      <c r="G38" s="104"/>
      <c r="H38" s="104"/>
      <c r="I38" s="107"/>
      <c r="J38" s="107"/>
      <c r="K38" s="107"/>
      <c r="L38" s="107"/>
      <c r="M38" s="107"/>
      <c r="N38" s="108"/>
    </row>
    <row r="39" spans="1:17" x14ac:dyDescent="0.25">
      <c r="A39" s="99"/>
      <c r="B39" s="125" t="s">
        <v>33</v>
      </c>
      <c r="C39" s="125" t="s">
        <v>57</v>
      </c>
      <c r="D39" s="124" t="s">
        <v>50</v>
      </c>
      <c r="E39" s="124" t="s">
        <v>16</v>
      </c>
      <c r="F39" s="104"/>
      <c r="G39" s="104"/>
      <c r="H39" s="104"/>
      <c r="I39" s="107"/>
      <c r="J39" s="107"/>
      <c r="K39" s="107"/>
      <c r="L39" s="107"/>
      <c r="M39" s="107"/>
      <c r="N39" s="108"/>
    </row>
    <row r="40" spans="1:17" ht="28.5" x14ac:dyDescent="0.25">
      <c r="A40" s="99"/>
      <c r="B40" s="105" t="s">
        <v>144</v>
      </c>
      <c r="C40" s="106">
        <v>40</v>
      </c>
      <c r="D40" s="123">
        <v>0</v>
      </c>
      <c r="E40" s="211">
        <f>+D40+D41</f>
        <v>0</v>
      </c>
      <c r="F40" s="104"/>
      <c r="G40" s="104"/>
      <c r="H40" s="104"/>
      <c r="I40" s="107"/>
      <c r="J40" s="107"/>
      <c r="K40" s="107"/>
      <c r="L40" s="107"/>
      <c r="M40" s="107"/>
      <c r="N40" s="108"/>
    </row>
    <row r="41" spans="1:17" ht="42.75" x14ac:dyDescent="0.25">
      <c r="A41" s="99"/>
      <c r="B41" s="105" t="s">
        <v>145</v>
      </c>
      <c r="C41" s="106">
        <v>60</v>
      </c>
      <c r="D41" s="123">
        <f>+F153</f>
        <v>0</v>
      </c>
      <c r="E41" s="212"/>
      <c r="F41" s="104"/>
      <c r="G41" s="104"/>
      <c r="H41" s="104"/>
      <c r="I41" s="107"/>
      <c r="J41" s="107"/>
      <c r="K41" s="107"/>
      <c r="L41" s="107"/>
      <c r="M41" s="107"/>
      <c r="N41" s="108"/>
    </row>
    <row r="42" spans="1:17" x14ac:dyDescent="0.25">
      <c r="A42" s="99"/>
      <c r="C42" s="100"/>
      <c r="D42" s="39"/>
      <c r="E42" s="101"/>
      <c r="F42" s="40"/>
      <c r="G42" s="40"/>
      <c r="H42" s="40"/>
      <c r="I42" s="23"/>
      <c r="J42" s="23"/>
      <c r="K42" s="23"/>
      <c r="L42" s="23"/>
      <c r="M42" s="23"/>
    </row>
    <row r="43" spans="1:17" x14ac:dyDescent="0.25">
      <c r="A43" s="99"/>
      <c r="C43" s="100"/>
      <c r="D43" s="39"/>
      <c r="E43" s="101"/>
      <c r="F43" s="40"/>
      <c r="G43" s="40"/>
      <c r="H43" s="40"/>
      <c r="I43" s="23"/>
      <c r="J43" s="23"/>
      <c r="K43" s="23"/>
      <c r="L43" s="23"/>
      <c r="M43" s="23"/>
    </row>
    <row r="44" spans="1:17" x14ac:dyDescent="0.25">
      <c r="A44" s="99"/>
      <c r="C44" s="100"/>
      <c r="D44" s="39"/>
      <c r="E44" s="101"/>
      <c r="F44" s="40"/>
      <c r="G44" s="40"/>
      <c r="H44" s="40"/>
      <c r="I44" s="23"/>
      <c r="J44" s="23"/>
      <c r="K44" s="23"/>
      <c r="L44" s="23"/>
      <c r="M44" s="23"/>
    </row>
    <row r="45" spans="1:17" ht="15.75" thickBot="1" x14ac:dyDescent="0.3">
      <c r="M45" s="229" t="s">
        <v>35</v>
      </c>
      <c r="N45" s="229"/>
    </row>
    <row r="46" spans="1:17" x14ac:dyDescent="0.25">
      <c r="B46" s="65" t="s">
        <v>30</v>
      </c>
      <c r="M46" s="64"/>
      <c r="N46" s="64"/>
    </row>
    <row r="47" spans="1:17" ht="15.75" thickBot="1" x14ac:dyDescent="0.3">
      <c r="M47" s="64"/>
      <c r="N47" s="64"/>
    </row>
    <row r="48" spans="1:17" s="8" customFormat="1" ht="109.5" customHeight="1" x14ac:dyDescent="0.25">
      <c r="B48" s="118" t="s">
        <v>146</v>
      </c>
      <c r="C48" s="118" t="s">
        <v>147</v>
      </c>
      <c r="D48" s="118" t="s">
        <v>148</v>
      </c>
      <c r="E48" s="53" t="s">
        <v>44</v>
      </c>
      <c r="F48" s="53" t="s">
        <v>22</v>
      </c>
      <c r="G48" s="53" t="s">
        <v>100</v>
      </c>
      <c r="H48" s="53" t="s">
        <v>17</v>
      </c>
      <c r="I48" s="53" t="s">
        <v>10</v>
      </c>
      <c r="J48" s="53" t="s">
        <v>31</v>
      </c>
      <c r="K48" s="53" t="s">
        <v>60</v>
      </c>
      <c r="L48" s="53" t="s">
        <v>20</v>
      </c>
      <c r="M48" s="103" t="s">
        <v>26</v>
      </c>
      <c r="N48" s="118" t="s">
        <v>149</v>
      </c>
      <c r="O48" s="53" t="s">
        <v>36</v>
      </c>
      <c r="P48" s="54" t="s">
        <v>11</v>
      </c>
      <c r="Q48" s="54" t="s">
        <v>19</v>
      </c>
    </row>
    <row r="49" spans="1:26" s="29" customFormat="1" ht="60" x14ac:dyDescent="0.25">
      <c r="A49" s="45">
        <v>1</v>
      </c>
      <c r="B49" s="46" t="s">
        <v>170</v>
      </c>
      <c r="C49" s="114" t="s">
        <v>170</v>
      </c>
      <c r="D49" s="46" t="s">
        <v>171</v>
      </c>
      <c r="E49" s="24" t="s">
        <v>172</v>
      </c>
      <c r="F49" s="25" t="s">
        <v>137</v>
      </c>
      <c r="G49" s="152"/>
      <c r="H49" s="50"/>
      <c r="I49" s="26"/>
      <c r="J49" s="26"/>
      <c r="K49" s="26"/>
      <c r="L49" s="26"/>
      <c r="M49" s="102"/>
      <c r="N49" s="102">
        <f>+M49*G49</f>
        <v>0</v>
      </c>
      <c r="O49" s="27"/>
      <c r="P49" s="27">
        <v>42</v>
      </c>
      <c r="Q49" s="153" t="s">
        <v>212</v>
      </c>
      <c r="R49" s="28"/>
      <c r="S49" s="28"/>
      <c r="T49" s="28"/>
      <c r="U49" s="28"/>
      <c r="V49" s="28"/>
      <c r="W49" s="28"/>
      <c r="X49" s="28"/>
      <c r="Y49" s="28"/>
      <c r="Z49" s="28"/>
    </row>
    <row r="50" spans="1:26" s="29" customFormat="1" ht="60" x14ac:dyDescent="0.25">
      <c r="A50" s="45">
        <f>+A49+1</f>
        <v>2</v>
      </c>
      <c r="B50" s="114" t="s">
        <v>170</v>
      </c>
      <c r="C50" s="114" t="s">
        <v>170</v>
      </c>
      <c r="D50" s="114" t="s">
        <v>171</v>
      </c>
      <c r="E50" s="24" t="s">
        <v>173</v>
      </c>
      <c r="F50" s="25" t="s">
        <v>137</v>
      </c>
      <c r="G50" s="25"/>
      <c r="H50" s="117">
        <v>40567</v>
      </c>
      <c r="I50" s="26">
        <v>40908</v>
      </c>
      <c r="J50" s="26"/>
      <c r="K50" s="26" t="s">
        <v>174</v>
      </c>
      <c r="L50" s="26" t="s">
        <v>175</v>
      </c>
      <c r="M50" s="102">
        <v>0</v>
      </c>
      <c r="N50" s="102">
        <v>0</v>
      </c>
      <c r="O50" s="27">
        <f>43160016+2731233</f>
        <v>45891249</v>
      </c>
      <c r="P50" s="27" t="s">
        <v>187</v>
      </c>
      <c r="Q50" s="153" t="s">
        <v>212</v>
      </c>
      <c r="R50" s="28"/>
      <c r="S50" s="28"/>
      <c r="T50" s="28"/>
      <c r="U50" s="28"/>
      <c r="V50" s="28"/>
      <c r="W50" s="28"/>
      <c r="X50" s="28"/>
      <c r="Y50" s="28"/>
      <c r="Z50" s="28"/>
    </row>
    <row r="51" spans="1:26" s="29" customFormat="1" ht="60" x14ac:dyDescent="0.25">
      <c r="A51" s="45">
        <f t="shared" ref="A51:A56" si="0">+A50+1</f>
        <v>3</v>
      </c>
      <c r="B51" s="114" t="s">
        <v>170</v>
      </c>
      <c r="C51" s="114" t="s">
        <v>170</v>
      </c>
      <c r="D51" s="46" t="s">
        <v>176</v>
      </c>
      <c r="E51" s="24" t="s">
        <v>177</v>
      </c>
      <c r="F51" s="25" t="s">
        <v>138</v>
      </c>
      <c r="G51" s="25"/>
      <c r="H51" s="117">
        <v>40574</v>
      </c>
      <c r="I51" s="26">
        <v>40693</v>
      </c>
      <c r="J51" s="26"/>
      <c r="K51" s="26" t="s">
        <v>175</v>
      </c>
      <c r="L51" s="26" t="s">
        <v>178</v>
      </c>
      <c r="M51" s="102">
        <v>0</v>
      </c>
      <c r="N51" s="102">
        <v>0</v>
      </c>
      <c r="O51" s="27">
        <v>155921981</v>
      </c>
      <c r="P51" s="27">
        <v>37</v>
      </c>
      <c r="Q51" s="153" t="s">
        <v>212</v>
      </c>
      <c r="R51" s="28"/>
      <c r="S51" s="28"/>
      <c r="T51" s="28"/>
      <c r="U51" s="28"/>
      <c r="V51" s="28"/>
      <c r="W51" s="28"/>
      <c r="X51" s="28"/>
      <c r="Y51" s="28"/>
      <c r="Z51" s="28"/>
    </row>
    <row r="52" spans="1:26" s="29" customFormat="1" ht="60" x14ac:dyDescent="0.25">
      <c r="A52" s="45">
        <f t="shared" si="0"/>
        <v>4</v>
      </c>
      <c r="B52" s="114" t="s">
        <v>170</v>
      </c>
      <c r="C52" s="114" t="s">
        <v>170</v>
      </c>
      <c r="D52" s="114" t="s">
        <v>176</v>
      </c>
      <c r="E52" s="24" t="s">
        <v>179</v>
      </c>
      <c r="F52" s="25" t="s">
        <v>138</v>
      </c>
      <c r="G52" s="25"/>
      <c r="H52" s="117">
        <v>40787</v>
      </c>
      <c r="I52" s="26">
        <v>40859</v>
      </c>
      <c r="J52" s="26"/>
      <c r="K52" s="26" t="s">
        <v>175</v>
      </c>
      <c r="L52" s="26" t="s">
        <v>180</v>
      </c>
      <c r="M52" s="102">
        <v>0</v>
      </c>
      <c r="N52" s="102">
        <v>0</v>
      </c>
      <c r="O52" s="27">
        <v>65803333</v>
      </c>
      <c r="P52" s="27">
        <v>37</v>
      </c>
      <c r="Q52" s="153" t="s">
        <v>212</v>
      </c>
      <c r="R52" s="28"/>
      <c r="S52" s="28"/>
      <c r="T52" s="28"/>
      <c r="U52" s="28"/>
      <c r="V52" s="28"/>
      <c r="W52" s="28"/>
      <c r="X52" s="28"/>
      <c r="Y52" s="28"/>
      <c r="Z52" s="28"/>
    </row>
    <row r="53" spans="1:26" s="29" customFormat="1" ht="60" x14ac:dyDescent="0.25">
      <c r="A53" s="45">
        <f t="shared" si="0"/>
        <v>5</v>
      </c>
      <c r="B53" s="114" t="s">
        <v>170</v>
      </c>
      <c r="C53" s="114" t="s">
        <v>170</v>
      </c>
      <c r="D53" s="114" t="s">
        <v>171</v>
      </c>
      <c r="E53" s="24" t="s">
        <v>181</v>
      </c>
      <c r="F53" s="25" t="s">
        <v>137</v>
      </c>
      <c r="G53" s="25"/>
      <c r="H53" s="117">
        <v>39818</v>
      </c>
      <c r="I53" s="26">
        <v>40178</v>
      </c>
      <c r="J53" s="26"/>
      <c r="K53" s="26" t="s">
        <v>182</v>
      </c>
      <c r="L53" s="26" t="s">
        <v>175</v>
      </c>
      <c r="M53" s="102">
        <v>0</v>
      </c>
      <c r="N53" s="102">
        <v>0</v>
      </c>
      <c r="O53" s="27">
        <v>134170335</v>
      </c>
      <c r="P53" s="27">
        <v>36</v>
      </c>
      <c r="Q53" s="153" t="s">
        <v>212</v>
      </c>
      <c r="R53" s="28"/>
      <c r="S53" s="28"/>
      <c r="T53" s="28"/>
      <c r="U53" s="28"/>
      <c r="V53" s="28"/>
      <c r="W53" s="28"/>
      <c r="X53" s="28"/>
      <c r="Y53" s="28"/>
      <c r="Z53" s="28"/>
    </row>
    <row r="54" spans="1:26" s="29" customFormat="1" ht="60" x14ac:dyDescent="0.25">
      <c r="A54" s="45">
        <f t="shared" si="0"/>
        <v>6</v>
      </c>
      <c r="B54" s="114" t="s">
        <v>170</v>
      </c>
      <c r="C54" s="114" t="s">
        <v>170</v>
      </c>
      <c r="D54" s="114" t="s">
        <v>171</v>
      </c>
      <c r="E54" s="24" t="s">
        <v>173</v>
      </c>
      <c r="F54" s="25" t="s">
        <v>137</v>
      </c>
      <c r="G54" s="25"/>
      <c r="H54" s="117">
        <v>40567</v>
      </c>
      <c r="I54" s="26">
        <v>40908</v>
      </c>
      <c r="J54" s="26"/>
      <c r="K54" s="26" t="s">
        <v>175</v>
      </c>
      <c r="L54" s="111" t="s">
        <v>174</v>
      </c>
      <c r="M54" s="102">
        <v>0</v>
      </c>
      <c r="N54" s="102">
        <v>0</v>
      </c>
      <c r="O54" s="27">
        <v>43160019</v>
      </c>
      <c r="P54" s="27">
        <v>36</v>
      </c>
      <c r="Q54" s="153" t="s">
        <v>212</v>
      </c>
      <c r="R54" s="28"/>
      <c r="S54" s="28"/>
      <c r="T54" s="28"/>
      <c r="U54" s="28"/>
      <c r="V54" s="28"/>
      <c r="W54" s="28"/>
      <c r="X54" s="28"/>
      <c r="Y54" s="28"/>
      <c r="Z54" s="28"/>
    </row>
    <row r="55" spans="1:26" s="29" customFormat="1" ht="60" x14ac:dyDescent="0.25">
      <c r="A55" s="45">
        <f t="shared" si="0"/>
        <v>7</v>
      </c>
      <c r="B55" s="114" t="s">
        <v>170</v>
      </c>
      <c r="C55" s="114" t="s">
        <v>170</v>
      </c>
      <c r="D55" s="114" t="s">
        <v>171</v>
      </c>
      <c r="E55" s="24" t="s">
        <v>183</v>
      </c>
      <c r="F55" s="25" t="s">
        <v>137</v>
      </c>
      <c r="G55" s="25"/>
      <c r="H55" s="117">
        <v>40567</v>
      </c>
      <c r="I55" s="26">
        <v>40908</v>
      </c>
      <c r="J55" s="26"/>
      <c r="K55" s="111" t="s">
        <v>175</v>
      </c>
      <c r="L55" s="111" t="s">
        <v>174</v>
      </c>
      <c r="M55" s="102">
        <v>0</v>
      </c>
      <c r="N55" s="102">
        <v>0</v>
      </c>
      <c r="O55" s="27">
        <v>134718864</v>
      </c>
      <c r="P55" s="27">
        <v>35</v>
      </c>
      <c r="Q55" s="153" t="s">
        <v>212</v>
      </c>
      <c r="R55" s="28"/>
      <c r="S55" s="28"/>
      <c r="T55" s="28"/>
      <c r="U55" s="28"/>
      <c r="V55" s="28"/>
      <c r="W55" s="28"/>
      <c r="X55" s="28"/>
      <c r="Y55" s="28"/>
      <c r="Z55" s="28"/>
    </row>
    <row r="56" spans="1:26" s="29" customFormat="1" ht="60" x14ac:dyDescent="0.25">
      <c r="A56" s="45">
        <f t="shared" si="0"/>
        <v>8</v>
      </c>
      <c r="B56" s="114" t="s">
        <v>170</v>
      </c>
      <c r="C56" s="114" t="s">
        <v>170</v>
      </c>
      <c r="D56" s="114" t="s">
        <v>171</v>
      </c>
      <c r="E56" s="24" t="s">
        <v>184</v>
      </c>
      <c r="F56" s="25" t="s">
        <v>137</v>
      </c>
      <c r="G56" s="25"/>
      <c r="H56" s="117">
        <v>40920</v>
      </c>
      <c r="I56" s="26">
        <v>41273</v>
      </c>
      <c r="J56" s="26"/>
      <c r="K56" s="26" t="s">
        <v>185</v>
      </c>
      <c r="L56" s="26" t="s">
        <v>175</v>
      </c>
      <c r="M56" s="102">
        <v>0</v>
      </c>
      <c r="N56" s="102">
        <v>0</v>
      </c>
      <c r="O56" s="27">
        <v>15818817</v>
      </c>
      <c r="P56" s="27">
        <v>35</v>
      </c>
      <c r="Q56" s="153" t="s">
        <v>212</v>
      </c>
      <c r="R56" s="28"/>
      <c r="S56" s="28"/>
      <c r="T56" s="28"/>
      <c r="U56" s="28"/>
      <c r="V56" s="28"/>
      <c r="W56" s="28"/>
      <c r="X56" s="28"/>
      <c r="Y56" s="28"/>
      <c r="Z56" s="28"/>
    </row>
    <row r="57" spans="1:26" s="29" customFormat="1" ht="27" customHeight="1" x14ac:dyDescent="0.25">
      <c r="A57" s="45"/>
      <c r="B57" s="48" t="s">
        <v>16</v>
      </c>
      <c r="C57" s="47"/>
      <c r="D57" s="46"/>
      <c r="E57" s="24"/>
      <c r="F57" s="25"/>
      <c r="G57" s="25"/>
      <c r="H57" s="25"/>
      <c r="I57" s="26"/>
      <c r="J57" s="26"/>
      <c r="K57" s="49" t="s">
        <v>186</v>
      </c>
      <c r="L57" s="49">
        <f t="shared" ref="L57:N57" si="1">SUM(L49:L56)</f>
        <v>0</v>
      </c>
      <c r="M57" s="151">
        <f t="shared" si="1"/>
        <v>0</v>
      </c>
      <c r="N57" s="49">
        <f t="shared" si="1"/>
        <v>0</v>
      </c>
      <c r="O57" s="27"/>
      <c r="P57" s="27"/>
      <c r="Q57" s="154"/>
    </row>
    <row r="58" spans="1:26" s="30" customFormat="1" x14ac:dyDescent="0.25">
      <c r="E58" s="31"/>
    </row>
    <row r="59" spans="1:26" s="30" customFormat="1" x14ac:dyDescent="0.25">
      <c r="B59" s="230" t="s">
        <v>28</v>
      </c>
      <c r="C59" s="230" t="s">
        <v>27</v>
      </c>
      <c r="D59" s="228" t="s">
        <v>34</v>
      </c>
      <c r="E59" s="228"/>
    </row>
    <row r="60" spans="1:26" s="30" customFormat="1" x14ac:dyDescent="0.25">
      <c r="B60" s="231"/>
      <c r="C60" s="231"/>
      <c r="D60" s="60" t="s">
        <v>23</v>
      </c>
      <c r="E60" s="61" t="s">
        <v>24</v>
      </c>
    </row>
    <row r="61" spans="1:26" s="30" customFormat="1" ht="30.6" customHeight="1" x14ac:dyDescent="0.25">
      <c r="B61" s="58" t="s">
        <v>21</v>
      </c>
      <c r="C61" s="59" t="str">
        <f>+K57</f>
        <v>34 meses y 22 días</v>
      </c>
      <c r="D61" s="56" t="s">
        <v>169</v>
      </c>
      <c r="E61" s="57"/>
      <c r="F61" s="32"/>
      <c r="G61" s="32"/>
      <c r="H61" s="32"/>
      <c r="I61" s="32"/>
      <c r="J61" s="32"/>
      <c r="K61" s="32"/>
      <c r="L61" s="32"/>
      <c r="M61" s="32"/>
    </row>
    <row r="62" spans="1:26" s="30" customFormat="1" ht="30" customHeight="1" x14ac:dyDescent="0.25">
      <c r="B62" s="58" t="s">
        <v>25</v>
      </c>
      <c r="C62" s="59">
        <f>+M57</f>
        <v>0</v>
      </c>
      <c r="D62" s="57"/>
      <c r="E62" s="57" t="s">
        <v>169</v>
      </c>
    </row>
    <row r="63" spans="1:26" s="30" customFormat="1" x14ac:dyDescent="0.25">
      <c r="B63" s="33"/>
      <c r="C63" s="226"/>
      <c r="D63" s="226"/>
      <c r="E63" s="226"/>
      <c r="F63" s="226"/>
      <c r="G63" s="226"/>
      <c r="H63" s="226"/>
      <c r="I63" s="226"/>
      <c r="J63" s="226"/>
      <c r="K63" s="226"/>
      <c r="L63" s="226"/>
      <c r="M63" s="226"/>
      <c r="N63" s="226"/>
    </row>
    <row r="64" spans="1:26" ht="28.15" customHeight="1" thickBot="1" x14ac:dyDescent="0.3"/>
    <row r="65" spans="2:17" ht="27" thickBot="1" x14ac:dyDescent="0.3">
      <c r="B65" s="225" t="s">
        <v>101</v>
      </c>
      <c r="C65" s="225"/>
      <c r="D65" s="225"/>
      <c r="E65" s="225"/>
      <c r="F65" s="225"/>
      <c r="G65" s="225"/>
      <c r="H65" s="225"/>
      <c r="I65" s="225"/>
      <c r="J65" s="225"/>
      <c r="K65" s="225"/>
      <c r="L65" s="225"/>
      <c r="M65" s="225"/>
      <c r="N65" s="225"/>
    </row>
    <row r="68" spans="2:17" ht="109.5" customHeight="1" x14ac:dyDescent="0.25">
      <c r="B68" s="120" t="s">
        <v>150</v>
      </c>
      <c r="C68" s="67" t="s">
        <v>2</v>
      </c>
      <c r="D68" s="67" t="s">
        <v>103</v>
      </c>
      <c r="E68" s="67" t="s">
        <v>102</v>
      </c>
      <c r="F68" s="67" t="s">
        <v>104</v>
      </c>
      <c r="G68" s="67" t="s">
        <v>105</v>
      </c>
      <c r="H68" s="67" t="s">
        <v>106</v>
      </c>
      <c r="I68" s="67" t="s">
        <v>107</v>
      </c>
      <c r="J68" s="67" t="s">
        <v>108</v>
      </c>
      <c r="K68" s="67" t="s">
        <v>109</v>
      </c>
      <c r="L68" s="67" t="s">
        <v>110</v>
      </c>
      <c r="M68" s="96" t="s">
        <v>111</v>
      </c>
      <c r="N68" s="96" t="s">
        <v>112</v>
      </c>
      <c r="O68" s="221" t="s">
        <v>3</v>
      </c>
      <c r="P68" s="222"/>
      <c r="Q68" s="67" t="s">
        <v>18</v>
      </c>
    </row>
    <row r="69" spans="2:17" x14ac:dyDescent="0.25">
      <c r="B69" s="3"/>
      <c r="C69" s="3"/>
      <c r="D69" s="5"/>
      <c r="E69" s="5"/>
      <c r="F69" s="4"/>
      <c r="G69" s="4"/>
      <c r="H69" s="4"/>
      <c r="I69" s="97"/>
      <c r="J69" s="97"/>
      <c r="K69" s="62"/>
      <c r="L69" s="62"/>
      <c r="M69" s="62"/>
      <c r="N69" s="62"/>
      <c r="O69" s="205" t="s">
        <v>206</v>
      </c>
      <c r="P69" s="206"/>
      <c r="Q69" s="62" t="s">
        <v>138</v>
      </c>
    </row>
    <row r="70" spans="2:17" x14ac:dyDescent="0.25">
      <c r="B70" s="3"/>
      <c r="C70" s="3"/>
      <c r="D70" s="5"/>
      <c r="E70" s="5"/>
      <c r="F70" s="4"/>
      <c r="G70" s="4"/>
      <c r="H70" s="4"/>
      <c r="I70" s="97"/>
      <c r="J70" s="97"/>
      <c r="K70" s="62"/>
      <c r="L70" s="62"/>
      <c r="M70" s="62"/>
      <c r="N70" s="62"/>
      <c r="O70" s="205"/>
      <c r="P70" s="206"/>
      <c r="Q70" s="62"/>
    </row>
    <row r="71" spans="2:17" x14ac:dyDescent="0.25">
      <c r="B71" s="3"/>
      <c r="C71" s="3"/>
      <c r="D71" s="5"/>
      <c r="E71" s="5"/>
      <c r="F71" s="4"/>
      <c r="G71" s="4"/>
      <c r="H71" s="4"/>
      <c r="I71" s="97"/>
      <c r="J71" s="97"/>
      <c r="K71" s="62"/>
      <c r="L71" s="62"/>
      <c r="M71" s="62"/>
      <c r="N71" s="62"/>
      <c r="O71" s="205"/>
      <c r="P71" s="206"/>
      <c r="Q71" s="62"/>
    </row>
    <row r="72" spans="2:17" x14ac:dyDescent="0.25">
      <c r="B72" s="3"/>
      <c r="C72" s="3"/>
      <c r="D72" s="5"/>
      <c r="E72" s="5"/>
      <c r="F72" s="4"/>
      <c r="G72" s="4"/>
      <c r="H72" s="4"/>
      <c r="I72" s="97"/>
      <c r="J72" s="97"/>
      <c r="K72" s="62"/>
      <c r="L72" s="62"/>
      <c r="M72" s="62"/>
      <c r="N72" s="62"/>
      <c r="O72" s="205"/>
      <c r="P72" s="206"/>
      <c r="Q72" s="62"/>
    </row>
    <row r="73" spans="2:17" x14ac:dyDescent="0.25">
      <c r="B73" s="3"/>
      <c r="C73" s="3"/>
      <c r="D73" s="5"/>
      <c r="E73" s="5"/>
      <c r="F73" s="4"/>
      <c r="G73" s="4"/>
      <c r="H73" s="4"/>
      <c r="I73" s="97"/>
      <c r="J73" s="97"/>
      <c r="K73" s="62"/>
      <c r="L73" s="62"/>
      <c r="M73" s="62"/>
      <c r="N73" s="62"/>
      <c r="O73" s="205"/>
      <c r="P73" s="206"/>
      <c r="Q73" s="62"/>
    </row>
    <row r="74" spans="2:17" x14ac:dyDescent="0.25">
      <c r="B74" s="3"/>
      <c r="C74" s="3"/>
      <c r="D74" s="5"/>
      <c r="E74" s="5"/>
      <c r="F74" s="4"/>
      <c r="G74" s="4"/>
      <c r="H74" s="4"/>
      <c r="I74" s="97"/>
      <c r="J74" s="97"/>
      <c r="K74" s="62"/>
      <c r="L74" s="62"/>
      <c r="M74" s="62"/>
      <c r="N74" s="62"/>
      <c r="O74" s="205"/>
      <c r="P74" s="206"/>
      <c r="Q74" s="62"/>
    </row>
    <row r="75" spans="2:17" x14ac:dyDescent="0.25">
      <c r="B75" s="62"/>
      <c r="C75" s="62"/>
      <c r="D75" s="62"/>
      <c r="E75" s="62"/>
      <c r="F75" s="62"/>
      <c r="G75" s="62"/>
      <c r="H75" s="62"/>
      <c r="I75" s="62"/>
      <c r="J75" s="62"/>
      <c r="K75" s="62"/>
      <c r="L75" s="62"/>
      <c r="M75" s="62"/>
      <c r="N75" s="62"/>
      <c r="O75" s="205"/>
      <c r="P75" s="206"/>
      <c r="Q75" s="62"/>
    </row>
    <row r="76" spans="2:17" x14ac:dyDescent="0.25">
      <c r="B76" s="9" t="s">
        <v>1</v>
      </c>
    </row>
    <row r="77" spans="2:17" x14ac:dyDescent="0.25">
      <c r="B77" s="9" t="s">
        <v>37</v>
      </c>
    </row>
    <row r="78" spans="2:17" x14ac:dyDescent="0.25">
      <c r="B78" s="9" t="s">
        <v>61</v>
      </c>
    </row>
    <row r="80" spans="2:17" ht="15.75" thickBot="1" x14ac:dyDescent="0.3"/>
    <row r="81" spans="2:17" ht="27" thickBot="1" x14ac:dyDescent="0.3">
      <c r="B81" s="215" t="s">
        <v>38</v>
      </c>
      <c r="C81" s="216"/>
      <c r="D81" s="216"/>
      <c r="E81" s="216"/>
      <c r="F81" s="216"/>
      <c r="G81" s="216"/>
      <c r="H81" s="216"/>
      <c r="I81" s="216"/>
      <c r="J81" s="216"/>
      <c r="K81" s="216"/>
      <c r="L81" s="216"/>
      <c r="M81" s="216"/>
      <c r="N81" s="217"/>
    </row>
    <row r="86" spans="2:17" ht="75" x14ac:dyDescent="0.25">
      <c r="B86" s="55" t="s">
        <v>0</v>
      </c>
      <c r="C86" s="55" t="s">
        <v>39</v>
      </c>
      <c r="D86" s="55" t="s">
        <v>40</v>
      </c>
      <c r="E86" s="55" t="s">
        <v>113</v>
      </c>
      <c r="F86" s="55" t="s">
        <v>115</v>
      </c>
      <c r="G86" s="55" t="s">
        <v>116</v>
      </c>
      <c r="H86" s="55" t="s">
        <v>117</v>
      </c>
      <c r="I86" s="55" t="s">
        <v>114</v>
      </c>
      <c r="J86" s="221" t="s">
        <v>118</v>
      </c>
      <c r="K86" s="238"/>
      <c r="L86" s="222"/>
      <c r="M86" s="55" t="s">
        <v>122</v>
      </c>
      <c r="N86" s="55" t="s">
        <v>41</v>
      </c>
      <c r="O86" s="55" t="s">
        <v>42</v>
      </c>
      <c r="P86" s="221" t="s">
        <v>3</v>
      </c>
      <c r="Q86" s="222"/>
    </row>
    <row r="87" spans="2:17" s="30" customFormat="1" x14ac:dyDescent="0.25">
      <c r="B87" s="174" t="s">
        <v>204</v>
      </c>
      <c r="C87" s="173"/>
      <c r="D87" s="173"/>
      <c r="E87" s="173"/>
      <c r="F87" s="173"/>
      <c r="G87" s="173"/>
      <c r="H87" s="173"/>
      <c r="I87" s="173"/>
      <c r="J87" s="173"/>
      <c r="K87" s="173"/>
      <c r="L87" s="173"/>
      <c r="M87" s="173"/>
      <c r="N87" s="173"/>
      <c r="O87" s="173"/>
      <c r="P87" s="240" t="s">
        <v>207</v>
      </c>
      <c r="Q87" s="241"/>
    </row>
    <row r="88" spans="2:17" x14ac:dyDescent="0.25">
      <c r="B88" s="177" t="s">
        <v>43</v>
      </c>
      <c r="C88" s="177">
        <f>+(450/300)*2</f>
        <v>3</v>
      </c>
      <c r="D88" s="3" t="s">
        <v>188</v>
      </c>
      <c r="E88" s="3">
        <v>1032443497</v>
      </c>
      <c r="F88" s="3" t="s">
        <v>189</v>
      </c>
      <c r="G88" s="3" t="s">
        <v>190</v>
      </c>
      <c r="H88" s="169">
        <v>41892</v>
      </c>
      <c r="I88" s="5" t="s">
        <v>137</v>
      </c>
      <c r="J88" s="1" t="s">
        <v>170</v>
      </c>
      <c r="K88" s="98" t="s">
        <v>191</v>
      </c>
      <c r="L88" s="97" t="s">
        <v>189</v>
      </c>
      <c r="M88" s="121" t="s">
        <v>137</v>
      </c>
      <c r="N88" s="121" t="s">
        <v>137</v>
      </c>
      <c r="O88" s="121" t="s">
        <v>138</v>
      </c>
      <c r="P88" s="242" t="s">
        <v>208</v>
      </c>
      <c r="Q88" s="243"/>
    </row>
    <row r="89" spans="2:17" x14ac:dyDescent="0.25">
      <c r="B89" s="177" t="s">
        <v>43</v>
      </c>
      <c r="C89" s="177">
        <f>+(450/300)*2</f>
        <v>3</v>
      </c>
      <c r="D89" s="3" t="s">
        <v>188</v>
      </c>
      <c r="E89" s="3">
        <v>1032443497</v>
      </c>
      <c r="F89" s="3" t="s">
        <v>189</v>
      </c>
      <c r="G89" s="3" t="s">
        <v>190</v>
      </c>
      <c r="H89" s="169">
        <v>41892</v>
      </c>
      <c r="I89" s="5" t="s">
        <v>137</v>
      </c>
      <c r="J89" s="1" t="s">
        <v>170</v>
      </c>
      <c r="K89" s="98" t="s">
        <v>192</v>
      </c>
      <c r="L89" s="97" t="s">
        <v>193</v>
      </c>
      <c r="M89" s="121" t="s">
        <v>137</v>
      </c>
      <c r="N89" s="121" t="s">
        <v>137</v>
      </c>
      <c r="O89" s="121" t="s">
        <v>138</v>
      </c>
      <c r="P89" s="242" t="s">
        <v>208</v>
      </c>
      <c r="Q89" s="243"/>
    </row>
    <row r="90" spans="2:17" ht="45" customHeight="1" x14ac:dyDescent="0.25">
      <c r="B90" s="177" t="s">
        <v>43</v>
      </c>
      <c r="C90" s="177">
        <f>+(450/300)*2</f>
        <v>3</v>
      </c>
      <c r="D90" s="3" t="s">
        <v>194</v>
      </c>
      <c r="E90" s="3">
        <v>1082690759</v>
      </c>
      <c r="F90" s="3" t="s">
        <v>189</v>
      </c>
      <c r="G90" s="3"/>
      <c r="H90" s="3"/>
      <c r="I90" s="5"/>
      <c r="J90" s="1" t="s">
        <v>170</v>
      </c>
      <c r="K90" s="98" t="s">
        <v>195</v>
      </c>
      <c r="L90" s="97" t="s">
        <v>189</v>
      </c>
      <c r="M90" s="121" t="s">
        <v>137</v>
      </c>
      <c r="N90" s="121" t="s">
        <v>137</v>
      </c>
      <c r="O90" s="121" t="s">
        <v>138</v>
      </c>
      <c r="P90" s="244" t="s">
        <v>209</v>
      </c>
      <c r="Q90" s="245"/>
    </row>
    <row r="91" spans="2:17" x14ac:dyDescent="0.25">
      <c r="B91" s="170"/>
      <c r="C91" s="170"/>
    </row>
    <row r="92" spans="2:17" x14ac:dyDescent="0.25">
      <c r="B92" s="170"/>
      <c r="C92" s="170"/>
    </row>
    <row r="93" spans="2:17" x14ac:dyDescent="0.25">
      <c r="B93" s="170"/>
      <c r="C93" s="170"/>
    </row>
    <row r="94" spans="2:17" x14ac:dyDescent="0.25">
      <c r="B94" s="170"/>
      <c r="C94" s="170"/>
    </row>
    <row r="95" spans="2:17" x14ac:dyDescent="0.25">
      <c r="B95" s="170"/>
      <c r="C95" s="170"/>
    </row>
    <row r="96" spans="2:17" x14ac:dyDescent="0.25">
      <c r="B96" s="170"/>
      <c r="C96" s="170"/>
    </row>
    <row r="97" spans="2:16" x14ac:dyDescent="0.25">
      <c r="B97" s="170"/>
      <c r="C97" s="170"/>
    </row>
    <row r="98" spans="2:16" x14ac:dyDescent="0.25">
      <c r="B98" s="170"/>
      <c r="C98" s="170"/>
    </row>
    <row r="99" spans="2:16" ht="15.75" thickBot="1" x14ac:dyDescent="0.3"/>
    <row r="100" spans="2:16" ht="27" thickBot="1" x14ac:dyDescent="0.3">
      <c r="B100" s="215" t="s">
        <v>45</v>
      </c>
      <c r="C100" s="216"/>
      <c r="D100" s="216"/>
      <c r="E100" s="216"/>
      <c r="F100" s="216"/>
      <c r="G100" s="216"/>
      <c r="H100" s="216"/>
      <c r="I100" s="216"/>
      <c r="J100" s="216"/>
      <c r="K100" s="216"/>
      <c r="L100" s="216"/>
      <c r="M100" s="216"/>
      <c r="N100" s="217"/>
    </row>
    <row r="103" spans="2:16" ht="46.15" customHeight="1" x14ac:dyDescent="0.25">
      <c r="B103" s="67" t="s">
        <v>33</v>
      </c>
      <c r="C103" s="67" t="s">
        <v>46</v>
      </c>
      <c r="D103" s="221" t="s">
        <v>3</v>
      </c>
      <c r="E103" s="222"/>
    </row>
    <row r="104" spans="2:16" ht="46.9" customHeight="1" x14ac:dyDescent="0.25">
      <c r="B104" s="68" t="s">
        <v>123</v>
      </c>
      <c r="C104" s="158" t="s">
        <v>138</v>
      </c>
      <c r="D104" s="223" t="s">
        <v>205</v>
      </c>
      <c r="E104" s="224"/>
    </row>
    <row r="107" spans="2:16" ht="26.25" x14ac:dyDescent="0.25">
      <c r="B107" s="213" t="s">
        <v>63</v>
      </c>
      <c r="C107" s="214"/>
      <c r="D107" s="214"/>
      <c r="E107" s="214"/>
      <c r="F107" s="214"/>
      <c r="G107" s="214"/>
      <c r="H107" s="214"/>
      <c r="I107" s="214"/>
      <c r="J107" s="214"/>
      <c r="K107" s="214"/>
      <c r="L107" s="214"/>
      <c r="M107" s="214"/>
      <c r="N107" s="214"/>
      <c r="O107" s="214"/>
      <c r="P107" s="214"/>
    </row>
    <row r="109" spans="2:16" ht="15.75" thickBot="1" x14ac:dyDescent="0.3"/>
    <row r="110" spans="2:16" ht="27" thickBot="1" x14ac:dyDescent="0.3">
      <c r="B110" s="215" t="s">
        <v>53</v>
      </c>
      <c r="C110" s="216"/>
      <c r="D110" s="216"/>
      <c r="E110" s="216"/>
      <c r="F110" s="216"/>
      <c r="G110" s="216"/>
      <c r="H110" s="216"/>
      <c r="I110" s="216"/>
      <c r="J110" s="216"/>
      <c r="K110" s="216"/>
      <c r="L110" s="216"/>
      <c r="M110" s="216"/>
      <c r="N110" s="217"/>
    </row>
    <row r="112" spans="2:16" ht="15.75" thickBot="1" x14ac:dyDescent="0.3">
      <c r="M112" s="64"/>
      <c r="N112" s="64"/>
    </row>
    <row r="113" spans="1:26" s="107" customFormat="1" ht="109.5" customHeight="1" x14ac:dyDescent="0.25">
      <c r="B113" s="118" t="s">
        <v>146</v>
      </c>
      <c r="C113" s="118" t="s">
        <v>147</v>
      </c>
      <c r="D113" s="118" t="s">
        <v>148</v>
      </c>
      <c r="E113" s="118" t="s">
        <v>44</v>
      </c>
      <c r="F113" s="118" t="s">
        <v>22</v>
      </c>
      <c r="G113" s="118" t="s">
        <v>100</v>
      </c>
      <c r="H113" s="118" t="s">
        <v>17</v>
      </c>
      <c r="I113" s="118" t="s">
        <v>10</v>
      </c>
      <c r="J113" s="118" t="s">
        <v>31</v>
      </c>
      <c r="K113" s="118" t="s">
        <v>60</v>
      </c>
      <c r="L113" s="118" t="s">
        <v>20</v>
      </c>
      <c r="M113" s="103" t="s">
        <v>26</v>
      </c>
      <c r="N113" s="118" t="s">
        <v>149</v>
      </c>
      <c r="O113" s="118" t="s">
        <v>36</v>
      </c>
      <c r="P113" s="119" t="s">
        <v>11</v>
      </c>
      <c r="Q113" s="119" t="s">
        <v>19</v>
      </c>
    </row>
    <row r="114" spans="1:26" s="113" customFormat="1" x14ac:dyDescent="0.25">
      <c r="A114" s="45">
        <v>1</v>
      </c>
      <c r="B114" s="114"/>
      <c r="C114" s="115"/>
      <c r="D114" s="114"/>
      <c r="E114" s="109"/>
      <c r="F114" s="110"/>
      <c r="G114" s="152"/>
      <c r="H114" s="117"/>
      <c r="I114" s="111"/>
      <c r="J114" s="111"/>
      <c r="K114" s="111"/>
      <c r="L114" s="111"/>
      <c r="M114" s="102"/>
      <c r="N114" s="102">
        <f>+M114*G114</f>
        <v>0</v>
      </c>
      <c r="O114" s="27"/>
      <c r="P114" s="27"/>
      <c r="Q114" s="153"/>
      <c r="R114" s="112"/>
      <c r="S114" s="112"/>
      <c r="T114" s="112"/>
      <c r="U114" s="112"/>
      <c r="V114" s="112"/>
      <c r="W114" s="112"/>
      <c r="X114" s="112"/>
      <c r="Y114" s="112"/>
      <c r="Z114" s="112"/>
    </row>
    <row r="115" spans="1:26" s="113" customFormat="1" x14ac:dyDescent="0.25">
      <c r="A115" s="45">
        <f>+A114+1</f>
        <v>2</v>
      </c>
      <c r="B115" s="114"/>
      <c r="C115" s="115"/>
      <c r="D115" s="114"/>
      <c r="E115" s="109"/>
      <c r="F115" s="110"/>
      <c r="G115" s="110"/>
      <c r="H115" s="110"/>
      <c r="I115" s="111"/>
      <c r="J115" s="111"/>
      <c r="K115" s="111"/>
      <c r="L115" s="111"/>
      <c r="M115" s="102"/>
      <c r="N115" s="102"/>
      <c r="O115" s="27"/>
      <c r="P115" s="27"/>
      <c r="Q115" s="153"/>
      <c r="R115" s="112"/>
      <c r="S115" s="112"/>
      <c r="T115" s="112"/>
      <c r="U115" s="112"/>
      <c r="V115" s="112"/>
      <c r="W115" s="112"/>
      <c r="X115" s="112"/>
      <c r="Y115" s="112"/>
      <c r="Z115" s="112"/>
    </row>
    <row r="116" spans="1:26" s="113" customFormat="1" x14ac:dyDescent="0.25">
      <c r="A116" s="45">
        <f t="shared" ref="A116:A121" si="2">+A115+1</f>
        <v>3</v>
      </c>
      <c r="B116" s="114"/>
      <c r="C116" s="115"/>
      <c r="D116" s="114"/>
      <c r="E116" s="109"/>
      <c r="F116" s="110"/>
      <c r="G116" s="110"/>
      <c r="H116" s="110"/>
      <c r="I116" s="111"/>
      <c r="J116" s="111"/>
      <c r="K116" s="111"/>
      <c r="L116" s="111"/>
      <c r="M116" s="102"/>
      <c r="N116" s="102"/>
      <c r="O116" s="27"/>
      <c r="P116" s="27"/>
      <c r="Q116" s="153"/>
      <c r="R116" s="112"/>
      <c r="S116" s="112"/>
      <c r="T116" s="112"/>
      <c r="U116" s="112"/>
      <c r="V116" s="112"/>
      <c r="W116" s="112"/>
      <c r="X116" s="112"/>
      <c r="Y116" s="112"/>
      <c r="Z116" s="112"/>
    </row>
    <row r="117" spans="1:26" s="113" customFormat="1" x14ac:dyDescent="0.25">
      <c r="A117" s="45">
        <f t="shared" si="2"/>
        <v>4</v>
      </c>
      <c r="B117" s="114"/>
      <c r="C117" s="115"/>
      <c r="D117" s="114"/>
      <c r="E117" s="109"/>
      <c r="F117" s="110"/>
      <c r="G117" s="110"/>
      <c r="H117" s="110"/>
      <c r="I117" s="111"/>
      <c r="J117" s="111"/>
      <c r="K117" s="111"/>
      <c r="L117" s="111"/>
      <c r="M117" s="102"/>
      <c r="N117" s="102"/>
      <c r="O117" s="27"/>
      <c r="P117" s="27"/>
      <c r="Q117" s="153"/>
      <c r="R117" s="112"/>
      <c r="S117" s="112"/>
      <c r="T117" s="112"/>
      <c r="U117" s="112"/>
      <c r="V117" s="112"/>
      <c r="W117" s="112"/>
      <c r="X117" s="112"/>
      <c r="Y117" s="112"/>
      <c r="Z117" s="112"/>
    </row>
    <row r="118" spans="1:26" s="113" customFormat="1" x14ac:dyDescent="0.25">
      <c r="A118" s="45">
        <f t="shared" si="2"/>
        <v>5</v>
      </c>
      <c r="B118" s="114"/>
      <c r="C118" s="115"/>
      <c r="D118" s="114"/>
      <c r="E118" s="109"/>
      <c r="F118" s="110"/>
      <c r="G118" s="110"/>
      <c r="H118" s="110"/>
      <c r="I118" s="111"/>
      <c r="J118" s="111"/>
      <c r="K118" s="111"/>
      <c r="L118" s="111"/>
      <c r="M118" s="102"/>
      <c r="N118" s="102"/>
      <c r="O118" s="27"/>
      <c r="P118" s="27"/>
      <c r="Q118" s="153"/>
      <c r="R118" s="112"/>
      <c r="S118" s="112"/>
      <c r="T118" s="112"/>
      <c r="U118" s="112"/>
      <c r="V118" s="112"/>
      <c r="W118" s="112"/>
      <c r="X118" s="112"/>
      <c r="Y118" s="112"/>
      <c r="Z118" s="112"/>
    </row>
    <row r="119" spans="1:26" s="113" customFormat="1" x14ac:dyDescent="0.25">
      <c r="A119" s="45">
        <f t="shared" si="2"/>
        <v>6</v>
      </c>
      <c r="B119" s="114"/>
      <c r="C119" s="115"/>
      <c r="D119" s="114"/>
      <c r="E119" s="109"/>
      <c r="F119" s="110"/>
      <c r="G119" s="110"/>
      <c r="H119" s="110"/>
      <c r="I119" s="111"/>
      <c r="J119" s="111"/>
      <c r="K119" s="111"/>
      <c r="L119" s="111"/>
      <c r="M119" s="102"/>
      <c r="N119" s="102"/>
      <c r="O119" s="27"/>
      <c r="P119" s="27"/>
      <c r="Q119" s="153"/>
      <c r="R119" s="112"/>
      <c r="S119" s="112"/>
      <c r="T119" s="112"/>
      <c r="U119" s="112"/>
      <c r="V119" s="112"/>
      <c r="W119" s="112"/>
      <c r="X119" s="112"/>
      <c r="Y119" s="112"/>
      <c r="Z119" s="112"/>
    </row>
    <row r="120" spans="1:26" s="113" customFormat="1" x14ac:dyDescent="0.25">
      <c r="A120" s="45">
        <f t="shared" si="2"/>
        <v>7</v>
      </c>
      <c r="B120" s="114"/>
      <c r="C120" s="115"/>
      <c r="D120" s="114"/>
      <c r="E120" s="109"/>
      <c r="F120" s="110"/>
      <c r="G120" s="110"/>
      <c r="H120" s="110"/>
      <c r="I120" s="111"/>
      <c r="J120" s="111"/>
      <c r="K120" s="111"/>
      <c r="L120" s="111"/>
      <c r="M120" s="102"/>
      <c r="N120" s="102"/>
      <c r="O120" s="27"/>
      <c r="P120" s="27"/>
      <c r="Q120" s="153"/>
      <c r="R120" s="112"/>
      <c r="S120" s="112"/>
      <c r="T120" s="112"/>
      <c r="U120" s="112"/>
      <c r="V120" s="112"/>
      <c r="W120" s="112"/>
      <c r="X120" s="112"/>
      <c r="Y120" s="112"/>
      <c r="Z120" s="112"/>
    </row>
    <row r="121" spans="1:26" s="113" customFormat="1" x14ac:dyDescent="0.25">
      <c r="A121" s="45">
        <f t="shared" si="2"/>
        <v>8</v>
      </c>
      <c r="B121" s="114"/>
      <c r="C121" s="115"/>
      <c r="D121" s="114"/>
      <c r="E121" s="109"/>
      <c r="F121" s="110"/>
      <c r="G121" s="110"/>
      <c r="H121" s="110"/>
      <c r="I121" s="111"/>
      <c r="J121" s="111"/>
      <c r="K121" s="111"/>
      <c r="L121" s="111"/>
      <c r="M121" s="102"/>
      <c r="N121" s="102"/>
      <c r="O121" s="27"/>
      <c r="P121" s="27"/>
      <c r="Q121" s="153"/>
      <c r="R121" s="112"/>
      <c r="S121" s="112"/>
      <c r="T121" s="112"/>
      <c r="U121" s="112"/>
      <c r="V121" s="112"/>
      <c r="W121" s="112"/>
      <c r="X121" s="112"/>
      <c r="Y121" s="112"/>
      <c r="Z121" s="112"/>
    </row>
    <row r="122" spans="1:26" s="113" customFormat="1" x14ac:dyDescent="0.25">
      <c r="A122" s="45"/>
      <c r="B122" s="48" t="s">
        <v>16</v>
      </c>
      <c r="C122" s="115"/>
      <c r="D122" s="114"/>
      <c r="E122" s="109"/>
      <c r="F122" s="110"/>
      <c r="G122" s="110"/>
      <c r="H122" s="110"/>
      <c r="I122" s="111"/>
      <c r="J122" s="111"/>
      <c r="K122" s="116">
        <f t="shared" ref="K122" si="3">SUM(K114:K121)</f>
        <v>0</v>
      </c>
      <c r="L122" s="116">
        <f t="shared" ref="L122:N122" si="4">SUM(L114:L121)</f>
        <v>0</v>
      </c>
      <c r="M122" s="151">
        <f t="shared" si="4"/>
        <v>0</v>
      </c>
      <c r="N122" s="116">
        <f t="shared" si="4"/>
        <v>0</v>
      </c>
      <c r="O122" s="27"/>
      <c r="P122" s="27"/>
      <c r="Q122" s="154"/>
    </row>
    <row r="123" spans="1:26" x14ac:dyDescent="0.25">
      <c r="B123" s="30"/>
      <c r="C123" s="30"/>
      <c r="D123" s="30"/>
      <c r="E123" s="31"/>
      <c r="F123" s="30"/>
      <c r="G123" s="30"/>
      <c r="H123" s="30"/>
      <c r="I123" s="30"/>
      <c r="J123" s="30"/>
      <c r="K123" s="30"/>
      <c r="L123" s="30"/>
      <c r="M123" s="30"/>
      <c r="N123" s="30"/>
      <c r="O123" s="30"/>
      <c r="P123" s="30"/>
    </row>
    <row r="124" spans="1:26" ht="18.75" x14ac:dyDescent="0.25">
      <c r="B124" s="58" t="s">
        <v>32</v>
      </c>
      <c r="C124" s="72">
        <f>+K122</f>
        <v>0</v>
      </c>
      <c r="H124" s="32"/>
      <c r="I124" s="32"/>
      <c r="J124" s="32"/>
      <c r="K124" s="32"/>
      <c r="L124" s="32"/>
      <c r="M124" s="32"/>
      <c r="N124" s="30"/>
      <c r="O124" s="30"/>
      <c r="P124" s="30"/>
    </row>
    <row r="126" spans="1:26" ht="15.75" thickBot="1" x14ac:dyDescent="0.3"/>
    <row r="127" spans="1:26" ht="37.15" customHeight="1" thickBot="1" x14ac:dyDescent="0.3">
      <c r="B127" s="75" t="s">
        <v>48</v>
      </c>
      <c r="C127" s="76" t="s">
        <v>49</v>
      </c>
      <c r="D127" s="75" t="s">
        <v>50</v>
      </c>
      <c r="E127" s="76" t="s">
        <v>54</v>
      </c>
    </row>
    <row r="128" spans="1:26" ht="41.45" customHeight="1" x14ac:dyDescent="0.25">
      <c r="B128" s="66" t="s">
        <v>124</v>
      </c>
      <c r="C128" s="69">
        <v>20</v>
      </c>
      <c r="D128" s="69"/>
      <c r="E128" s="218">
        <f>+D128+D129+D130</f>
        <v>0</v>
      </c>
    </row>
    <row r="129" spans="2:17" x14ac:dyDescent="0.25">
      <c r="B129" s="66" t="s">
        <v>125</v>
      </c>
      <c r="C129" s="56">
        <v>30</v>
      </c>
      <c r="D129" s="70">
        <v>0</v>
      </c>
      <c r="E129" s="219"/>
    </row>
    <row r="130" spans="2:17" ht="15.75" thickBot="1" x14ac:dyDescent="0.3">
      <c r="B130" s="66" t="s">
        <v>126</v>
      </c>
      <c r="C130" s="71">
        <v>40</v>
      </c>
      <c r="D130" s="71">
        <v>0</v>
      </c>
      <c r="E130" s="220"/>
    </row>
    <row r="132" spans="2:17" ht="15.75" thickBot="1" x14ac:dyDescent="0.3"/>
    <row r="133" spans="2:17" ht="27" thickBot="1" x14ac:dyDescent="0.3">
      <c r="B133" s="215" t="s">
        <v>51</v>
      </c>
      <c r="C133" s="216"/>
      <c r="D133" s="216"/>
      <c r="E133" s="216"/>
      <c r="F133" s="216"/>
      <c r="G133" s="216"/>
      <c r="H133" s="216"/>
      <c r="I133" s="216"/>
      <c r="J133" s="216"/>
      <c r="K133" s="216"/>
      <c r="L133" s="216"/>
      <c r="M133" s="216"/>
      <c r="N133" s="217"/>
    </row>
    <row r="135" spans="2:17" ht="76.5" customHeight="1" x14ac:dyDescent="0.25">
      <c r="B135" s="55" t="s">
        <v>0</v>
      </c>
      <c r="C135" s="55" t="s">
        <v>39</v>
      </c>
      <c r="D135" s="55" t="s">
        <v>40</v>
      </c>
      <c r="E135" s="55" t="s">
        <v>113</v>
      </c>
      <c r="F135" s="55" t="s">
        <v>115</v>
      </c>
      <c r="G135" s="55" t="s">
        <v>116</v>
      </c>
      <c r="H135" s="55" t="s">
        <v>117</v>
      </c>
      <c r="I135" s="55" t="s">
        <v>114</v>
      </c>
      <c r="J135" s="221" t="s">
        <v>118</v>
      </c>
      <c r="K135" s="238"/>
      <c r="L135" s="222"/>
      <c r="M135" s="55" t="s">
        <v>122</v>
      </c>
      <c r="N135" s="55" t="s">
        <v>41</v>
      </c>
      <c r="O135" s="55" t="s">
        <v>42</v>
      </c>
      <c r="P135" s="221" t="s">
        <v>3</v>
      </c>
      <c r="Q135" s="222"/>
    </row>
    <row r="136" spans="2:17" ht="60.75" customHeight="1" x14ac:dyDescent="0.25">
      <c r="B136" s="90" t="s">
        <v>130</v>
      </c>
      <c r="C136" s="90"/>
      <c r="D136" s="3"/>
      <c r="E136" s="3"/>
      <c r="F136" s="3"/>
      <c r="G136" s="3"/>
      <c r="H136" s="3"/>
      <c r="I136" s="5"/>
      <c r="J136" s="1" t="s">
        <v>119</v>
      </c>
      <c r="K136" s="98" t="s">
        <v>120</v>
      </c>
      <c r="L136" s="97" t="s">
        <v>121</v>
      </c>
      <c r="M136" s="62"/>
      <c r="N136" s="62"/>
      <c r="O136" s="62"/>
      <c r="P136" s="239"/>
      <c r="Q136" s="239"/>
    </row>
    <row r="137" spans="2:17" ht="60.75" customHeight="1" x14ac:dyDescent="0.25">
      <c r="B137" s="90" t="s">
        <v>131</v>
      </c>
      <c r="C137" s="90"/>
      <c r="D137" s="3"/>
      <c r="E137" s="3"/>
      <c r="F137" s="3"/>
      <c r="G137" s="3"/>
      <c r="H137" s="3"/>
      <c r="I137" s="5"/>
      <c r="J137" s="1"/>
      <c r="K137" s="98"/>
      <c r="L137" s="97"/>
      <c r="M137" s="62"/>
      <c r="N137" s="62"/>
      <c r="O137" s="62"/>
      <c r="P137" s="91"/>
      <c r="Q137" s="91"/>
    </row>
    <row r="138" spans="2:17" ht="33.6" customHeight="1" x14ac:dyDescent="0.25">
      <c r="B138" s="90" t="s">
        <v>132</v>
      </c>
      <c r="C138" s="90"/>
      <c r="D138" s="3"/>
      <c r="E138" s="3"/>
      <c r="F138" s="3"/>
      <c r="G138" s="3"/>
      <c r="H138" s="3"/>
      <c r="I138" s="5"/>
      <c r="J138" s="1"/>
      <c r="K138" s="97"/>
      <c r="L138" s="97"/>
      <c r="M138" s="62"/>
      <c r="N138" s="62"/>
      <c r="O138" s="62"/>
      <c r="P138" s="239"/>
      <c r="Q138" s="239"/>
    </row>
    <row r="141" spans="2:17" ht="15.75" thickBot="1" x14ac:dyDescent="0.3"/>
    <row r="142" spans="2:17" ht="54" customHeight="1" x14ac:dyDescent="0.25">
      <c r="B142" s="74" t="s">
        <v>33</v>
      </c>
      <c r="C142" s="74" t="s">
        <v>48</v>
      </c>
      <c r="D142" s="55" t="s">
        <v>49</v>
      </c>
      <c r="E142" s="74" t="s">
        <v>50</v>
      </c>
      <c r="F142" s="76" t="s">
        <v>55</v>
      </c>
      <c r="G142" s="94"/>
    </row>
    <row r="143" spans="2:17" ht="120.75" customHeight="1" x14ac:dyDescent="0.2">
      <c r="B143" s="207" t="s">
        <v>52</v>
      </c>
      <c r="C143" s="6" t="s">
        <v>127</v>
      </c>
      <c r="D143" s="70">
        <v>25</v>
      </c>
      <c r="E143" s="70">
        <v>0</v>
      </c>
      <c r="F143" s="208">
        <f>+E143+E144+E145</f>
        <v>0</v>
      </c>
      <c r="G143" s="95"/>
    </row>
    <row r="144" spans="2:17" ht="76.150000000000006" customHeight="1" x14ac:dyDescent="0.2">
      <c r="B144" s="207"/>
      <c r="C144" s="6" t="s">
        <v>128</v>
      </c>
      <c r="D144" s="73">
        <v>25</v>
      </c>
      <c r="E144" s="70">
        <v>0</v>
      </c>
      <c r="F144" s="209"/>
      <c r="G144" s="95"/>
    </row>
    <row r="145" spans="2:7" ht="69" customHeight="1" x14ac:dyDescent="0.2">
      <c r="B145" s="207"/>
      <c r="C145" s="6" t="s">
        <v>129</v>
      </c>
      <c r="D145" s="70">
        <v>10</v>
      </c>
      <c r="E145" s="70">
        <v>0</v>
      </c>
      <c r="F145" s="210"/>
      <c r="G145" s="95"/>
    </row>
    <row r="146" spans="2:7" x14ac:dyDescent="0.25">
      <c r="C146"/>
    </row>
    <row r="149" spans="2:7" x14ac:dyDescent="0.25">
      <c r="B149" s="65" t="s">
        <v>56</v>
      </c>
    </row>
    <row r="152" spans="2:7" x14ac:dyDescent="0.25">
      <c r="B152" s="77" t="s">
        <v>33</v>
      </c>
      <c r="C152" s="77" t="s">
        <v>57</v>
      </c>
      <c r="D152" s="74" t="s">
        <v>50</v>
      </c>
      <c r="E152" s="74" t="s">
        <v>16</v>
      </c>
    </row>
    <row r="153" spans="2:7" ht="28.5" x14ac:dyDescent="0.25">
      <c r="B153" s="2" t="s">
        <v>58</v>
      </c>
      <c r="C153" s="7">
        <v>40</v>
      </c>
      <c r="D153" s="70">
        <f>+E128</f>
        <v>0</v>
      </c>
      <c r="E153" s="211">
        <f>+D153+D154</f>
        <v>0</v>
      </c>
    </row>
    <row r="154" spans="2:7" ht="42.75" x14ac:dyDescent="0.25">
      <c r="B154" s="2" t="s">
        <v>59</v>
      </c>
      <c r="C154" s="7">
        <v>60</v>
      </c>
      <c r="D154" s="70">
        <f>+F143</f>
        <v>0</v>
      </c>
      <c r="E154" s="212"/>
    </row>
  </sheetData>
  <autoFilter ref="B103:E104">
    <filterColumn colId="2" showButton="0"/>
  </autoFilter>
  <customSheetViews>
    <customSheetView guid="{EF065FA0-B4C4-42DC-8460-63222ED8989F}" scale="70" showAutoFilter="1" hiddenColumns="1" topLeftCell="H31">
      <selection activeCell="N53" sqref="N53"/>
      <pageMargins left="0.7" right="0.7" top="0.75" bottom="0.75" header="0.3" footer="0.3"/>
      <pageSetup orientation="portrait" horizontalDpi="4294967295" verticalDpi="4294967295" r:id="rId1"/>
      <autoFilter ref="B103:E104">
        <filterColumn colId="2" showButton="0"/>
      </autoFilter>
    </customSheetView>
    <customSheetView guid="{F3A01604-9369-4F0C-9DEB-0426D9708F23}" scale="59" showAutoFilter="1" hiddenColumns="1" topLeftCell="J79">
      <selection activeCell="P95" sqref="P95"/>
      <pageMargins left="0.7" right="0.7" top="0.75" bottom="0.75" header="0.3" footer="0.3"/>
      <pageSetup orientation="portrait" horizontalDpi="4294967295" verticalDpi="4294967295" r:id="rId2"/>
      <autoFilter ref="B102:E103">
        <filterColumn colId="2" showButton="0"/>
      </autoFilter>
    </customSheetView>
    <customSheetView guid="{78BFA26D-EAB3-43ED-924B-36D3D2B14E31}" scale="70" showAutoFilter="1" hiddenColumns="1" topLeftCell="B4">
      <selection activeCell="F95" sqref="F95"/>
      <pageMargins left="0.7" right="0.7" top="0.75" bottom="0.75" header="0.3" footer="0.3"/>
      <pageSetup orientation="portrait" horizontalDpi="4294967295" verticalDpi="4294967295" r:id="rId3"/>
      <autoFilter ref="B94:E95">
        <filterColumn colId="2" showButton="0"/>
      </autoFilter>
    </customSheetView>
    <customSheetView guid="{1C1AD17B-0443-464D-8406-DDBF9947BD2D}" scale="59" showAutoFilter="1" hiddenColumns="1" topLeftCell="B10">
      <selection activeCell="D34" sqref="D34"/>
      <pageMargins left="0.7" right="0.7" top="0.75" bottom="0.75" header="0.3" footer="0.3"/>
      <pageSetup orientation="portrait" horizontalDpi="4294967295" verticalDpi="4294967295" r:id="rId4"/>
      <autoFilter ref="B102:E103">
        <filterColumn colId="2" showButton="0"/>
      </autoFilter>
    </customSheetView>
    <customSheetView guid="{EA97E838-35E5-41AB-BFF8-777AE27B3364}" scale="59" showAutoFilter="1" hiddenColumns="1" topLeftCell="B10">
      <selection activeCell="D34" sqref="D34"/>
      <pageMargins left="0.7" right="0.7" top="0.75" bottom="0.75" header="0.3" footer="0.3"/>
      <pageSetup orientation="portrait" horizontalDpi="4294967295" verticalDpi="4294967295" r:id="rId5"/>
      <autoFilter ref="B102:E103">
        <filterColumn colId="2" showButton="0"/>
      </autoFilter>
    </customSheetView>
    <customSheetView guid="{4810D062-13F6-43CD-A5EC-6CF8C25154DD}" scale="59" showAutoFilter="1" hiddenColumns="1" topLeftCell="B10">
      <selection activeCell="D34" sqref="D34"/>
      <pageMargins left="0.7" right="0.7" top="0.75" bottom="0.75" header="0.3" footer="0.3"/>
      <pageSetup orientation="portrait" horizontalDpi="4294967295" verticalDpi="4294967295" r:id="rId6"/>
      <autoFilter ref="B102:E103">
        <filterColumn colId="2" showButton="0"/>
      </autoFilter>
    </customSheetView>
    <customSheetView guid="{4FFD62D7-1B13-4A07-812A-D85892E76A1D}" scale="70" showAutoFilter="1" hiddenColumns="1" topLeftCell="A136">
      <selection activeCell="P90" sqref="P90"/>
      <pageMargins left="0.7" right="0.7" top="0.75" bottom="0.75" header="0.3" footer="0.3"/>
      <pageSetup orientation="portrait" horizontalDpi="4294967295" verticalDpi="4294967295" r:id="rId7"/>
      <autoFilter ref="B103:E104">
        <filterColumn colId="2" showButton="0"/>
      </autoFilter>
    </customSheetView>
    <customSheetView guid="{5123C5F5-7D49-4D62-931E-902B4C87DA41}" scale="70" showAutoFilter="1" hiddenColumns="1">
      <selection activeCell="E24" activeCellId="1" sqref="C24 E24"/>
      <pageMargins left="0.7" right="0.7" top="0.75" bottom="0.75" header="0.3" footer="0.3"/>
      <pageSetup orientation="portrait" horizontalDpi="4294967295" verticalDpi="4294967295" r:id="rId8"/>
      <autoFilter ref="B103:E104">
        <filterColumn colId="2" showButton="0"/>
      </autoFilter>
    </customSheetView>
  </customSheetViews>
  <mergeCells count="45">
    <mergeCell ref="J135:L135"/>
    <mergeCell ref="P135:Q135"/>
    <mergeCell ref="P136:Q136"/>
    <mergeCell ref="P138:Q138"/>
    <mergeCell ref="J86:L86"/>
    <mergeCell ref="P87:Q87"/>
    <mergeCell ref="P88:Q88"/>
    <mergeCell ref="P89:Q89"/>
    <mergeCell ref="P90:Q90"/>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43:B145"/>
    <mergeCell ref="F143:F145"/>
    <mergeCell ref="E153:E154"/>
    <mergeCell ref="B2:P2"/>
    <mergeCell ref="B107:P107"/>
    <mergeCell ref="B133:N133"/>
    <mergeCell ref="E128:E130"/>
    <mergeCell ref="B100:N100"/>
    <mergeCell ref="D103:E103"/>
    <mergeCell ref="D104:E104"/>
    <mergeCell ref="B110:N110"/>
    <mergeCell ref="P86:Q86"/>
    <mergeCell ref="B81:N81"/>
    <mergeCell ref="E40:E41"/>
    <mergeCell ref="O68:P68"/>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topLeftCell="A25" workbookViewId="0">
      <selection activeCell="C42" sqref="C42"/>
    </sheetView>
  </sheetViews>
  <sheetFormatPr baseColWidth="10" defaultRowHeight="15.75" x14ac:dyDescent="0.25"/>
  <cols>
    <col min="1" max="1" width="3.85546875" style="149" customWidth="1"/>
    <col min="2" max="2" width="55.5703125" style="149" customWidth="1"/>
    <col min="3" max="3" width="41.28515625" style="149" customWidth="1"/>
    <col min="4" max="4" width="29.42578125" style="149" customWidth="1"/>
    <col min="5" max="5" width="29.140625" style="149" customWidth="1"/>
    <col min="6" max="16384" width="11.42578125" style="104"/>
  </cols>
  <sheetData>
    <row r="1" spans="1:5" x14ac:dyDescent="0.25">
      <c r="A1" s="258" t="s">
        <v>90</v>
      </c>
      <c r="B1" s="259"/>
      <c r="C1" s="259"/>
      <c r="D1" s="259"/>
      <c r="E1" s="127"/>
    </row>
    <row r="2" spans="1:5" ht="27.75" customHeight="1" x14ac:dyDescent="0.25">
      <c r="A2" s="128"/>
      <c r="B2" s="260" t="s">
        <v>76</v>
      </c>
      <c r="C2" s="260"/>
      <c r="D2" s="260"/>
      <c r="E2" s="129"/>
    </row>
    <row r="3" spans="1:5" ht="21" customHeight="1" x14ac:dyDescent="0.25">
      <c r="A3" s="130"/>
      <c r="B3" s="260" t="s">
        <v>151</v>
      </c>
      <c r="C3" s="260"/>
      <c r="D3" s="260"/>
      <c r="E3" s="131"/>
    </row>
    <row r="4" spans="1:5" thickBot="1" x14ac:dyDescent="0.3">
      <c r="A4" s="132"/>
      <c r="B4" s="133"/>
      <c r="C4" s="133"/>
      <c r="D4" s="133"/>
      <c r="E4" s="134"/>
    </row>
    <row r="5" spans="1:5" ht="26.25" customHeight="1" thickBot="1" x14ac:dyDescent="0.3">
      <c r="A5" s="132"/>
      <c r="B5" s="135" t="s">
        <v>77</v>
      </c>
      <c r="C5" s="261" t="s">
        <v>160</v>
      </c>
      <c r="D5" s="261"/>
      <c r="E5" s="162" t="s">
        <v>3</v>
      </c>
    </row>
    <row r="6" spans="1:5" ht="27.75" customHeight="1" thickBot="1" x14ac:dyDescent="0.3">
      <c r="A6" s="132"/>
      <c r="B6" s="155" t="s">
        <v>78</v>
      </c>
      <c r="C6" s="262" t="s">
        <v>161</v>
      </c>
      <c r="D6" s="263"/>
      <c r="E6" s="178"/>
    </row>
    <row r="7" spans="1:5" ht="29.25" customHeight="1" thickBot="1" x14ac:dyDescent="0.3">
      <c r="A7" s="132"/>
      <c r="B7" s="155" t="s">
        <v>152</v>
      </c>
      <c r="C7" s="267" t="s">
        <v>153</v>
      </c>
      <c r="D7" s="268"/>
      <c r="E7" s="134"/>
    </row>
    <row r="8" spans="1:5" ht="16.5" thickBot="1" x14ac:dyDescent="0.3">
      <c r="A8" s="132"/>
      <c r="B8" s="156">
        <v>29</v>
      </c>
      <c r="C8" s="264">
        <v>939726450</v>
      </c>
      <c r="D8" s="265"/>
      <c r="E8" s="134"/>
    </row>
    <row r="9" spans="1:5" ht="23.25" customHeight="1" thickBot="1" x14ac:dyDescent="0.3">
      <c r="A9" s="132"/>
      <c r="B9" s="156" t="s">
        <v>154</v>
      </c>
      <c r="C9" s="264"/>
      <c r="D9" s="265"/>
      <c r="E9" s="134"/>
    </row>
    <row r="10" spans="1:5" ht="26.25" customHeight="1" thickBot="1" x14ac:dyDescent="0.3">
      <c r="A10" s="132"/>
      <c r="B10" s="156" t="s">
        <v>154</v>
      </c>
      <c r="C10" s="264"/>
      <c r="D10" s="265"/>
      <c r="E10" s="134"/>
    </row>
    <row r="11" spans="1:5" ht="21.75" customHeight="1" thickBot="1" x14ac:dyDescent="0.3">
      <c r="A11" s="132"/>
      <c r="B11" s="156" t="s">
        <v>154</v>
      </c>
      <c r="C11" s="264"/>
      <c r="D11" s="265"/>
      <c r="E11" s="134"/>
    </row>
    <row r="12" spans="1:5" ht="32.25" thickBot="1" x14ac:dyDescent="0.3">
      <c r="A12" s="132"/>
      <c r="B12" s="157" t="s">
        <v>155</v>
      </c>
      <c r="C12" s="264">
        <f>SUM(C8:D11)</f>
        <v>939726450</v>
      </c>
      <c r="D12" s="265"/>
      <c r="E12" s="134"/>
    </row>
    <row r="13" spans="1:5" ht="26.25" customHeight="1" thickBot="1" x14ac:dyDescent="0.3">
      <c r="A13" s="132"/>
      <c r="B13" s="157" t="s">
        <v>156</v>
      </c>
      <c r="C13" s="264">
        <f>+C12/616000</f>
        <v>1525.5299512987012</v>
      </c>
      <c r="D13" s="265"/>
      <c r="E13" s="134"/>
    </row>
    <row r="14" spans="1:5" x14ac:dyDescent="0.25">
      <c r="A14" s="132"/>
      <c r="B14" s="133"/>
      <c r="C14" s="137"/>
      <c r="D14" s="138"/>
      <c r="E14" s="134"/>
    </row>
    <row r="15" spans="1:5" ht="16.5" thickBot="1" x14ac:dyDescent="0.3">
      <c r="A15" s="132"/>
      <c r="B15" s="133" t="s">
        <v>157</v>
      </c>
      <c r="C15" s="137"/>
      <c r="D15" s="138"/>
      <c r="E15" s="134"/>
    </row>
    <row r="16" spans="1:5" ht="27" customHeight="1" x14ac:dyDescent="0.25">
      <c r="A16" s="132"/>
      <c r="B16" s="139" t="s">
        <v>79</v>
      </c>
      <c r="C16" s="159">
        <v>328724891</v>
      </c>
      <c r="D16" s="140"/>
      <c r="E16" s="266" t="s">
        <v>211</v>
      </c>
    </row>
    <row r="17" spans="1:6" ht="28.5" customHeight="1" x14ac:dyDescent="0.25">
      <c r="A17" s="132"/>
      <c r="B17" s="132" t="s">
        <v>80</v>
      </c>
      <c r="C17" s="160">
        <v>348061891</v>
      </c>
      <c r="D17" s="134"/>
      <c r="E17" s="266"/>
    </row>
    <row r="18" spans="1:6" ht="22.5" customHeight="1" x14ac:dyDescent="0.25">
      <c r="A18" s="132"/>
      <c r="B18" s="132" t="s">
        <v>81</v>
      </c>
      <c r="C18" s="160">
        <v>63500000</v>
      </c>
      <c r="D18" s="134"/>
      <c r="E18" s="266"/>
    </row>
    <row r="19" spans="1:6" ht="27" customHeight="1" thickBot="1" x14ac:dyDescent="0.3">
      <c r="A19" s="132"/>
      <c r="B19" s="141" t="s">
        <v>82</v>
      </c>
      <c r="C19" s="161">
        <v>63500000</v>
      </c>
      <c r="D19" s="142"/>
      <c r="E19" s="266"/>
    </row>
    <row r="20" spans="1:6" ht="27" customHeight="1" thickBot="1" x14ac:dyDescent="0.3">
      <c r="A20" s="132"/>
      <c r="B20" s="249" t="s">
        <v>83</v>
      </c>
      <c r="C20" s="250"/>
      <c r="D20" s="251"/>
      <c r="E20" s="134"/>
    </row>
    <row r="21" spans="1:6" ht="16.5" thickBot="1" x14ac:dyDescent="0.3">
      <c r="A21" s="132"/>
      <c r="B21" s="249" t="s">
        <v>84</v>
      </c>
      <c r="C21" s="250"/>
      <c r="D21" s="251"/>
      <c r="E21" s="134"/>
    </row>
    <row r="22" spans="1:6" x14ac:dyDescent="0.25">
      <c r="A22" s="132"/>
      <c r="B22" s="143" t="s">
        <v>158</v>
      </c>
      <c r="C22" s="164">
        <f>+C16/C18</f>
        <v>5.1767699370078741</v>
      </c>
      <c r="D22" s="138" t="s">
        <v>68</v>
      </c>
      <c r="E22" s="134"/>
    </row>
    <row r="23" spans="1:6" ht="16.5" thickBot="1" x14ac:dyDescent="0.3">
      <c r="A23" s="132"/>
      <c r="B23" s="136" t="s">
        <v>85</v>
      </c>
      <c r="C23" s="165">
        <f>+C19/C17</f>
        <v>0.18243881804342665</v>
      </c>
      <c r="D23" s="144" t="s">
        <v>68</v>
      </c>
      <c r="E23" s="134"/>
    </row>
    <row r="24" spans="1:6" ht="16.5" thickBot="1" x14ac:dyDescent="0.3">
      <c r="A24" s="132"/>
      <c r="B24" s="145"/>
      <c r="C24" s="146"/>
      <c r="D24" s="133"/>
      <c r="E24" s="147"/>
    </row>
    <row r="25" spans="1:6" x14ac:dyDescent="0.25">
      <c r="A25" s="252"/>
      <c r="B25" s="253" t="s">
        <v>86</v>
      </c>
      <c r="C25" s="255" t="s">
        <v>198</v>
      </c>
      <c r="D25" s="256"/>
      <c r="E25" s="257"/>
      <c r="F25" s="246"/>
    </row>
    <row r="26" spans="1:6" ht="16.5" thickBot="1" x14ac:dyDescent="0.3">
      <c r="A26" s="252"/>
      <c r="B26" s="254"/>
      <c r="C26" s="247" t="s">
        <v>87</v>
      </c>
      <c r="D26" s="248"/>
      <c r="E26" s="257"/>
      <c r="F26" s="246"/>
    </row>
    <row r="27" spans="1:6" thickBot="1" x14ac:dyDescent="0.3">
      <c r="A27" s="141"/>
      <c r="B27" s="148"/>
      <c r="C27" s="148"/>
      <c r="D27" s="148"/>
      <c r="E27" s="142"/>
      <c r="F27" s="126"/>
    </row>
    <row r="28" spans="1:6" x14ac:dyDescent="0.25">
      <c r="B28" s="150" t="s">
        <v>159</v>
      </c>
    </row>
    <row r="34" spans="2:4" x14ac:dyDescent="0.25">
      <c r="B34" s="149" t="s">
        <v>162</v>
      </c>
      <c r="C34" s="149" t="s">
        <v>202</v>
      </c>
    </row>
    <row r="36" spans="2:4" x14ac:dyDescent="0.25">
      <c r="B36" s="149" t="s">
        <v>163</v>
      </c>
      <c r="C36" s="163" t="s">
        <v>164</v>
      </c>
      <c r="D36" s="163" t="s">
        <v>165</v>
      </c>
    </row>
    <row r="37" spans="2:4" x14ac:dyDescent="0.25">
      <c r="B37" s="149" t="s">
        <v>166</v>
      </c>
      <c r="C37" s="149" t="s">
        <v>167</v>
      </c>
      <c r="D37" s="149" t="s">
        <v>168</v>
      </c>
    </row>
  </sheetData>
  <customSheetViews>
    <customSheetView guid="{EF065FA0-B4C4-42DC-8460-63222ED8989F}" showPageBreaks="1" printArea="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1"/>
    </customSheetView>
    <customSheetView guid="{F3A01604-9369-4F0C-9DEB-0426D9708F23}" showPageBreaks="1" printArea="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2"/>
    </customSheetView>
    <customSheetView guid="{78BFA26D-EAB3-43ED-924B-36D3D2B14E3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3"/>
    </customSheetView>
    <customSheetView guid="{1C1AD17B-0443-464D-8406-DDBF9947BD2D}" showPageBreaks="1" printArea="1">
      <selection activeCell="C25" sqref="C25:D25"/>
      <pageMargins left="0.70866141732283472" right="0.70866141732283472" top="0.74803149606299213" bottom="0.74803149606299213" header="0.31496062992125984" footer="0.31496062992125984"/>
      <pageSetup scale="50" orientation="portrait" horizontalDpi="300" verticalDpi="300" r:id="rId4"/>
    </customSheetView>
    <customSheetView guid="{EA97E838-35E5-41AB-BFF8-777AE27B3364}">
      <selection activeCell="E6" sqref="E6"/>
      <pageMargins left="0.70866141732283472" right="0.70866141732283472" top="0.74803149606299213" bottom="0.74803149606299213" header="0.31496062992125984" footer="0.31496062992125984"/>
      <pageSetup scale="65" orientation="landscape" horizontalDpi="4294967295" verticalDpi="4294967295" r:id="rId5"/>
    </customSheetView>
    <customSheetView guid="{4810D062-13F6-43CD-A5EC-6CF8C25154DD}" showPageBreaks="1" printArea="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6"/>
    </customSheetView>
    <customSheetView guid="{4FFD62D7-1B13-4A07-812A-D85892E76A1D}"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7"/>
    </customSheetView>
    <customSheetView guid="{5123C5F5-7D49-4D62-931E-902B4C87DA41}" showPageBreaks="1" printArea="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8"/>
    </customSheetView>
  </customSheetViews>
  <mergeCells count="21">
    <mergeCell ref="C13:D13"/>
    <mergeCell ref="B20:D20"/>
    <mergeCell ref="C8:D8"/>
    <mergeCell ref="E16:E19"/>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57" orientation="portrait" horizontalDpi="300" verticalDpi="300"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JURIDICA</vt:lpstr>
      <vt:lpstr>TECNICA 29</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2014-12-13T19:35:09Z</cp:lastPrinted>
  <dcterms:created xsi:type="dcterms:W3CDTF">2014-10-22T15:49:24Z</dcterms:created>
  <dcterms:modified xsi:type="dcterms:W3CDTF">2014-12-14T04:19:19Z</dcterms:modified>
</cp:coreProperties>
</file>