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1570" windowHeight="8145" activeTab="1"/>
  </bookViews>
  <sheets>
    <sheet name="JURIDICA" sheetId="9" r:id="rId1"/>
    <sheet name="TECNICA (5)" sheetId="11" r:id="rId2"/>
    <sheet name="TECNICA (18)" sheetId="8" r:id="rId3"/>
    <sheet name="FINANCIERA" sheetId="10" r:id="rId4"/>
  </sheets>
  <definedNames>
    <definedName name="_xlnm.Print_Area" localSheetId="3">FINANCIERA!$A$1:$E$34</definedName>
  </definedNames>
  <calcPr calcId="152511"/>
</workbook>
</file>

<file path=xl/calcChain.xml><?xml version="1.0" encoding="utf-8"?>
<calcChain xmlns="http://schemas.openxmlformats.org/spreadsheetml/2006/main">
  <c r="C23" i="10" l="1"/>
  <c r="C22" i="10"/>
  <c r="N50" i="8" l="1"/>
  <c r="N49" i="8"/>
  <c r="E126" i="8" l="1"/>
  <c r="C122" i="8"/>
  <c r="N120" i="8"/>
  <c r="M120" i="8"/>
  <c r="L120" i="8"/>
  <c r="A113" i="8"/>
  <c r="A114" i="8" s="1"/>
  <c r="A115" i="8" s="1"/>
  <c r="A116" i="8" s="1"/>
  <c r="A117" i="8" s="1"/>
  <c r="A118" i="8" s="1"/>
  <c r="A119" i="8" s="1"/>
  <c r="C135" i="8"/>
  <c r="C136" i="8"/>
  <c r="C137" i="8"/>
  <c r="C138" i="8"/>
  <c r="C139" i="8"/>
  <c r="C97" i="8" l="1"/>
  <c r="C96" i="8"/>
  <c r="C95" i="8"/>
  <c r="C94" i="8"/>
  <c r="C93" i="8"/>
  <c r="C92" i="8"/>
  <c r="C91" i="8"/>
  <c r="C90" i="8"/>
  <c r="C89" i="8"/>
  <c r="C88" i="8"/>
  <c r="C87" i="8"/>
  <c r="C86" i="8"/>
  <c r="C85" i="8"/>
  <c r="C84" i="8"/>
  <c r="C83" i="8"/>
  <c r="C82" i="8"/>
  <c r="C102" i="11" l="1"/>
  <c r="C101" i="11"/>
  <c r="C100" i="11"/>
  <c r="C99" i="11"/>
  <c r="C98" i="11"/>
  <c r="C97" i="11"/>
  <c r="C96" i="11"/>
  <c r="C95" i="11"/>
  <c r="C94" i="11"/>
  <c r="C93" i="11"/>
  <c r="C92" i="11"/>
  <c r="C91" i="11"/>
  <c r="C90" i="11"/>
  <c r="C89" i="11"/>
  <c r="C88" i="11"/>
  <c r="C87" i="11"/>
  <c r="C86" i="11"/>
  <c r="C85" i="11"/>
  <c r="C146" i="11" l="1"/>
  <c r="C145" i="11"/>
  <c r="C142" i="11"/>
  <c r="C143" i="11"/>
  <c r="C144" i="11"/>
  <c r="C141" i="11"/>
  <c r="N49" i="11" l="1"/>
  <c r="E24" i="8"/>
  <c r="F15" i="8"/>
  <c r="C24" i="8" s="1"/>
  <c r="E24" i="11"/>
  <c r="F15" i="11"/>
  <c r="C24" i="11" s="1"/>
  <c r="F151" i="11" l="1"/>
  <c r="D162" i="11" s="1"/>
  <c r="E133" i="11"/>
  <c r="D161" i="11" s="1"/>
  <c r="M127" i="11"/>
  <c r="L127" i="11"/>
  <c r="C129" i="11"/>
  <c r="A120" i="11"/>
  <c r="A121" i="11" s="1"/>
  <c r="A122" i="11" s="1"/>
  <c r="A123" i="11" s="1"/>
  <c r="A124" i="11" s="1"/>
  <c r="A125" i="11" s="1"/>
  <c r="A126" i="11" s="1"/>
  <c r="N127" i="11"/>
  <c r="C62" i="11"/>
  <c r="L57" i="11"/>
  <c r="C61" i="11"/>
  <c r="A50" i="11"/>
  <c r="A51" i="11" s="1"/>
  <c r="A52" i="11" s="1"/>
  <c r="A53" i="11" s="1"/>
  <c r="A54" i="11" s="1"/>
  <c r="A55" i="11" s="1"/>
  <c r="A56" i="11" s="1"/>
  <c r="E40" i="11"/>
  <c r="E161" i="11" l="1"/>
  <c r="C12" i="10" l="1"/>
  <c r="C13" i="10" s="1"/>
  <c r="F144" i="8" l="1"/>
  <c r="D155" i="8" l="1"/>
  <c r="D41" i="8"/>
  <c r="E40" i="8"/>
  <c r="E154" i="8" l="1"/>
  <c r="C62" i="8"/>
  <c r="L57" i="8"/>
  <c r="C61" i="8"/>
  <c r="A50" i="8"/>
  <c r="A51" i="8" s="1"/>
  <c r="A52" i="8" s="1"/>
  <c r="A53" i="8" s="1"/>
  <c r="A54" i="8" s="1"/>
  <c r="A55" i="8" s="1"/>
  <c r="A56" i="8" s="1"/>
</calcChain>
</file>

<file path=xl/sharedStrings.xml><?xml version="1.0" encoding="utf-8"?>
<sst xmlns="http://schemas.openxmlformats.org/spreadsheetml/2006/main" count="1059" uniqueCount="417">
  <si>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</si>
  <si>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</si>
  <si>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</si>
  <si>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</si>
  <si>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</si>
  <si>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</si>
  <si>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</si>
  <si>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</si>
  <si>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</si>
  <si>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</si>
  <si>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</si>
  <si>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</si>
  <si>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</si>
  <si>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</si>
  <si>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</si>
  <si>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</si>
  <si>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</si>
  <si>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</si>
  <si>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</si>
  <si>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</si>
  <si>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</si>
  <si>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</si>
  <si>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</si>
  <si>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</si>
  <si>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</si>
  <si>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</si>
  <si>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</si>
  <si>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</si>
  <si>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</si>
  <si>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</si>
  <si>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</si>
  <si>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</si>
  <si>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</si>
  <si>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</si>
  <si>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</si>
  <si>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</si>
  <si>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</si>
  <si>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</si>
  <si>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</si>
  <si>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</si>
  <si>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</si>
  <si>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</si>
  <si>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</si>
  <si>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</si>
  <si>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</si>
  <si>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</si>
  <si>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</si>
  <si>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</si>
  <si>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</si>
  <si>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</si>
  <si>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</si>
  <si>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</si>
  <si>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</si>
  <si>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</si>
  <si>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</si>
  <si>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</si>
  <si>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</si>
  <si>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</si>
  <si>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</si>
  <si>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</si>
  <si>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</si>
  <si>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</si>
  <si>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</si>
  <si>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</si>
  <si>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</si>
  <si>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</si>
  <si>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</si>
  <si>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</si>
  <si>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</si>
  <si>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</si>
  <si>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</si>
  <si>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</si>
  <si>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</si>
  <si>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</si>
  <si>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</si>
  <si>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</si>
  <si>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</si>
  <si>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</si>
  <si>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</si>
  <si>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</si>
  <si>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</si>
  <si>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</si>
  <si>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</si>
  <si>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</si>
  <si>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</si>
  <si>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</si>
  <si>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</si>
  <si>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</si>
  <si>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</si>
  <si>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</si>
  <si>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</si>
  <si>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</si>
  <si>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</si>
  <si>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</si>
  <si>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</si>
  <si>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</si>
  <si>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</si>
  <si>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</si>
  <si>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</si>
  <si>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</si>
  <si>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</si>
  <si>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</si>
  <si>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</si>
  <si>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</si>
  <si>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</si>
  <si>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</si>
  <si>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</si>
  <si>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</si>
  <si>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</si>
  <si>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</si>
  <si>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</si>
  <si>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</si>
  <si>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</si>
  <si>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</si>
  <si>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</si>
  <si>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</si>
  <si>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</si>
  <si>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</si>
  <si>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</si>
  <si>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</si>
  <si>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</si>
  <si>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</si>
  <si>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</si>
  <si>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</si>
  <si>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</si>
  <si>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</si>
  <si>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</si>
  <si>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</si>
  <si>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</si>
  <si>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</si>
  <si>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</si>
  <si>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</si>
  <si>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</si>
  <si>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</si>
  <si>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</si>
  <si>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</si>
  <si>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</si>
  <si>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</si>
  <si>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</si>
  <si>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</si>
  <si>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</si>
  <si>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</si>
  <si>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</si>
  <si>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</si>
  <si>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</si>
  <si>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</si>
  <si>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</si>
  <si>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</si>
  <si>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</si>
  <si>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</si>
  <si>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</si>
  <si>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</si>
  <si>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</si>
  <si>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</si>
  <si>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</si>
  <si>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</si>
  <si>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</si>
  <si>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</si>
  <si>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</si>
  <si>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un mundo sin Fronteras</t>
  </si>
  <si>
    <t>900365588-1</t>
  </si>
  <si>
    <t>Revisor Fiscal</t>
  </si>
  <si>
    <t>Eduardo Portilla Enrriquez</t>
  </si>
  <si>
    <t>Valor del presupuesto oficial Rango SMMLV</t>
  </si>
  <si>
    <t>IDL</t>
  </si>
  <si>
    <t>NDE</t>
  </si>
  <si>
    <t>De 3001 hasta 3500</t>
  </si>
  <si>
    <t>EL PROPONENTE CUMPLE ___X___ NO CUMPLE _______</t>
  </si>
  <si>
    <t>CDI - INSTITUCIONAL SIN ARRIENDO</t>
  </si>
  <si>
    <t>CDI-LOS PITUFOS</t>
  </si>
  <si>
    <t>MOSQUERA BARRIO EL CARMEN</t>
  </si>
  <si>
    <t>X</t>
  </si>
  <si>
    <t>FUNDACION UN MUNDO SIN FRONTERAS</t>
  </si>
  <si>
    <t>46-64</t>
  </si>
  <si>
    <t>UNION TEMPORAL PROFESA</t>
  </si>
  <si>
    <t>18 meses</t>
  </si>
  <si>
    <t>ALCALDIA MUNICIPAL DE EL CHARCO</t>
  </si>
  <si>
    <t>ALCALDIA MUNICIPAL DE LA TOLA</t>
  </si>
  <si>
    <t>65-68</t>
  </si>
  <si>
    <t>-</t>
  </si>
  <si>
    <t>6 días</t>
  </si>
  <si>
    <t>11 meses y 11 días</t>
  </si>
  <si>
    <t>ALCALDIA MUNICIPAL DE MAGUI PAYAN</t>
  </si>
  <si>
    <t>085-2012</t>
  </si>
  <si>
    <t>10 meses</t>
  </si>
  <si>
    <t>69-78</t>
  </si>
  <si>
    <t>854</t>
  </si>
  <si>
    <t>28 meses y 6 días</t>
  </si>
  <si>
    <t>029-2013</t>
  </si>
  <si>
    <t>81-90</t>
  </si>
  <si>
    <t>11 meses y 16 días</t>
  </si>
  <si>
    <t>FUNDACION COLEGIO GENERAL JOSE MARIA CORDOBA</t>
  </si>
  <si>
    <t>006-2014</t>
  </si>
  <si>
    <t>91-97</t>
  </si>
  <si>
    <t>5 meses y 20 días</t>
  </si>
  <si>
    <t>17 meses y 6 días</t>
  </si>
  <si>
    <t>M.P. 1002</t>
  </si>
  <si>
    <t>46-60</t>
  </si>
  <si>
    <t>ALCALDIA MUNICIPAL DE ROBERTO PAYAN</t>
  </si>
  <si>
    <t>4 días</t>
  </si>
  <si>
    <t>17 meses y 26 días</t>
  </si>
  <si>
    <t>61-75</t>
  </si>
  <si>
    <t>11 meses y 19 días</t>
  </si>
  <si>
    <t>76-81</t>
  </si>
  <si>
    <t>29 meses y 23 días</t>
  </si>
  <si>
    <t>15 meses y 18 días</t>
  </si>
  <si>
    <t>COORDINADORA</t>
  </si>
  <si>
    <t>UNIVERSIDAD DE NARIÑO</t>
  </si>
  <si>
    <t>ECONOMISTA</t>
  </si>
  <si>
    <t>ANA LUCIA CHAMORRO</t>
  </si>
  <si>
    <t>LICENCIADA EN EDUCACION BASICA</t>
  </si>
  <si>
    <t>COLEGIO BILINGIE DEL PACIFICO</t>
  </si>
  <si>
    <t>DOCENTE</t>
  </si>
  <si>
    <t>01/2010  06/2012</t>
  </si>
  <si>
    <t>UNIVERISDAD NARIÑO</t>
  </si>
  <si>
    <t>15/11/2012  12/12/2012 20/02/2013 31/03/2013</t>
  </si>
  <si>
    <t>DESARROLLO S DE LA ESTRATEGICA DE ACCESO PARA LA APROPIACIN PEDAGOGICA DE LS TIC</t>
  </si>
  <si>
    <t>PROFESA</t>
  </si>
  <si>
    <t>08/2011  12/2012</t>
  </si>
  <si>
    <t>ANA ROSA ORTEGA BENAVIDES</t>
  </si>
  <si>
    <t>TRABAJADORA SOCIAL</t>
  </si>
  <si>
    <t>UNIVERSIDAD MARIANA</t>
  </si>
  <si>
    <t>13/04/2007  31/12/2007</t>
  </si>
  <si>
    <t>CAPACITADORA  PARA LA PRIEMRA INFANCIA</t>
  </si>
  <si>
    <t>CORFUTURO</t>
  </si>
  <si>
    <t xml:space="preserve">ASESORA PSICOSOCIAL </t>
  </si>
  <si>
    <t>3/03/2013 15/20/13</t>
  </si>
  <si>
    <t>INSTITUTO COLOMBIANOBIENESTAR FAMILIAR</t>
  </si>
  <si>
    <t>ASOCIACION VOLUNTORIADO EL &lt;SEMBRADOR</t>
  </si>
  <si>
    <t>26/02/20008  31/08/2008  03/02/2008/ 28/02/2009</t>
  </si>
  <si>
    <t>CAROLINA DELGADO BENABVIDES</t>
  </si>
  <si>
    <t>18/6809</t>
  </si>
  <si>
    <t>INSTITUCION UNOVERSITARIA CEWS</t>
  </si>
  <si>
    <t>LICENCIADA EN EDUCACION P</t>
  </si>
  <si>
    <t>CENTRO EDUCATIVO EL SECRETO DE LOS NIÑOS</t>
  </si>
  <si>
    <t>25/02/2008  24/08/ 2009</t>
  </si>
  <si>
    <t>GENARO ANDRES GOMEZ</t>
  </si>
  <si>
    <t>LICENCIADA EN EDUCACION FISICA RECREACION Y DEPORTE</t>
  </si>
  <si>
    <t>INSTITUCION UNIVERSITARIA CESMAG</t>
  </si>
  <si>
    <t>CAPACITADOR A AGENTES EDUCATIVOS DE PRIEMRA INFANCIA</t>
  </si>
  <si>
    <t>01/2013  12/2013</t>
  </si>
  <si>
    <t>ADRIANA STAEFANIA GRANDA RUALES</t>
  </si>
  <si>
    <t>PSICOLOGA</t>
  </si>
  <si>
    <t>FUNDACION EL ARBOL ES VIDA</t>
  </si>
  <si>
    <t>ANA KAREN CEBALLOS MORA</t>
  </si>
  <si>
    <t>UNION TEMPORAL UN MUNDO SIN FRONTERAS</t>
  </si>
  <si>
    <t>01/2013  06/2014</t>
  </si>
  <si>
    <t>CARMEN ALICIA CHAVEZ AGREDA</t>
  </si>
  <si>
    <t>UNAD</t>
  </si>
  <si>
    <t>FUNDACION SEMILLA DE TRABAJO Y PAZ</t>
  </si>
  <si>
    <t>05/15/2005  09/123/2207</t>
  </si>
  <si>
    <t>CAPACITACITAR A INTEGRANTES DE LA ORGANIZACIÓN</t>
  </si>
  <si>
    <t>CEPRAES</t>
  </si>
  <si>
    <t>AGENTE EDUCATIVO</t>
  </si>
  <si>
    <t>06/05/2013  27/12/2013</t>
  </si>
  <si>
    <t>DIANA MARCELA DE LA CRUZ</t>
  </si>
  <si>
    <t>CORPORACION UNIVERSITARIA REMINGTON</t>
  </si>
  <si>
    <t>INGRIT PATRICIA OBREGON ESTUPIÑAN</t>
  </si>
  <si>
    <t>FUNDANCIN UN MUNDO SIN FRONTERA</t>
  </si>
  <si>
    <t>APOYO EN AREAS DE PSICOLOGIA</t>
  </si>
  <si>
    <t>05/2014  12/2014</t>
  </si>
  <si>
    <t>NANCY DEL ROSARIO CORAL</t>
  </si>
  <si>
    <t>GLADIS ANDREA MONTENEGRO VALLEJOS</t>
  </si>
  <si>
    <t>SOCIOLOGA</t>
  </si>
  <si>
    <t>UNIVERSIDAD NARIÑO</t>
  </si>
  <si>
    <t>FUNDACION UN MUNDO SIN FRONTERA</t>
  </si>
  <si>
    <t>COORDINADORA PEDAGOGICA</t>
  </si>
  <si>
    <t>ADRIANA  MARIA PITA SATISABAL</t>
  </si>
  <si>
    <t>UNIVERSIDAD PEDAGOGICA NACIONA</t>
  </si>
  <si>
    <t>FINANCIERO  POR CADA CINCO MIL CUPOS OFERTADOS O FRACIÓN INFERIOR</t>
  </si>
  <si>
    <t>COLEGIO JUAN LUIS LONDOÑO</t>
  </si>
  <si>
    <t>17/02/2012  05/11/2012</t>
  </si>
  <si>
    <t>01/01/2011  01 /02/2003</t>
  </si>
  <si>
    <t>UNION TEMP'RAL GESTION POSITIVA</t>
  </si>
  <si>
    <t>31/08/2009  31/12/2011</t>
  </si>
  <si>
    <t>CORPORACION CENTRO CULTURAL DE DESARROOLLO COMUNITARIO</t>
  </si>
  <si>
    <t>02/05/2008  14/11/2008</t>
  </si>
  <si>
    <t>JENNY MARCELA BOCUK PABON</t>
  </si>
  <si>
    <t>CONTADORA</t>
  </si>
  <si>
    <t>SECRETARIA MUNICIPAL DE PASTO</t>
  </si>
  <si>
    <t>ADMINISTRATIVA</t>
  </si>
  <si>
    <t>03/06/1998  06/03/2000</t>
  </si>
  <si>
    <t>COMFAMILIAR DE NARIÑO</t>
  </si>
  <si>
    <t>AUDITORIA INTERNA</t>
  </si>
  <si>
    <t>17/05/2004  16/05/2005</t>
  </si>
  <si>
    <t xml:space="preserve">CARLOS GABRIEL TEERAN </t>
  </si>
  <si>
    <t>LICENCIADO EN EDUCACION FISICA</t>
  </si>
  <si>
    <t>COLEGIO SAN FELIPE NERY</t>
  </si>
  <si>
    <t>12/04/2009 18/12/2009</t>
  </si>
  <si>
    <t>10/09/2008 10/02/2010</t>
  </si>
  <si>
    <t>COORDINADOR PEDAGOGICO PARA PRIMERA INFANCIA</t>
  </si>
  <si>
    <t>01/201 12/2010</t>
  </si>
  <si>
    <t>LUZ MARGARITA TOVAR MORA</t>
  </si>
  <si>
    <t>LICENCIADA EN LENGUA CASTELLANA Y LITERATURA</t>
  </si>
  <si>
    <t>SOMAYRA CASTILLO</t>
  </si>
  <si>
    <t>01/2012 01/2013</t>
  </si>
  <si>
    <t>COOPERATIVA MULTIACTIVA LA NUEVA ESPERANZA</t>
  </si>
  <si>
    <t>01/11/2013 31/06/2014</t>
  </si>
  <si>
    <t>LICENCIADA EN EDUCACIÓN BASICA</t>
  </si>
  <si>
    <t>01/02/2012  30/12/2012</t>
  </si>
  <si>
    <t>DECIMO SEMESTRE DE TRABAJO SOCAIL</t>
  </si>
  <si>
    <t>VICTOR ANDRES LUNA LAZO</t>
  </si>
  <si>
    <t>CORPORACIÓN UNIVERSITARIA REMINGTON</t>
  </si>
  <si>
    <t>PSICOLOGO</t>
  </si>
  <si>
    <t>20/08/2013  20/06/2014</t>
  </si>
  <si>
    <t>PROMOTOR REGIONAL ESTRATEGIA MAMBRU</t>
  </si>
  <si>
    <t xml:space="preserve">FUNDACIÓN UN MUNDO SIN FRONTERAS </t>
  </si>
  <si>
    <t>01/02/2014  30/08/2014</t>
  </si>
  <si>
    <t>CORPORACIÓN FUTURO DE COLOMBIA CORFUTURO</t>
  </si>
  <si>
    <t>CHRISTIAN CAMILO BURBANO FOLLECO</t>
  </si>
  <si>
    <t>APOYO EN EL AREA PSICOSOCIAL</t>
  </si>
  <si>
    <t>01/06/2013  30/06/2014</t>
  </si>
  <si>
    <t>NO PRESENTA TARJETA PROFESIONAL</t>
  </si>
  <si>
    <t>CAROL MILENA RUIZ LOPEZ</t>
  </si>
  <si>
    <t>FUNDACIÓN SEMILLAS PARA LA PROSPERIDAD</t>
  </si>
  <si>
    <t>01/06/2014  31/10/2014</t>
  </si>
  <si>
    <t>APOYO PSICOSOCIAL</t>
  </si>
  <si>
    <t>LILIANA MARCELA RODRIGUEZ BOLAÑOS</t>
  </si>
  <si>
    <t>FUNDACIÓN QUIERO DESARROLLO HUMANO</t>
  </si>
  <si>
    <t>01/01/2011  30/09/2013</t>
  </si>
  <si>
    <t>MILENA YORLANDY  VILLARREAL TORRES</t>
  </si>
  <si>
    <t>CENTRO HOSPITAL GUAITARILLA</t>
  </si>
  <si>
    <t>02/01/2014  30/06/2014</t>
  </si>
  <si>
    <t>NEZEIDA IRENE BENAVIDES  GALINDEZ</t>
  </si>
  <si>
    <t xml:space="preserve">CORPORACIÓN ESCUELA GALAN </t>
  </si>
  <si>
    <t xml:space="preserve">GESTOR PSICOSOCIAL </t>
  </si>
  <si>
    <t>07/05/2013  31/07/2013</t>
  </si>
  <si>
    <t>FUCOLDE</t>
  </si>
  <si>
    <t>19/07/2012  30/12/2012</t>
  </si>
  <si>
    <t>ACESOR PSICOSOCIAL</t>
  </si>
  <si>
    <t>ELIANA DEL CARMEN CERON GARZON</t>
  </si>
  <si>
    <t>LICENCIADA EN EDUCACIÓN PRIMARIA</t>
  </si>
  <si>
    <t>UNIVERSIDAD SAN BUENAVENTURA</t>
  </si>
  <si>
    <t>COORDINADORA PEDAGOGICA DE PRIMERA INFANCIA</t>
  </si>
  <si>
    <t>01/01/2010  30/12/2011</t>
  </si>
  <si>
    <t>10/01/2012  18/06/2012</t>
  </si>
  <si>
    <t xml:space="preserve">GIMNASIO BOLIVARIANO </t>
  </si>
  <si>
    <t>PSICILOGA</t>
  </si>
  <si>
    <t xml:space="preserve">OLGA LUCIA MUÑOZ GUERRERO </t>
  </si>
  <si>
    <t>18/07/2013  30/10/2013</t>
  </si>
  <si>
    <t>FUNDACIÓN INTERNACIONAL DE PEDAGOGIA CONCEPTUAL ALBERTO MERANI</t>
  </si>
  <si>
    <t>COORDINADOR METODOLOGICO</t>
  </si>
  <si>
    <t>FUNDACIÓN SURGIR</t>
  </si>
  <si>
    <t>COORDINADORA DE DESARROLLO HUMANO</t>
  </si>
  <si>
    <t>01/09/204  30/12/2007</t>
  </si>
  <si>
    <t>MARIO FERNANDO JURADO DUARTE</t>
  </si>
  <si>
    <t>FUNDACIÓN UN MUNDO SIN FRONTERAS</t>
  </si>
  <si>
    <t>01/02/2011  30/08/2013</t>
  </si>
  <si>
    <t>ACESOR EMPRESARIAL</t>
  </si>
  <si>
    <t>1,2,3</t>
  </si>
  <si>
    <t>22,23,24</t>
  </si>
  <si>
    <t>7,8,9</t>
  </si>
  <si>
    <t>4,5,6</t>
  </si>
  <si>
    <t>N/A</t>
  </si>
  <si>
    <t>12 al 16</t>
  </si>
  <si>
    <t>Mayor o igual a 1,2</t>
  </si>
  <si>
    <t>Menor o igual al 65%</t>
  </si>
  <si>
    <t>Camara de comercio  Folio 9</t>
  </si>
  <si>
    <t>CONVOCATORIA PÚBLICA DE APORTE No 003 DE 2014</t>
  </si>
  <si>
    <t xml:space="preserve"> Resolucion 02566 del 25 de noviembre de 2014</t>
  </si>
  <si>
    <t>Presenta libreta militar folio 26</t>
  </si>
  <si>
    <t>Folio 27 Grupo 18 
Folio 27 Grupo 5 Cada uno en folio 27 en su respectiva carpeta</t>
  </si>
  <si>
    <t>CARITAS FELICES</t>
  </si>
  <si>
    <t>CORREGIMIENTO LAS MESAS</t>
  </si>
  <si>
    <t>MIS AMIGOS</t>
  </si>
  <si>
    <t>MIS ANGELITOS</t>
  </si>
  <si>
    <t>PRIMERAS TRAVESURAS</t>
  </si>
  <si>
    <t>casco urbano</t>
  </si>
  <si>
    <t>VEREDA SAN RAFAEL</t>
  </si>
  <si>
    <t>Barrio El Jardin</t>
  </si>
  <si>
    <t>Barrio sur alban</t>
  </si>
  <si>
    <r>
      <t xml:space="preserve">PRESENTO SUBSANACION DEL COMPNENTE DE SALUD Y NUTRICION
</t>
    </r>
    <r>
      <rPr>
        <b/>
        <sz val="11"/>
        <color theme="1"/>
        <rFont val="Calibri"/>
        <family val="2"/>
        <scheme val="minor"/>
      </rPr>
      <t/>
    </r>
  </si>
  <si>
    <t>CUMPLE  - PRESENTA EL FORMATO 11 Y LA CARTA DE COMPROMISO PARA LA MODALIDAD</t>
  </si>
  <si>
    <t>NO PRESENTA INFORMACION EN FORMATO 8 - PRESENTA SUBSANACIÓN</t>
  </si>
  <si>
    <t>NO PRESENTA CERTIFICACIONES LABORALES - PRESENTA SUBSANACIÓN</t>
  </si>
  <si>
    <t xml:space="preserve">NO PRESENTA INFORMACION EN FORMATO 8 Y NO SOPORTA DOCUMENTACIÓN DE TARJETA PROFESIONAL, LAS CERTIFICACIONES LABORALES ACREDITAN UNICAMENTE 8 MESES DE EXPERIENCIA EN COORDINACIÓN - DESPUES DEL PROCESO DE SUBSANACIÓN NO SE EVIDENCIA EL SOPORTE DE LA TARJETA PROFESIONAL MOTIVO POR EL CUAL NO SE TIENE EN CUENTA ESTE PROFESIONAL </t>
  </si>
  <si>
    <t>NO PRESENTA TARJETA PROFESIONAL - PRESENTA SUBSANACIÓN</t>
  </si>
  <si>
    <t>NO APLICA</t>
  </si>
  <si>
    <t>15/01/2013  30/12/2013</t>
  </si>
  <si>
    <t>COORDINADOR PROGRAMA</t>
  </si>
  <si>
    <t>ACCION SOCIAL</t>
  </si>
  <si>
    <t>15/07/2010   15/03/2011</t>
  </si>
  <si>
    <t>COORDINADORA DE PROYECTO</t>
  </si>
  <si>
    <t>21/04/2014  10/11/2014</t>
  </si>
  <si>
    <t>CESMAG</t>
  </si>
  <si>
    <t>07/02/2005   04/12/2006</t>
  </si>
  <si>
    <t>PRACTICA PROFESIONAL</t>
  </si>
  <si>
    <t>PRE ESCOLAR DILCE SONRISITA</t>
  </si>
  <si>
    <t>01/09/2008   30/06/2009</t>
  </si>
  <si>
    <t>DOCENTE PRESCOLAR</t>
  </si>
  <si>
    <t>NO PRESENTA CERTIFICACION DE PRACTICA UNIVERSITARIA - SUBSANA PRACTICA PROFESIONAL</t>
  </si>
  <si>
    <t>INSTITUCION EDUCATIVA MUNICIPAL ANTONIO  NARIÑO</t>
  </si>
  <si>
    <t>01/009/2010  31/12/2012</t>
  </si>
  <si>
    <t>COORDINADOR DE PROYECTO</t>
  </si>
  <si>
    <t>ADMINISTRADOR DE EMPRESAS</t>
  </si>
  <si>
    <t>AUNAR</t>
  </si>
  <si>
    <t>GLORIA SUSANA PATIÑO BOLAÑOS</t>
  </si>
  <si>
    <t>COLEGIO MUSICAL BRITANICO</t>
  </si>
  <si>
    <t xml:space="preserve">JULIETH ALEJANDRA CASTILLO </t>
  </si>
  <si>
    <t>FUNDACION AGUA PARA TODOS</t>
  </si>
  <si>
    <t>20/08/2013   10/07/2014</t>
  </si>
  <si>
    <t>PRACTICA COMUNITARIA</t>
  </si>
  <si>
    <t>NO PRESENTA CERTIFICACION DE EXPERIENCIA LABORAL - SUBSANA EXPERIENCIA EN COORDINACION</t>
  </si>
  <si>
    <t>NO PRESENTA TITULO PROFESIONAL -SUBSANA TITULO PROFESIONAL</t>
  </si>
  <si>
    <t>NO PRESENTA CERTIFICACION LABORAL - SIUBSANO</t>
  </si>
  <si>
    <t>NO PRESENTA CERTIFICACION DE EXPERIENCIA LABORAL - SUBSANA EXPERIENCIA LABORAL</t>
  </si>
  <si>
    <t>NO PRESENTA TARJETA PROFESIONAL - SUBSANO</t>
  </si>
  <si>
    <t>11 meses y 18 días</t>
  </si>
  <si>
    <t>85-90</t>
  </si>
  <si>
    <t>0023-2014</t>
  </si>
  <si>
    <t>4 meses</t>
  </si>
  <si>
    <t>91-96</t>
  </si>
  <si>
    <t>760</t>
  </si>
  <si>
    <t xml:space="preserve">El proponente anexa la autorizacion de la asamblea para contratar </t>
  </si>
  <si>
    <t xml:space="preserve">PROPONENTE No. 2. FUNDACION UN MUNDO SIN FRONTERA ( HABILITADO) </t>
  </si>
  <si>
    <t>Observación para tener en cuenta a Futuro. En las fundaciones no se habla de utilidades, se hace referencia a excedentes. Se solicita dar claridad porque utilizan este concepto, si la naturaleza de la entidad no le permite utilizar estos terminos, son entidades sin animo de lucro.</t>
  </si>
  <si>
    <t xml:space="preserve">EL PROPONENTE PRESENTA EL DOCUMENTO QUE ACREDITA EL CAMBIO DE PORCENTAJE DE PARTICIPACION DEL 70% AL 80%.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</si>
</sst>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1" xfId="0" applyFont="1" applyFill="1" applyBorder="1" applyAlignment="1">
      <alignment vertical="center"/>
    </xf>
    <xf numFmtId="0" fontId="28" fillId="6" borderId="22" xfId="0" applyFont="1" applyFill="1" applyBorder="1" applyAlignment="1">
      <alignment horizontal="center" vertical="center" wrapText="1"/>
    </xf>
    <xf numFmtId="0" fontId="29" fillId="0" borderId="23" xfId="0" applyFont="1" applyBorder="1" applyAlignment="1">
      <alignment vertical="center" wrapText="1"/>
    </xf>
    <xf numFmtId="0" fontId="29" fillId="0" borderId="22" xfId="0" applyFont="1" applyBorder="1" applyAlignment="1">
      <alignment vertical="center"/>
    </xf>
    <xf numFmtId="0" fontId="28" fillId="6" borderId="23" xfId="0" applyFont="1" applyFill="1" applyBorder="1" applyAlignment="1">
      <alignment vertical="center"/>
    </xf>
    <xf numFmtId="0" fontId="29" fillId="6" borderId="22" xfId="0" applyFont="1" applyFill="1" applyBorder="1" applyAlignment="1">
      <alignment vertical="center"/>
    </xf>
    <xf numFmtId="0" fontId="29" fillId="6" borderId="0" xfId="0" applyFont="1" applyFill="1" applyAlignment="1">
      <alignment vertical="center"/>
    </xf>
    <xf numFmtId="0" fontId="29" fillId="6" borderId="23" xfId="0" applyFont="1" applyFill="1" applyBorder="1" applyAlignment="1">
      <alignment vertical="center"/>
    </xf>
    <xf numFmtId="0" fontId="28" fillId="6" borderId="24" xfId="0" applyFont="1" applyFill="1" applyBorder="1" applyAlignment="1">
      <alignment vertical="center"/>
    </xf>
    <xf numFmtId="0" fontId="28" fillId="6" borderId="26" xfId="0" applyFont="1" applyFill="1" applyBorder="1" applyAlignment="1">
      <alignment vertical="center"/>
    </xf>
    <xf numFmtId="0" fontId="28" fillId="6" borderId="0" xfId="0" applyFont="1" applyFill="1" applyAlignment="1">
      <alignment horizontal="center" vertical="center"/>
    </xf>
    <xf numFmtId="0" fontId="29" fillId="6" borderId="19" xfId="0" applyFont="1" applyFill="1" applyBorder="1" applyAlignment="1">
      <alignment vertical="center"/>
    </xf>
    <xf numFmtId="0" fontId="29" fillId="6" borderId="26" xfId="0" applyFont="1" applyFill="1" applyBorder="1" applyAlignment="1">
      <alignment vertical="center"/>
    </xf>
    <xf numFmtId="0" fontId="29" fillId="6" borderId="29" xfId="0" applyFont="1" applyFill="1" applyBorder="1" applyAlignment="1">
      <alignment vertical="center"/>
    </xf>
    <xf numFmtId="0" fontId="28" fillId="6" borderId="22" xfId="0" applyFont="1" applyFill="1" applyBorder="1" applyAlignment="1">
      <alignment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3" xfId="0" applyFont="1" applyBorder="1" applyAlignment="1">
      <alignment vertical="center"/>
    </xf>
    <xf numFmtId="0" fontId="29" fillId="6" borderId="28"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26" xfId="0" applyFont="1" applyFill="1" applyBorder="1" applyAlignment="1">
      <alignment vertical="center"/>
    </xf>
    <xf numFmtId="0" fontId="35" fillId="6" borderId="26" xfId="0" applyFont="1" applyFill="1" applyBorder="1" applyAlignment="1">
      <alignment horizontal="center" vertical="center"/>
    </xf>
    <xf numFmtId="0" fontId="35" fillId="6" borderId="26" xfId="0" applyFont="1" applyFill="1" applyBorder="1" applyAlignment="1">
      <alignment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3" fontId="29" fillId="7" borderId="20" xfId="1" applyFont="1" applyFill="1" applyBorder="1" applyAlignment="1">
      <alignment vertical="center"/>
    </xf>
    <xf numFmtId="43" fontId="29" fillId="7" borderId="0" xfId="1" applyFont="1" applyFill="1" applyAlignment="1">
      <alignment vertical="center"/>
    </xf>
    <xf numFmtId="43" fontId="29" fillId="7" borderId="28" xfId="1" applyFont="1" applyFill="1" applyBorder="1" applyAlignment="1">
      <alignment vertical="center"/>
    </xf>
    <xf numFmtId="43" fontId="29" fillId="7" borderId="0" xfId="0" applyNumberFormat="1" applyFont="1" applyFill="1" applyAlignment="1">
      <alignment vertical="center"/>
    </xf>
    <xf numFmtId="9" fontId="29" fillId="7" borderId="28" xfId="4" applyFont="1" applyFill="1" applyBorder="1" applyAlignment="1">
      <alignment horizontal="right" vertical="center"/>
    </xf>
    <xf numFmtId="0" fontId="30" fillId="0" borderId="0" xfId="0" applyFont="1" applyAlignment="1">
      <alignment wrapText="1"/>
    </xf>
    <xf numFmtId="49"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2" fontId="0" fillId="0" borderId="1" xfId="0" applyNumberFormat="1" applyBorder="1" applyAlignment="1">
      <alignment wrapText="1"/>
    </xf>
    <xf numFmtId="0" fontId="14" fillId="0" borderId="1" xfId="0" applyFont="1" applyBorder="1" applyAlignment="1"/>
    <xf numFmtId="14" fontId="0" fillId="0" borderId="1" xfId="0" applyNumberFormat="1" applyBorder="1" applyAlignment="1"/>
    <xf numFmtId="14" fontId="0" fillId="0" borderId="1" xfId="0" applyNumberFormat="1" applyFill="1" applyBorder="1" applyAlignment="1">
      <alignment wrapText="1"/>
    </xf>
    <xf numFmtId="0" fontId="0" fillId="0" borderId="0" xfId="0" applyAlignment="1">
      <alignment horizontal="center"/>
    </xf>
    <xf numFmtId="0" fontId="29" fillId="6" borderId="31" xfId="0" applyFont="1" applyFill="1" applyBorder="1" applyAlignment="1">
      <alignment vertical="center"/>
    </xf>
    <xf numFmtId="0" fontId="28" fillId="6" borderId="0" xfId="0" applyFont="1" applyFill="1" applyBorder="1" applyAlignment="1">
      <alignment horizontal="center" vertical="center"/>
    </xf>
    <xf numFmtId="0" fontId="29" fillId="6" borderId="20" xfId="0" applyFont="1" applyFill="1" applyBorder="1" applyAlignment="1">
      <alignment vertical="center"/>
    </xf>
    <xf numFmtId="0" fontId="29" fillId="6" borderId="0" xfId="0" applyFont="1" applyFill="1" applyBorder="1" applyAlignment="1">
      <alignment vertical="center"/>
    </xf>
    <xf numFmtId="0" fontId="29" fillId="6" borderId="28" xfId="0" applyFont="1" applyFill="1" applyBorder="1" applyAlignment="1">
      <alignment vertical="center"/>
    </xf>
    <xf numFmtId="0" fontId="28" fillId="6" borderId="28" xfId="0" applyFont="1" applyFill="1" applyBorder="1" applyAlignment="1">
      <alignment horizontal="center" vertical="center"/>
    </xf>
    <xf numFmtId="0" fontId="29" fillId="6" borderId="35" xfId="0" applyFont="1" applyFill="1" applyBorder="1" applyAlignment="1">
      <alignment vertical="center"/>
    </xf>
    <xf numFmtId="0" fontId="28" fillId="6" borderId="34" xfId="0" applyFont="1" applyFill="1" applyBorder="1" applyAlignment="1">
      <alignment horizontal="center" vertical="center"/>
    </xf>
    <xf numFmtId="0" fontId="37" fillId="6" borderId="31" xfId="0" applyFont="1" applyFill="1" applyBorder="1" applyAlignment="1">
      <alignment horizontal="justify" vertical="justify" wrapText="1"/>
    </xf>
    <xf numFmtId="1"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25" fillId="5" borderId="1" xfId="0" applyFont="1" applyFill="1" applyBorder="1" applyAlignment="1">
      <alignment horizontal="center" vertical="center" wrapText="1"/>
    </xf>
    <xf numFmtId="0" fontId="0" fillId="0" borderId="1" xfId="0" applyBorder="1" applyAlignment="1">
      <alignment horizont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26" fillId="6"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26" fillId="6" borderId="1" xfId="0" applyFont="1" applyFill="1" applyBorder="1" applyAlignment="1">
      <alignment horizontal="justify"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14" fontId="0" fillId="0" borderId="1" xfId="0" applyNumberFormat="1" applyFill="1" applyBorder="1" applyAlignment="1"/>
    <xf numFmtId="0" fontId="0" fillId="0" borderId="1" xfId="0" applyFill="1" applyBorder="1" applyAlignment="1">
      <alignment horizontal="center" vertical="center"/>
    </xf>
    <xf numFmtId="0" fontId="0" fillId="0" borderId="5" xfId="0" applyFill="1" applyBorder="1" applyAlignment="1">
      <alignment horizontal="left" vertical="center" wrapText="1"/>
    </xf>
    <xf numFmtId="0" fontId="0" fillId="0" borderId="14" xfId="0" applyFill="1" applyBorder="1" applyAlignment="1">
      <alignment horizontal="left" vertical="center" wrapText="1"/>
    </xf>
    <xf numFmtId="0" fontId="0" fillId="0" borderId="0" xfId="0" applyBorder="1" applyAlignment="1">
      <alignment wrapText="1"/>
    </xf>
    <xf numFmtId="0" fontId="0" fillId="0" borderId="0" xfId="0" applyBorder="1" applyAlignment="1"/>
    <xf numFmtId="0" fontId="0" fillId="0" borderId="0" xfId="0" applyFill="1" applyBorder="1" applyAlignment="1"/>
    <xf numFmtId="14" fontId="0" fillId="0" borderId="0" xfId="0" applyNumberFormat="1" applyFill="1" applyBorder="1" applyAlignment="1"/>
    <xf numFmtId="0" fontId="0" fillId="0" borderId="0" xfId="0" applyFill="1" applyBorder="1"/>
    <xf numFmtId="14" fontId="0" fillId="0" borderId="0" xfId="0" applyNumberFormat="1" applyFill="1" applyBorder="1" applyAlignment="1">
      <alignment wrapText="1"/>
    </xf>
    <xf numFmtId="0" fontId="0" fillId="0" borderId="0" xfId="0" applyFill="1" applyBorder="1" applyAlignment="1">
      <alignment vertical="center"/>
    </xf>
    <xf numFmtId="0" fontId="0" fillId="0" borderId="0" xfId="0" applyFill="1" applyBorder="1" applyAlignment="1">
      <alignment horizontal="left" vertical="center" wrapText="1"/>
    </xf>
    <xf numFmtId="0" fontId="1" fillId="0" borderId="0"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5"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6" fillId="0" borderId="1" xfId="0" applyFont="1" applyBorder="1" applyAlignment="1">
      <alignment horizontal="center"/>
    </xf>
    <xf numFmtId="0" fontId="33" fillId="9" borderId="0" xfId="0" applyFont="1" applyFill="1" applyAlignment="1">
      <alignment horizontal="center" wrapText="1"/>
    </xf>
    <xf numFmtId="0" fontId="32" fillId="0" borderId="0" xfId="0" applyFont="1" applyAlignment="1">
      <alignment horizontal="center" vertical="center"/>
    </xf>
    <xf numFmtId="0" fontId="25" fillId="0" borderId="1" xfId="0" applyFont="1" applyBorder="1" applyAlignment="1">
      <alignment horizontal="center"/>
    </xf>
    <xf numFmtId="0" fontId="0" fillId="0" borderId="1" xfId="0" applyBorder="1" applyAlignment="1">
      <alignment horizontal="center"/>
    </xf>
    <xf numFmtId="0" fontId="26" fillId="6" borderId="1" xfId="0" applyFont="1" applyFill="1" applyBorder="1" applyAlignment="1">
      <alignment horizontal="left" vertical="justify" wrapText="1"/>
    </xf>
    <xf numFmtId="0" fontId="26" fillId="0" borderId="1" xfId="0" applyFont="1" applyBorder="1" applyAlignment="1">
      <alignment horizontal="left" vertical="justify" wrapText="1"/>
    </xf>
    <xf numFmtId="0" fontId="26" fillId="6" borderId="1" xfId="0" applyFont="1" applyFill="1" applyBorder="1" applyAlignment="1">
      <alignment horizontal="center" vertical="justify" wrapText="1"/>
    </xf>
    <xf numFmtId="0" fontId="0" fillId="0" borderId="5" xfId="0" applyBorder="1" applyAlignment="1">
      <alignment horizontal="center"/>
    </xf>
    <xf numFmtId="0" fontId="0" fillId="0" borderId="33" xfId="0" applyBorder="1" applyAlignment="1">
      <alignment horizontal="center"/>
    </xf>
    <xf numFmtId="0" fontId="0" fillId="0" borderId="14" xfId="0" applyBorder="1" applyAlignment="1">
      <alignment horizontal="center"/>
    </xf>
    <xf numFmtId="0" fontId="26" fillId="0" borderId="1" xfId="0" applyFont="1" applyBorder="1" applyAlignment="1">
      <alignment horizont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Fill="1" applyBorder="1" applyAlignment="1">
      <alignment horizontal="center" vertical="center"/>
    </xf>
    <xf numFmtId="0" fontId="0" fillId="0" borderId="12" xfId="0" applyFill="1" applyBorder="1" applyAlignment="1">
      <alignment horizontal="center" vertical="center"/>
    </xf>
    <xf numFmtId="0" fontId="0" fillId="0" borderId="17" xfId="0" applyFill="1" applyBorder="1" applyAlignment="1">
      <alignment horizontal="center" vertical="center"/>
    </xf>
    <xf numFmtId="0" fontId="1" fillId="2" borderId="5"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5" xfId="0" applyBorder="1" applyAlignment="1">
      <alignment horizontal="left" vertical="center"/>
    </xf>
    <xf numFmtId="0" fontId="0" fillId="0" borderId="14" xfId="0" applyBorder="1" applyAlignment="1">
      <alignment horizontal="left" vertical="center"/>
    </xf>
    <xf numFmtId="0" fontId="0" fillId="0" borderId="5" xfId="0" applyFill="1" applyBorder="1" applyAlignment="1">
      <alignment horizontal="left" vertical="center"/>
    </xf>
    <xf numFmtId="0" fontId="0" fillId="0" borderId="14" xfId="0" applyFill="1" applyBorder="1" applyAlignment="1">
      <alignment horizontal="left"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19" fillId="0" borderId="15" xfId="0" applyFont="1" applyBorder="1" applyAlignment="1">
      <alignment horizontal="center" vertical="center" wrapText="1"/>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5" xfId="0" applyFill="1" applyBorder="1" applyAlignment="1">
      <alignment horizontal="left" vertical="center" wrapText="1"/>
    </xf>
    <xf numFmtId="0" fontId="0" fillId="0" borderId="14" xfId="0" applyFill="1" applyBorder="1" applyAlignment="1">
      <alignment horizontal="lef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1" xfId="0" applyFill="1" applyBorder="1" applyAlignment="1">
      <alignment horizontal="left" vertical="center" wrapText="1"/>
    </xf>
    <xf numFmtId="0" fontId="0" fillId="0" borderId="1" xfId="0" applyFill="1" applyBorder="1" applyAlignment="1">
      <alignment horizontal="center" vertical="center"/>
    </xf>
    <xf numFmtId="0" fontId="0" fillId="0" borderId="22" xfId="0" applyBorder="1"/>
    <xf numFmtId="0" fontId="28" fillId="6" borderId="28" xfId="0" applyFont="1" applyFill="1" applyBorder="1" applyAlignment="1">
      <alignment vertical="center" wrapText="1"/>
    </xf>
    <xf numFmtId="0" fontId="28" fillId="6" borderId="27" xfId="0" applyFont="1" applyFill="1" applyBorder="1" applyAlignment="1">
      <alignment vertical="center" wrapText="1"/>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29" fillId="6" borderId="31" xfId="0" applyFont="1" applyFill="1" applyBorder="1" applyAlignment="1">
      <alignment vertical="center"/>
    </xf>
    <xf numFmtId="0" fontId="28" fillId="6" borderId="19" xfId="0" applyFont="1" applyFill="1" applyBorder="1" applyAlignment="1">
      <alignment vertical="center"/>
    </xf>
    <xf numFmtId="0" fontId="28" fillId="6" borderId="26" xfId="0" applyFont="1" applyFill="1" applyBorder="1" applyAlignment="1">
      <alignment vertical="center"/>
    </xf>
    <xf numFmtId="0" fontId="28" fillId="6" borderId="20" xfId="0" applyFont="1" applyFill="1" applyBorder="1" applyAlignment="1">
      <alignment vertical="center" wrapText="1"/>
    </xf>
    <xf numFmtId="0" fontId="28" fillId="6" borderId="30" xfId="0" applyFont="1" applyFill="1" applyBorder="1" applyAlignment="1">
      <alignment vertical="center" wrapText="1"/>
    </xf>
    <xf numFmtId="0" fontId="29" fillId="6" borderId="32" xfId="0" applyFont="1" applyFill="1" applyBorder="1" applyAlignment="1">
      <alignment vertical="center"/>
    </xf>
    <xf numFmtId="0" fontId="28" fillId="6" borderId="19"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25" xfId="0" applyFont="1" applyFill="1" applyBorder="1" applyAlignment="1">
      <alignment horizontal="center" vertical="center" wrapText="1"/>
    </xf>
    <xf numFmtId="0" fontId="36" fillId="6" borderId="25" xfId="0" applyFont="1" applyFill="1" applyBorder="1" applyAlignment="1">
      <alignment horizontal="center" vertical="center" wrapText="1"/>
    </xf>
    <xf numFmtId="44" fontId="36" fillId="6" borderId="25" xfId="3" applyFont="1" applyFill="1" applyBorder="1" applyAlignment="1">
      <alignment horizontal="center" vertical="center" wrapText="1"/>
    </xf>
    <xf numFmtId="0" fontId="35" fillId="6" borderId="25"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16" workbookViewId="0">
      <selection activeCell="H22" sqref="H22:L2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1" t="s">
        <v>90</v>
      </c>
      <c r="B2" s="211"/>
      <c r="C2" s="211"/>
      <c r="D2" s="211"/>
      <c r="E2" s="211"/>
      <c r="F2" s="211"/>
      <c r="G2" s="211"/>
      <c r="H2" s="211"/>
      <c r="I2" s="211"/>
      <c r="J2" s="211"/>
      <c r="K2" s="211"/>
      <c r="L2" s="211"/>
    </row>
    <row r="4" spans="1:12" ht="16.5" x14ac:dyDescent="0.25">
      <c r="A4" s="206" t="s">
        <v>65</v>
      </c>
      <c r="B4" s="206"/>
      <c r="C4" s="206"/>
      <c r="D4" s="206"/>
      <c r="E4" s="206"/>
      <c r="F4" s="206"/>
      <c r="G4" s="206"/>
      <c r="H4" s="206"/>
      <c r="I4" s="206"/>
      <c r="J4" s="206"/>
      <c r="K4" s="206"/>
      <c r="L4" s="206"/>
    </row>
    <row r="5" spans="1:12" ht="16.5" x14ac:dyDescent="0.25">
      <c r="A5" s="78"/>
    </row>
    <row r="6" spans="1:12" ht="16.5" x14ac:dyDescent="0.25">
      <c r="A6" s="206" t="s">
        <v>358</v>
      </c>
      <c r="B6" s="206"/>
      <c r="C6" s="206"/>
      <c r="D6" s="206"/>
      <c r="E6" s="206"/>
      <c r="F6" s="206"/>
      <c r="G6" s="206"/>
      <c r="H6" s="206"/>
      <c r="I6" s="206"/>
      <c r="J6" s="206"/>
      <c r="K6" s="206"/>
      <c r="L6" s="206"/>
    </row>
    <row r="7" spans="1:12" ht="16.5" x14ac:dyDescent="0.25">
      <c r="A7" s="79"/>
    </row>
    <row r="8" spans="1:12" ht="109.5" customHeight="1" x14ac:dyDescent="0.25">
      <c r="A8" s="207" t="s">
        <v>132</v>
      </c>
      <c r="B8" s="207"/>
      <c r="C8" s="207"/>
      <c r="D8" s="207"/>
      <c r="E8" s="207"/>
      <c r="F8" s="207"/>
      <c r="G8" s="207"/>
      <c r="H8" s="207"/>
      <c r="I8" s="207"/>
      <c r="J8" s="207"/>
      <c r="K8" s="207"/>
      <c r="L8" s="207"/>
    </row>
    <row r="9" spans="1:12" ht="45.75" customHeight="1" x14ac:dyDescent="0.25">
      <c r="A9" s="207"/>
      <c r="B9" s="207"/>
      <c r="C9" s="207"/>
      <c r="D9" s="207"/>
      <c r="E9" s="207"/>
      <c r="F9" s="207"/>
      <c r="G9" s="207"/>
      <c r="H9" s="207"/>
      <c r="I9" s="207"/>
      <c r="J9" s="207"/>
      <c r="K9" s="207"/>
      <c r="L9" s="207"/>
    </row>
    <row r="10" spans="1:12" ht="28.5" customHeight="1" x14ac:dyDescent="0.25">
      <c r="A10" s="207" t="s">
        <v>93</v>
      </c>
      <c r="B10" s="207"/>
      <c r="C10" s="207"/>
      <c r="D10" s="207"/>
      <c r="E10" s="207"/>
      <c r="F10" s="207"/>
      <c r="G10" s="207"/>
      <c r="H10" s="207"/>
      <c r="I10" s="207"/>
      <c r="J10" s="207"/>
      <c r="K10" s="207"/>
      <c r="L10" s="207"/>
    </row>
    <row r="11" spans="1:12" ht="28.5" customHeight="1" x14ac:dyDescent="0.25">
      <c r="A11" s="207"/>
      <c r="B11" s="207"/>
      <c r="C11" s="207"/>
      <c r="D11" s="207"/>
      <c r="E11" s="207"/>
      <c r="F11" s="207"/>
      <c r="G11" s="207"/>
      <c r="H11" s="207"/>
      <c r="I11" s="207"/>
      <c r="J11" s="207"/>
      <c r="K11" s="207"/>
      <c r="L11" s="207"/>
    </row>
    <row r="12" spans="1:12" ht="15.75" thickBot="1" x14ac:dyDescent="0.3"/>
    <row r="13" spans="1:12" ht="15.75" thickBot="1" x14ac:dyDescent="0.3">
      <c r="A13" s="80" t="s">
        <v>66</v>
      </c>
      <c r="B13" s="208" t="s">
        <v>89</v>
      </c>
      <c r="C13" s="209"/>
      <c r="D13" s="209"/>
      <c r="E13" s="209"/>
      <c r="F13" s="209"/>
      <c r="G13" s="209"/>
      <c r="H13" s="209"/>
      <c r="I13" s="209"/>
      <c r="J13" s="209"/>
      <c r="K13" s="209"/>
      <c r="L13" s="209"/>
    </row>
    <row r="14" spans="1:12" ht="15.75" thickBot="1" x14ac:dyDescent="0.3">
      <c r="A14" s="81">
        <v>2</v>
      </c>
      <c r="B14" s="204" t="s">
        <v>265</v>
      </c>
      <c r="C14" s="204"/>
      <c r="D14" s="204"/>
      <c r="E14" s="204"/>
      <c r="F14" s="204"/>
      <c r="G14" s="204"/>
      <c r="H14" s="204"/>
      <c r="I14" s="204"/>
      <c r="J14" s="204"/>
      <c r="K14" s="204"/>
      <c r="L14" s="204"/>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2" x14ac:dyDescent="0.25">
      <c r="A17" s="212" t="s">
        <v>414</v>
      </c>
      <c r="B17" s="212"/>
      <c r="C17" s="212"/>
      <c r="D17" s="212"/>
      <c r="E17" s="212"/>
      <c r="F17" s="212"/>
      <c r="G17" s="212"/>
      <c r="H17" s="212"/>
      <c r="I17" s="212"/>
      <c r="J17" s="212"/>
      <c r="K17" s="212"/>
      <c r="L17" s="212"/>
    </row>
    <row r="19" spans="1:12" ht="27" customHeight="1" x14ac:dyDescent="0.25">
      <c r="A19" s="205" t="s">
        <v>67</v>
      </c>
      <c r="B19" s="205"/>
      <c r="C19" s="205"/>
      <c r="D19" s="205"/>
      <c r="E19" s="180" t="s">
        <v>68</v>
      </c>
      <c r="F19" s="180" t="s">
        <v>69</v>
      </c>
      <c r="G19" s="180" t="s">
        <v>70</v>
      </c>
      <c r="H19" s="205" t="s">
        <v>3</v>
      </c>
      <c r="I19" s="205"/>
      <c r="J19" s="205"/>
      <c r="K19" s="205"/>
      <c r="L19" s="205"/>
    </row>
    <row r="20" spans="1:12" ht="30.75" customHeight="1" x14ac:dyDescent="0.25">
      <c r="A20" s="215" t="s">
        <v>96</v>
      </c>
      <c r="B20" s="215"/>
      <c r="C20" s="215"/>
      <c r="D20" s="215"/>
      <c r="E20" s="184" t="s">
        <v>349</v>
      </c>
      <c r="F20" s="181" t="s">
        <v>171</v>
      </c>
      <c r="G20" s="1"/>
      <c r="H20" s="210"/>
      <c r="I20" s="210"/>
      <c r="J20" s="210"/>
      <c r="K20" s="210"/>
      <c r="L20" s="210"/>
    </row>
    <row r="21" spans="1:12" ht="35.25" customHeight="1" x14ac:dyDescent="0.25">
      <c r="A21" s="215" t="s">
        <v>97</v>
      </c>
      <c r="B21" s="215"/>
      <c r="C21" s="215"/>
      <c r="D21" s="215"/>
      <c r="E21" s="184" t="s">
        <v>350</v>
      </c>
      <c r="F21" s="181" t="s">
        <v>171</v>
      </c>
      <c r="G21" s="1"/>
      <c r="H21" s="210"/>
      <c r="I21" s="210"/>
      <c r="J21" s="210"/>
      <c r="K21" s="210"/>
      <c r="L21" s="210"/>
    </row>
    <row r="22" spans="1:12" ht="24.75" customHeight="1" x14ac:dyDescent="0.25">
      <c r="A22" s="215" t="s">
        <v>133</v>
      </c>
      <c r="B22" s="215"/>
      <c r="C22" s="215"/>
      <c r="D22" s="215"/>
      <c r="E22" s="184">
        <v>27</v>
      </c>
      <c r="F22" s="181" t="s">
        <v>171</v>
      </c>
      <c r="G22" s="1"/>
      <c r="H22" s="221" t="s">
        <v>361</v>
      </c>
      <c r="I22" s="210"/>
      <c r="J22" s="210"/>
      <c r="K22" s="210"/>
      <c r="L22" s="210"/>
    </row>
    <row r="23" spans="1:12" ht="27" customHeight="1" x14ac:dyDescent="0.25">
      <c r="A23" s="216" t="s">
        <v>71</v>
      </c>
      <c r="B23" s="216"/>
      <c r="C23" s="216"/>
      <c r="D23" s="216"/>
      <c r="E23" s="185" t="s">
        <v>351</v>
      </c>
      <c r="F23" s="181" t="s">
        <v>171</v>
      </c>
      <c r="G23" s="1"/>
      <c r="H23" s="210"/>
      <c r="I23" s="210"/>
      <c r="J23" s="210"/>
      <c r="K23" s="210"/>
      <c r="L23" s="210"/>
    </row>
    <row r="24" spans="1:12" ht="20.25" customHeight="1" x14ac:dyDescent="0.25">
      <c r="A24" s="216" t="s">
        <v>92</v>
      </c>
      <c r="B24" s="216"/>
      <c r="C24" s="216"/>
      <c r="D24" s="216"/>
      <c r="E24" s="185"/>
      <c r="F24" s="181"/>
      <c r="G24" s="1"/>
      <c r="H24" s="210" t="s">
        <v>353</v>
      </c>
      <c r="I24" s="210"/>
      <c r="J24" s="210"/>
      <c r="K24" s="210"/>
      <c r="L24" s="210"/>
    </row>
    <row r="25" spans="1:12" ht="28.5" customHeight="1" x14ac:dyDescent="0.25">
      <c r="A25" s="216" t="s">
        <v>134</v>
      </c>
      <c r="B25" s="216"/>
      <c r="C25" s="216"/>
      <c r="D25" s="216"/>
      <c r="E25" s="185"/>
      <c r="F25" s="181"/>
      <c r="G25" s="1"/>
      <c r="H25" s="213" t="s">
        <v>413</v>
      </c>
      <c r="I25" s="210"/>
      <c r="J25" s="210"/>
      <c r="K25" s="210"/>
      <c r="L25" s="210"/>
    </row>
    <row r="26" spans="1:12" ht="28.5" customHeight="1" x14ac:dyDescent="0.25">
      <c r="A26" s="216" t="s">
        <v>95</v>
      </c>
      <c r="B26" s="216"/>
      <c r="C26" s="216"/>
      <c r="D26" s="216"/>
      <c r="E26" s="185"/>
      <c r="F26" s="181"/>
      <c r="G26" s="1"/>
      <c r="H26" s="210" t="s">
        <v>353</v>
      </c>
      <c r="I26" s="210"/>
      <c r="J26" s="210"/>
      <c r="K26" s="210"/>
      <c r="L26" s="210"/>
    </row>
    <row r="27" spans="1:12" ht="15.75" customHeight="1" x14ac:dyDescent="0.25">
      <c r="A27" s="215" t="s">
        <v>72</v>
      </c>
      <c r="B27" s="215"/>
      <c r="C27" s="215"/>
      <c r="D27" s="215"/>
      <c r="E27" s="184" t="s">
        <v>354</v>
      </c>
      <c r="F27" s="181" t="s">
        <v>171</v>
      </c>
      <c r="G27" s="1"/>
      <c r="H27" s="210"/>
      <c r="I27" s="210"/>
      <c r="J27" s="210"/>
      <c r="K27" s="210"/>
      <c r="L27" s="210"/>
    </row>
    <row r="28" spans="1:12" ht="19.5" customHeight="1" x14ac:dyDescent="0.25">
      <c r="A28" s="215" t="s">
        <v>73</v>
      </c>
      <c r="B28" s="215"/>
      <c r="C28" s="215"/>
      <c r="D28" s="215"/>
      <c r="E28" s="184">
        <v>25</v>
      </c>
      <c r="F28" s="181" t="s">
        <v>171</v>
      </c>
      <c r="G28" s="1"/>
      <c r="H28" s="210" t="s">
        <v>360</v>
      </c>
      <c r="I28" s="214"/>
      <c r="J28" s="214"/>
      <c r="K28" s="214"/>
      <c r="L28" s="214"/>
    </row>
    <row r="29" spans="1:12" ht="27.75" customHeight="1" x14ac:dyDescent="0.25">
      <c r="A29" s="215" t="s">
        <v>74</v>
      </c>
      <c r="B29" s="215"/>
      <c r="C29" s="215"/>
      <c r="D29" s="215"/>
      <c r="E29" s="184">
        <v>20.21</v>
      </c>
      <c r="F29" s="181" t="s">
        <v>171</v>
      </c>
      <c r="G29" s="1"/>
      <c r="H29" s="218"/>
      <c r="I29" s="219"/>
      <c r="J29" s="219"/>
      <c r="K29" s="219"/>
      <c r="L29" s="220"/>
    </row>
    <row r="30" spans="1:12" ht="61.5" customHeight="1" x14ac:dyDescent="0.25">
      <c r="A30" s="215" t="s">
        <v>75</v>
      </c>
      <c r="B30" s="215"/>
      <c r="C30" s="215"/>
      <c r="D30" s="215"/>
      <c r="E30" s="184">
        <v>18.190000000000001</v>
      </c>
      <c r="F30" s="181" t="s">
        <v>171</v>
      </c>
      <c r="G30" s="1"/>
      <c r="H30" s="214"/>
      <c r="I30" s="214"/>
      <c r="J30" s="214"/>
      <c r="K30" s="214"/>
      <c r="L30" s="214"/>
    </row>
    <row r="31" spans="1:12" ht="17.25" customHeight="1" x14ac:dyDescent="0.25">
      <c r="A31" s="215" t="s">
        <v>76</v>
      </c>
      <c r="B31" s="215"/>
      <c r="C31" s="215"/>
      <c r="D31" s="215"/>
      <c r="E31" s="184">
        <v>17</v>
      </c>
      <c r="F31" s="181" t="s">
        <v>171</v>
      </c>
      <c r="G31" s="1"/>
      <c r="H31" s="210"/>
      <c r="I31" s="210"/>
      <c r="J31" s="210"/>
      <c r="K31" s="210"/>
      <c r="L31" s="210"/>
    </row>
    <row r="32" spans="1:12" ht="24" customHeight="1" x14ac:dyDescent="0.25">
      <c r="A32" s="217" t="s">
        <v>94</v>
      </c>
      <c r="B32" s="217"/>
      <c r="C32" s="217"/>
      <c r="D32" s="217"/>
      <c r="E32" s="184" t="s">
        <v>352</v>
      </c>
      <c r="F32" s="181" t="s">
        <v>171</v>
      </c>
      <c r="G32" s="1"/>
      <c r="H32" s="210" t="s">
        <v>359</v>
      </c>
      <c r="I32" s="210"/>
      <c r="J32" s="210"/>
      <c r="K32" s="210"/>
      <c r="L32" s="210"/>
    </row>
    <row r="33" spans="1:12" ht="24" customHeight="1" x14ac:dyDescent="0.25">
      <c r="A33" s="215" t="s">
        <v>98</v>
      </c>
      <c r="B33" s="215"/>
      <c r="C33" s="215"/>
      <c r="D33" s="215"/>
      <c r="E33" s="184">
        <v>44.44</v>
      </c>
      <c r="F33" s="181" t="s">
        <v>171</v>
      </c>
      <c r="G33" s="1"/>
      <c r="H33" s="210"/>
      <c r="I33" s="210"/>
      <c r="J33" s="210"/>
      <c r="K33" s="210"/>
      <c r="L33" s="210"/>
    </row>
    <row r="34" spans="1:12" ht="28.5" customHeight="1" x14ac:dyDescent="0.25">
      <c r="A34" s="215" t="s">
        <v>99</v>
      </c>
      <c r="B34" s="215"/>
      <c r="C34" s="215"/>
      <c r="D34" s="215"/>
      <c r="E34" s="186"/>
      <c r="F34" s="181"/>
      <c r="G34" s="1"/>
      <c r="H34" s="210" t="s">
        <v>353</v>
      </c>
      <c r="I34" s="210"/>
      <c r="J34" s="210"/>
      <c r="K34" s="210"/>
      <c r="L34" s="210"/>
    </row>
    <row r="35" spans="1:12" x14ac:dyDescent="0.25">
      <c r="F35" s="167"/>
    </row>
  </sheetData>
  <mergeCells count="40">
    <mergeCell ref="H24:L24"/>
    <mergeCell ref="H21:L21"/>
    <mergeCell ref="H22:L22"/>
    <mergeCell ref="H23:L23"/>
    <mergeCell ref="A20:D20"/>
    <mergeCell ref="A21:D21"/>
    <mergeCell ref="A22:D22"/>
    <mergeCell ref="H20:L20"/>
    <mergeCell ref="A23:D23"/>
    <mergeCell ref="H32:L32"/>
    <mergeCell ref="A32:D32"/>
    <mergeCell ref="A33:D33"/>
    <mergeCell ref="A26:D26"/>
    <mergeCell ref="H26:L26"/>
    <mergeCell ref="A27:D27"/>
    <mergeCell ref="H29:L29"/>
    <mergeCell ref="H33:L33"/>
    <mergeCell ref="H34:L34"/>
    <mergeCell ref="A2:L2"/>
    <mergeCell ref="A17:L17"/>
    <mergeCell ref="H25:L25"/>
    <mergeCell ref="H27:L27"/>
    <mergeCell ref="H28:L28"/>
    <mergeCell ref="H30:L30"/>
    <mergeCell ref="H31:L31"/>
    <mergeCell ref="A28:D28"/>
    <mergeCell ref="A29:D29"/>
    <mergeCell ref="A30:D30"/>
    <mergeCell ref="A31:D31"/>
    <mergeCell ref="A34:D34"/>
    <mergeCell ref="H19:L19"/>
    <mergeCell ref="A25:D25"/>
    <mergeCell ref="A24:D24"/>
    <mergeCell ref="B14:L14"/>
    <mergeCell ref="A19:D19"/>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zoomScale="70" zoomScaleNormal="70" workbookViewId="0">
      <selection activeCell="A49" sqref="A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48" style="9" customWidth="1"/>
    <col min="11" max="11" width="14.7109375" style="9" bestFit="1" customWidth="1"/>
    <col min="12" max="12" width="41.7109375" style="9" customWidth="1"/>
    <col min="13" max="13" width="18.7109375" style="9" customWidth="1"/>
    <col min="14" max="14" width="22.140625" style="9" customWidth="1"/>
    <col min="15" max="15" width="26.140625" style="9" customWidth="1"/>
    <col min="16" max="16" width="69" style="9" customWidth="1"/>
    <col min="17" max="17" width="26.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8" t="s">
        <v>63</v>
      </c>
      <c r="C2" s="239"/>
      <c r="D2" s="239"/>
      <c r="E2" s="239"/>
      <c r="F2" s="239"/>
      <c r="G2" s="239"/>
      <c r="H2" s="239"/>
      <c r="I2" s="239"/>
      <c r="J2" s="239"/>
      <c r="K2" s="239"/>
      <c r="L2" s="239"/>
      <c r="M2" s="239"/>
      <c r="N2" s="239"/>
      <c r="O2" s="239"/>
      <c r="P2" s="239"/>
    </row>
    <row r="4" spans="2:16" ht="26.25" x14ac:dyDescent="0.25">
      <c r="B4" s="238" t="s">
        <v>48</v>
      </c>
      <c r="C4" s="239"/>
      <c r="D4" s="239"/>
      <c r="E4" s="239"/>
      <c r="F4" s="239"/>
      <c r="G4" s="239"/>
      <c r="H4" s="239"/>
      <c r="I4" s="239"/>
      <c r="J4" s="239"/>
      <c r="K4" s="239"/>
      <c r="L4" s="239"/>
      <c r="M4" s="239"/>
      <c r="N4" s="239"/>
      <c r="O4" s="239"/>
      <c r="P4" s="239"/>
    </row>
    <row r="5" spans="2:16" ht="15.75" thickBot="1" x14ac:dyDescent="0.3"/>
    <row r="6" spans="2:16" ht="21.75" thickBot="1" x14ac:dyDescent="0.3">
      <c r="B6" s="11" t="s">
        <v>4</v>
      </c>
      <c r="C6" s="259" t="s">
        <v>172</v>
      </c>
      <c r="D6" s="259"/>
      <c r="E6" s="259"/>
      <c r="F6" s="259"/>
      <c r="G6" s="259"/>
      <c r="H6" s="259"/>
      <c r="I6" s="259"/>
      <c r="J6" s="259"/>
      <c r="K6" s="259"/>
      <c r="L6" s="259"/>
      <c r="M6" s="259"/>
      <c r="N6" s="260"/>
    </row>
    <row r="7" spans="2:16" ht="16.5" thickBot="1" x14ac:dyDescent="0.3">
      <c r="B7" s="12" t="s">
        <v>5</v>
      </c>
      <c r="C7" s="259"/>
      <c r="D7" s="259"/>
      <c r="E7" s="259"/>
      <c r="F7" s="259"/>
      <c r="G7" s="259"/>
      <c r="H7" s="259"/>
      <c r="I7" s="259"/>
      <c r="J7" s="259"/>
      <c r="K7" s="259"/>
      <c r="L7" s="259"/>
      <c r="M7" s="259"/>
      <c r="N7" s="260"/>
    </row>
    <row r="8" spans="2:16" ht="16.5" thickBot="1" x14ac:dyDescent="0.3">
      <c r="B8" s="12" t="s">
        <v>6</v>
      </c>
      <c r="C8" s="259"/>
      <c r="D8" s="259"/>
      <c r="E8" s="259"/>
      <c r="F8" s="259"/>
      <c r="G8" s="259"/>
      <c r="H8" s="259"/>
      <c r="I8" s="259"/>
      <c r="J8" s="259"/>
      <c r="K8" s="259"/>
      <c r="L8" s="259"/>
      <c r="M8" s="259"/>
      <c r="N8" s="260"/>
    </row>
    <row r="9" spans="2:16" ht="16.5" thickBot="1" x14ac:dyDescent="0.3">
      <c r="B9" s="12" t="s">
        <v>7</v>
      </c>
      <c r="C9" s="259"/>
      <c r="D9" s="259"/>
      <c r="E9" s="259"/>
      <c r="F9" s="259"/>
      <c r="G9" s="259"/>
      <c r="H9" s="259"/>
      <c r="I9" s="259"/>
      <c r="J9" s="259"/>
      <c r="K9" s="259"/>
      <c r="L9" s="259"/>
      <c r="M9" s="259"/>
      <c r="N9" s="260"/>
    </row>
    <row r="10" spans="2:16" ht="16.5" thickBot="1" x14ac:dyDescent="0.3">
      <c r="B10" s="12" t="s">
        <v>8</v>
      </c>
      <c r="C10" s="248"/>
      <c r="D10" s="248"/>
      <c r="E10" s="249"/>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99"/>
      <c r="J12" s="99"/>
      <c r="K12" s="99"/>
      <c r="L12" s="99"/>
      <c r="M12" s="99"/>
      <c r="N12" s="19"/>
    </row>
    <row r="13" spans="2:16" x14ac:dyDescent="0.25">
      <c r="I13" s="99"/>
      <c r="J13" s="99"/>
      <c r="K13" s="99"/>
      <c r="L13" s="99"/>
      <c r="M13" s="99"/>
      <c r="N13" s="100"/>
    </row>
    <row r="14" spans="2:16" x14ac:dyDescent="0.25">
      <c r="B14" s="250" t="s">
        <v>100</v>
      </c>
      <c r="C14" s="250"/>
      <c r="D14" s="148" t="s">
        <v>12</v>
      </c>
      <c r="E14" s="148" t="s">
        <v>13</v>
      </c>
      <c r="F14" s="148" t="s">
        <v>29</v>
      </c>
      <c r="G14" s="84"/>
      <c r="I14" s="38"/>
      <c r="J14" s="38"/>
      <c r="K14" s="38"/>
      <c r="L14" s="38"/>
      <c r="M14" s="38"/>
      <c r="N14" s="100"/>
    </row>
    <row r="15" spans="2:16" x14ac:dyDescent="0.25">
      <c r="B15" s="250"/>
      <c r="C15" s="250"/>
      <c r="D15" s="148">
        <v>5</v>
      </c>
      <c r="E15" s="36">
        <v>1866829382</v>
      </c>
      <c r="F15" s="158">
        <f>550+264</f>
        <v>814</v>
      </c>
      <c r="G15" s="85"/>
      <c r="I15" s="39"/>
      <c r="J15" s="39"/>
      <c r="K15" s="39"/>
      <c r="L15" s="39"/>
      <c r="M15" s="39"/>
      <c r="N15" s="100"/>
    </row>
    <row r="16" spans="2:16" x14ac:dyDescent="0.25">
      <c r="B16" s="250"/>
      <c r="C16" s="250"/>
      <c r="D16" s="148"/>
      <c r="E16" s="36"/>
      <c r="F16" s="36"/>
      <c r="G16" s="85"/>
      <c r="I16" s="39"/>
      <c r="J16" s="39"/>
      <c r="K16" s="39"/>
      <c r="L16" s="39"/>
      <c r="M16" s="39"/>
      <c r="N16" s="100"/>
    </row>
    <row r="17" spans="1:14" x14ac:dyDescent="0.25">
      <c r="B17" s="250"/>
      <c r="C17" s="250"/>
      <c r="D17" s="148"/>
      <c r="E17" s="36"/>
      <c r="F17" s="36"/>
      <c r="G17" s="85"/>
      <c r="I17" s="39"/>
      <c r="J17" s="39"/>
      <c r="K17" s="39"/>
      <c r="L17" s="39"/>
      <c r="M17" s="39"/>
      <c r="N17" s="100"/>
    </row>
    <row r="18" spans="1:14" x14ac:dyDescent="0.25">
      <c r="B18" s="250"/>
      <c r="C18" s="250"/>
      <c r="D18" s="148"/>
      <c r="E18" s="37"/>
      <c r="F18" s="36"/>
      <c r="G18" s="85"/>
      <c r="H18" s="22"/>
      <c r="I18" s="39"/>
      <c r="J18" s="39"/>
      <c r="K18" s="39"/>
      <c r="L18" s="39"/>
      <c r="M18" s="39"/>
      <c r="N18" s="20"/>
    </row>
    <row r="19" spans="1:14" x14ac:dyDescent="0.25">
      <c r="B19" s="250"/>
      <c r="C19" s="250"/>
      <c r="D19" s="148"/>
      <c r="E19" s="37"/>
      <c r="F19" s="36"/>
      <c r="G19" s="85"/>
      <c r="H19" s="22"/>
      <c r="I19" s="41"/>
      <c r="J19" s="41"/>
      <c r="K19" s="41"/>
      <c r="L19" s="41"/>
      <c r="M19" s="41"/>
      <c r="N19" s="20"/>
    </row>
    <row r="20" spans="1:14" x14ac:dyDescent="0.25">
      <c r="B20" s="250"/>
      <c r="C20" s="250"/>
      <c r="D20" s="148"/>
      <c r="E20" s="37"/>
      <c r="F20" s="36"/>
      <c r="G20" s="85"/>
      <c r="H20" s="22"/>
      <c r="I20" s="99"/>
      <c r="J20" s="99"/>
      <c r="K20" s="99"/>
      <c r="L20" s="99"/>
      <c r="M20" s="99"/>
      <c r="N20" s="20"/>
    </row>
    <row r="21" spans="1:14" x14ac:dyDescent="0.25">
      <c r="B21" s="250"/>
      <c r="C21" s="250"/>
      <c r="D21" s="148"/>
      <c r="E21" s="37"/>
      <c r="F21" s="36"/>
      <c r="G21" s="85"/>
      <c r="H21" s="22"/>
      <c r="I21" s="99"/>
      <c r="J21" s="99"/>
      <c r="K21" s="99"/>
      <c r="L21" s="99"/>
      <c r="M21" s="99"/>
      <c r="N21" s="20"/>
    </row>
    <row r="22" spans="1:14" ht="15.75" thickBot="1" x14ac:dyDescent="0.3">
      <c r="B22" s="251" t="s">
        <v>14</v>
      </c>
      <c r="C22" s="252"/>
      <c r="D22" s="148"/>
      <c r="E22" s="63"/>
      <c r="F22" s="36"/>
      <c r="G22" s="85"/>
      <c r="H22" s="22"/>
      <c r="I22" s="99"/>
      <c r="J22" s="99"/>
      <c r="K22" s="99"/>
      <c r="L22" s="99"/>
      <c r="M22" s="99"/>
      <c r="N22" s="20"/>
    </row>
    <row r="23" spans="1:14" ht="45.75" thickBot="1" x14ac:dyDescent="0.3">
      <c r="A23" s="43"/>
      <c r="B23" s="52" t="s">
        <v>15</v>
      </c>
      <c r="C23" s="52" t="s">
        <v>101</v>
      </c>
      <c r="E23" s="38"/>
      <c r="F23" s="38"/>
      <c r="G23" s="38"/>
      <c r="H23" s="38"/>
      <c r="I23" s="10"/>
      <c r="J23" s="10"/>
      <c r="K23" s="10"/>
      <c r="L23" s="10"/>
      <c r="M23" s="10"/>
    </row>
    <row r="24" spans="1:14" ht="15.75" thickBot="1" x14ac:dyDescent="0.3">
      <c r="A24" s="44">
        <v>1</v>
      </c>
      <c r="C24" s="182">
        <f>F15*80%</f>
        <v>651.20000000000005</v>
      </c>
      <c r="D24" s="42"/>
      <c r="E24" s="183">
        <f>E15</f>
        <v>1866829382</v>
      </c>
      <c r="F24" s="40"/>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14" t="s">
        <v>135</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17" t="s">
        <v>33</v>
      </c>
      <c r="C29" s="117" t="s">
        <v>136</v>
      </c>
      <c r="D29" s="117" t="s">
        <v>137</v>
      </c>
      <c r="E29" s="96"/>
      <c r="F29" s="96"/>
      <c r="G29" s="96"/>
      <c r="H29" s="96"/>
      <c r="I29" s="99"/>
      <c r="J29" s="99"/>
      <c r="K29" s="99"/>
      <c r="L29" s="99"/>
      <c r="M29" s="99"/>
      <c r="N29" s="100"/>
    </row>
    <row r="30" spans="1:14" x14ac:dyDescent="0.25">
      <c r="A30" s="91"/>
      <c r="B30" s="113" t="s">
        <v>138</v>
      </c>
      <c r="C30" s="157" t="s">
        <v>171</v>
      </c>
      <c r="D30" s="178"/>
      <c r="E30" s="96"/>
      <c r="F30" s="96"/>
      <c r="G30" s="96"/>
      <c r="H30" s="96"/>
      <c r="I30" s="99"/>
      <c r="J30" s="99"/>
      <c r="K30" s="99"/>
      <c r="L30" s="99"/>
      <c r="M30" s="99"/>
      <c r="N30" s="100"/>
    </row>
    <row r="31" spans="1:14" x14ac:dyDescent="0.25">
      <c r="A31" s="91"/>
      <c r="B31" s="113" t="s">
        <v>139</v>
      </c>
      <c r="C31" s="157" t="s">
        <v>171</v>
      </c>
      <c r="D31" s="178"/>
      <c r="E31" s="96"/>
      <c r="F31" s="96"/>
      <c r="G31" s="96"/>
      <c r="H31" s="96"/>
      <c r="I31" s="99"/>
      <c r="J31" s="99"/>
      <c r="K31" s="99"/>
      <c r="L31" s="99"/>
      <c r="M31" s="99"/>
      <c r="N31" s="100"/>
    </row>
    <row r="32" spans="1:14" x14ac:dyDescent="0.25">
      <c r="A32" s="91"/>
      <c r="B32" s="113" t="s">
        <v>140</v>
      </c>
      <c r="C32" s="187" t="s">
        <v>171</v>
      </c>
      <c r="D32" s="178"/>
      <c r="E32" s="96"/>
      <c r="F32" s="96"/>
      <c r="G32" s="96"/>
      <c r="H32" s="96"/>
      <c r="I32" s="99"/>
      <c r="J32" s="99"/>
      <c r="K32" s="99"/>
      <c r="L32" s="99"/>
      <c r="M32" s="99"/>
      <c r="N32" s="100"/>
    </row>
    <row r="33" spans="1:17" x14ac:dyDescent="0.25">
      <c r="A33" s="91"/>
      <c r="B33" s="113" t="s">
        <v>141</v>
      </c>
      <c r="C33" s="113"/>
      <c r="D33" s="178" t="s">
        <v>171</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14" t="s">
        <v>142</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17" t="s">
        <v>33</v>
      </c>
      <c r="C39" s="117" t="s">
        <v>58</v>
      </c>
      <c r="D39" s="116" t="s">
        <v>51</v>
      </c>
      <c r="E39" s="116" t="s">
        <v>16</v>
      </c>
      <c r="F39" s="96"/>
      <c r="G39" s="96"/>
      <c r="H39" s="96"/>
      <c r="I39" s="99"/>
      <c r="J39" s="99"/>
      <c r="K39" s="99"/>
      <c r="L39" s="99"/>
      <c r="M39" s="99"/>
      <c r="N39" s="100"/>
    </row>
    <row r="40" spans="1:17" ht="28.5" x14ac:dyDescent="0.25">
      <c r="A40" s="91"/>
      <c r="B40" s="97" t="s">
        <v>143</v>
      </c>
      <c r="C40" s="98">
        <v>40</v>
      </c>
      <c r="D40" s="147">
        <v>30</v>
      </c>
      <c r="E40" s="253">
        <f>+D40+D41</f>
        <v>80</v>
      </c>
      <c r="F40" s="96"/>
      <c r="G40" s="96"/>
      <c r="H40" s="96"/>
      <c r="I40" s="99"/>
      <c r="J40" s="99"/>
      <c r="K40" s="99"/>
      <c r="L40" s="99"/>
      <c r="M40" s="99"/>
      <c r="N40" s="100"/>
    </row>
    <row r="41" spans="1:17" ht="42.75" x14ac:dyDescent="0.25">
      <c r="A41" s="91"/>
      <c r="B41" s="97" t="s">
        <v>144</v>
      </c>
      <c r="C41" s="98">
        <v>60</v>
      </c>
      <c r="D41" s="147">
        <v>50</v>
      </c>
      <c r="E41" s="254"/>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55" t="s">
        <v>35</v>
      </c>
      <c r="N45" s="255"/>
    </row>
    <row r="46" spans="1:17" x14ac:dyDescent="0.25">
      <c r="B46" s="114" t="s">
        <v>30</v>
      </c>
      <c r="M46" s="64"/>
      <c r="N46" s="64"/>
    </row>
    <row r="47" spans="1:17" ht="15.75" thickBot="1" x14ac:dyDescent="0.3">
      <c r="M47" s="64"/>
      <c r="N47" s="64"/>
    </row>
    <row r="48" spans="1:17" s="99" customFormat="1" ht="60" x14ac:dyDescent="0.25">
      <c r="B48" s="110" t="s">
        <v>145</v>
      </c>
      <c r="C48" s="110" t="s">
        <v>146</v>
      </c>
      <c r="D48" s="110" t="s">
        <v>147</v>
      </c>
      <c r="E48" s="110" t="s">
        <v>45</v>
      </c>
      <c r="F48" s="110" t="s">
        <v>22</v>
      </c>
      <c r="G48" s="110" t="s">
        <v>102</v>
      </c>
      <c r="H48" s="110" t="s">
        <v>17</v>
      </c>
      <c r="I48" s="110" t="s">
        <v>10</v>
      </c>
      <c r="J48" s="110" t="s">
        <v>31</v>
      </c>
      <c r="K48" s="110" t="s">
        <v>61</v>
      </c>
      <c r="L48" s="110" t="s">
        <v>20</v>
      </c>
      <c r="M48" s="95" t="s">
        <v>26</v>
      </c>
      <c r="N48" s="110" t="s">
        <v>148</v>
      </c>
      <c r="O48" s="110" t="s">
        <v>36</v>
      </c>
      <c r="P48" s="111" t="s">
        <v>11</v>
      </c>
      <c r="Q48" s="111" t="s">
        <v>19</v>
      </c>
    </row>
    <row r="49" spans="1:26" s="105" customFormat="1" ht="30" x14ac:dyDescent="0.25">
      <c r="A49" s="45">
        <v>1</v>
      </c>
      <c r="B49" s="106" t="s">
        <v>172</v>
      </c>
      <c r="C49" s="107" t="s">
        <v>174</v>
      </c>
      <c r="D49" s="106" t="s">
        <v>176</v>
      </c>
      <c r="E49" s="109"/>
      <c r="F49" s="102" t="s">
        <v>136</v>
      </c>
      <c r="G49" s="141">
        <v>0.7</v>
      </c>
      <c r="H49" s="109">
        <v>40198</v>
      </c>
      <c r="I49" s="103">
        <v>40744</v>
      </c>
      <c r="J49" s="103"/>
      <c r="K49" s="103" t="s">
        <v>175</v>
      </c>
      <c r="L49" s="103" t="s">
        <v>179</v>
      </c>
      <c r="M49" s="94">
        <v>720</v>
      </c>
      <c r="N49" s="94">
        <f>+M49*G49</f>
        <v>503.99999999999994</v>
      </c>
      <c r="O49" s="27">
        <v>553012182</v>
      </c>
      <c r="P49" s="27" t="s">
        <v>173</v>
      </c>
      <c r="Q49" s="142"/>
      <c r="R49" s="104"/>
      <c r="S49" s="104"/>
      <c r="T49" s="104"/>
      <c r="U49" s="104"/>
      <c r="V49" s="104"/>
      <c r="W49" s="104"/>
      <c r="X49" s="104"/>
      <c r="Y49" s="104"/>
      <c r="Z49" s="104"/>
    </row>
    <row r="50" spans="1:26" s="105" customFormat="1" ht="30" x14ac:dyDescent="0.25">
      <c r="A50" s="45">
        <f>+A49+1</f>
        <v>2</v>
      </c>
      <c r="B50" s="106" t="s">
        <v>172</v>
      </c>
      <c r="C50" s="106" t="s">
        <v>172</v>
      </c>
      <c r="D50" s="106" t="s">
        <v>177</v>
      </c>
      <c r="E50" s="101"/>
      <c r="F50" s="102" t="s">
        <v>136</v>
      </c>
      <c r="G50" s="102"/>
      <c r="H50" s="109">
        <v>40192</v>
      </c>
      <c r="I50" s="103">
        <v>40542</v>
      </c>
      <c r="J50" s="103"/>
      <c r="K50" s="103" t="s">
        <v>180</v>
      </c>
      <c r="L50" s="103" t="s">
        <v>181</v>
      </c>
      <c r="M50" s="94">
        <v>350</v>
      </c>
      <c r="N50" s="94">
        <v>350</v>
      </c>
      <c r="O50" s="27">
        <v>145790000</v>
      </c>
      <c r="P50" s="27" t="s">
        <v>178</v>
      </c>
      <c r="Q50" s="142"/>
      <c r="R50" s="104"/>
      <c r="S50" s="104"/>
      <c r="T50" s="104"/>
      <c r="U50" s="104"/>
      <c r="V50" s="104"/>
      <c r="W50" s="104"/>
      <c r="X50" s="104"/>
      <c r="Y50" s="104"/>
      <c r="Z50" s="104"/>
    </row>
    <row r="51" spans="1:26" s="105" customFormat="1" ht="30" x14ac:dyDescent="0.25">
      <c r="A51" s="45">
        <f t="shared" ref="A51:A56" si="0">+A50+1</f>
        <v>3</v>
      </c>
      <c r="B51" s="106" t="s">
        <v>172</v>
      </c>
      <c r="C51" s="106" t="s">
        <v>172</v>
      </c>
      <c r="D51" s="106" t="s">
        <v>182</v>
      </c>
      <c r="E51" s="101" t="s">
        <v>183</v>
      </c>
      <c r="F51" s="102" t="s">
        <v>136</v>
      </c>
      <c r="G51" s="102"/>
      <c r="H51" s="109">
        <v>40940</v>
      </c>
      <c r="I51" s="103">
        <v>41243</v>
      </c>
      <c r="J51" s="103"/>
      <c r="K51" s="103" t="s">
        <v>184</v>
      </c>
      <c r="L51" s="103" t="s">
        <v>179</v>
      </c>
      <c r="M51" s="94">
        <v>280</v>
      </c>
      <c r="N51" s="94">
        <v>280</v>
      </c>
      <c r="O51" s="27">
        <v>56000000</v>
      </c>
      <c r="P51" s="27" t="s">
        <v>185</v>
      </c>
      <c r="Q51" s="142"/>
      <c r="R51" s="104"/>
      <c r="S51" s="104"/>
      <c r="T51" s="104"/>
      <c r="U51" s="104"/>
      <c r="V51" s="104"/>
      <c r="W51" s="104"/>
      <c r="X51" s="104"/>
      <c r="Y51" s="104"/>
      <c r="Z51" s="104"/>
    </row>
    <row r="52" spans="1:26" s="105" customFormat="1" x14ac:dyDescent="0.25">
      <c r="A52" s="45">
        <f t="shared" si="0"/>
        <v>4</v>
      </c>
      <c r="B52" s="106"/>
      <c r="C52" s="107"/>
      <c r="D52" s="106"/>
      <c r="E52" s="101"/>
      <c r="F52" s="102"/>
      <c r="G52" s="102"/>
      <c r="H52" s="102"/>
      <c r="I52" s="103"/>
      <c r="J52" s="103"/>
      <c r="K52" s="103"/>
      <c r="L52" s="103"/>
      <c r="M52" s="94"/>
      <c r="N52" s="94"/>
      <c r="O52" s="27"/>
      <c r="P52" s="27"/>
      <c r="Q52" s="142"/>
      <c r="R52" s="104"/>
      <c r="S52" s="104"/>
      <c r="T52" s="104"/>
      <c r="U52" s="104"/>
      <c r="V52" s="104"/>
      <c r="W52" s="104"/>
      <c r="X52" s="104"/>
      <c r="Y52" s="104"/>
      <c r="Z52" s="104"/>
    </row>
    <row r="53" spans="1:26" s="105" customFormat="1" x14ac:dyDescent="0.25">
      <c r="A53" s="45">
        <f t="shared" si="0"/>
        <v>5</v>
      </c>
      <c r="B53" s="106"/>
      <c r="C53" s="107"/>
      <c r="D53" s="106"/>
      <c r="E53" s="101"/>
      <c r="F53" s="102"/>
      <c r="G53" s="102"/>
      <c r="H53" s="102"/>
      <c r="I53" s="103"/>
      <c r="J53" s="103"/>
      <c r="K53" s="103"/>
      <c r="L53" s="103"/>
      <c r="M53" s="94"/>
      <c r="N53" s="94"/>
      <c r="O53" s="27"/>
      <c r="P53" s="27"/>
      <c r="Q53" s="142"/>
      <c r="R53" s="104"/>
      <c r="S53" s="104"/>
      <c r="T53" s="104"/>
      <c r="U53" s="104"/>
      <c r="V53" s="104"/>
      <c r="W53" s="104"/>
      <c r="X53" s="104"/>
      <c r="Y53" s="104"/>
      <c r="Z53" s="104"/>
    </row>
    <row r="54" spans="1:26" s="105" customFormat="1" x14ac:dyDescent="0.25">
      <c r="A54" s="45">
        <f t="shared" si="0"/>
        <v>6</v>
      </c>
      <c r="B54" s="106"/>
      <c r="C54" s="107"/>
      <c r="D54" s="106"/>
      <c r="E54" s="101"/>
      <c r="F54" s="102"/>
      <c r="G54" s="102"/>
      <c r="H54" s="102"/>
      <c r="I54" s="103"/>
      <c r="J54" s="103"/>
      <c r="K54" s="103"/>
      <c r="L54" s="103"/>
      <c r="M54" s="94"/>
      <c r="N54" s="94"/>
      <c r="O54" s="27"/>
      <c r="P54" s="27"/>
      <c r="Q54" s="142"/>
      <c r="R54" s="104"/>
      <c r="S54" s="104"/>
      <c r="T54" s="104"/>
      <c r="U54" s="104"/>
      <c r="V54" s="104"/>
      <c r="W54" s="104"/>
      <c r="X54" s="104"/>
      <c r="Y54" s="104"/>
      <c r="Z54" s="104"/>
    </row>
    <row r="55" spans="1:26" s="105" customFormat="1" x14ac:dyDescent="0.25">
      <c r="A55" s="45">
        <f t="shared" si="0"/>
        <v>7</v>
      </c>
      <c r="B55" s="106"/>
      <c r="C55" s="107"/>
      <c r="D55" s="106"/>
      <c r="E55" s="101"/>
      <c r="F55" s="102"/>
      <c r="G55" s="102"/>
      <c r="H55" s="102"/>
      <c r="I55" s="103"/>
      <c r="J55" s="103"/>
      <c r="K55" s="103"/>
      <c r="L55" s="103"/>
      <c r="M55" s="94"/>
      <c r="N55" s="94"/>
      <c r="O55" s="27"/>
      <c r="P55" s="27"/>
      <c r="Q55" s="142"/>
      <c r="R55" s="104"/>
      <c r="S55" s="104"/>
      <c r="T55" s="104"/>
      <c r="U55" s="104"/>
      <c r="V55" s="104"/>
      <c r="W55" s="104"/>
      <c r="X55" s="104"/>
      <c r="Y55" s="104"/>
      <c r="Z55" s="104"/>
    </row>
    <row r="56" spans="1:26" s="105" customFormat="1" x14ac:dyDescent="0.25">
      <c r="A56" s="45">
        <f t="shared" si="0"/>
        <v>8</v>
      </c>
      <c r="B56" s="106"/>
      <c r="C56" s="107"/>
      <c r="D56" s="106"/>
      <c r="E56" s="101"/>
      <c r="F56" s="102"/>
      <c r="G56" s="102"/>
      <c r="H56" s="102"/>
      <c r="I56" s="103"/>
      <c r="J56" s="103"/>
      <c r="K56" s="103"/>
      <c r="L56" s="103"/>
      <c r="M56" s="94"/>
      <c r="N56" s="94"/>
      <c r="O56" s="27"/>
      <c r="P56" s="27"/>
      <c r="Q56" s="142"/>
      <c r="R56" s="104"/>
      <c r="S56" s="104"/>
      <c r="T56" s="104"/>
      <c r="U56" s="104"/>
      <c r="V56" s="104"/>
      <c r="W56" s="104"/>
      <c r="X56" s="104"/>
      <c r="Y56" s="104"/>
      <c r="Z56" s="104"/>
    </row>
    <row r="57" spans="1:26" s="105" customFormat="1" x14ac:dyDescent="0.25">
      <c r="A57" s="45"/>
      <c r="B57" s="106"/>
      <c r="C57" s="107"/>
      <c r="D57" s="106"/>
      <c r="E57" s="101"/>
      <c r="F57" s="102"/>
      <c r="G57" s="102"/>
      <c r="H57" s="102"/>
      <c r="I57" s="103"/>
      <c r="J57" s="103"/>
      <c r="K57" s="108" t="s">
        <v>187</v>
      </c>
      <c r="L57" s="108">
        <f t="shared" ref="L57" si="1">SUM(L49:L56)</f>
        <v>0</v>
      </c>
      <c r="M57" s="140">
        <v>854</v>
      </c>
      <c r="N57" s="108" t="s">
        <v>186</v>
      </c>
      <c r="O57" s="27"/>
      <c r="P57" s="27"/>
      <c r="Q57" s="143"/>
    </row>
    <row r="58" spans="1:26" s="30" customFormat="1" x14ac:dyDescent="0.25">
      <c r="E58" s="31"/>
    </row>
    <row r="59" spans="1:26" s="30" customFormat="1" x14ac:dyDescent="0.25">
      <c r="B59" s="224" t="s">
        <v>28</v>
      </c>
      <c r="C59" s="224" t="s">
        <v>27</v>
      </c>
      <c r="D59" s="256" t="s">
        <v>34</v>
      </c>
      <c r="E59" s="256"/>
    </row>
    <row r="60" spans="1:26" s="30" customFormat="1" x14ac:dyDescent="0.25">
      <c r="B60" s="226"/>
      <c r="C60" s="226"/>
      <c r="D60" s="149" t="s">
        <v>23</v>
      </c>
      <c r="E60" s="61" t="s">
        <v>24</v>
      </c>
    </row>
    <row r="61" spans="1:26" s="30" customFormat="1" ht="18.75" x14ac:dyDescent="0.25">
      <c r="B61" s="58" t="s">
        <v>21</v>
      </c>
      <c r="C61" s="59" t="str">
        <f>+K57</f>
        <v>28 meses y 6 días</v>
      </c>
      <c r="D61" s="56" t="s">
        <v>171</v>
      </c>
      <c r="E61" s="57"/>
      <c r="F61" s="32"/>
      <c r="G61" s="32"/>
      <c r="H61" s="32"/>
      <c r="I61" s="32"/>
      <c r="J61" s="32"/>
      <c r="K61" s="32"/>
      <c r="L61" s="32"/>
      <c r="M61" s="32"/>
    </row>
    <row r="62" spans="1:26" s="30" customFormat="1" x14ac:dyDescent="0.25">
      <c r="B62" s="58" t="s">
        <v>25</v>
      </c>
      <c r="C62" s="59">
        <f>+M57</f>
        <v>854</v>
      </c>
      <c r="D62" s="56" t="s">
        <v>171</v>
      </c>
      <c r="E62" s="57"/>
    </row>
    <row r="63" spans="1:26" s="30" customFormat="1" x14ac:dyDescent="0.25">
      <c r="B63" s="33"/>
      <c r="C63" s="257"/>
      <c r="D63" s="257"/>
      <c r="E63" s="257"/>
      <c r="F63" s="257"/>
      <c r="G63" s="257"/>
      <c r="H63" s="257"/>
      <c r="I63" s="257"/>
      <c r="J63" s="257"/>
      <c r="K63" s="257"/>
      <c r="L63" s="257"/>
      <c r="M63" s="257"/>
      <c r="N63" s="257"/>
    </row>
    <row r="64" spans="1:26" ht="15.75" thickBot="1" x14ac:dyDescent="0.3"/>
    <row r="65" spans="2:17" ht="27" thickBot="1" x14ac:dyDescent="0.3">
      <c r="B65" s="258" t="s">
        <v>103</v>
      </c>
      <c r="C65" s="258"/>
      <c r="D65" s="258"/>
      <c r="E65" s="258"/>
      <c r="F65" s="258"/>
      <c r="G65" s="258"/>
      <c r="H65" s="258"/>
      <c r="I65" s="258"/>
      <c r="J65" s="258"/>
      <c r="K65" s="258"/>
      <c r="L65" s="258"/>
      <c r="M65" s="258"/>
      <c r="N65" s="258"/>
    </row>
    <row r="68" spans="2:17" ht="105" x14ac:dyDescent="0.25">
      <c r="B68" s="112" t="s">
        <v>149</v>
      </c>
      <c r="C68" s="67" t="s">
        <v>2</v>
      </c>
      <c r="D68" s="67" t="s">
        <v>105</v>
      </c>
      <c r="E68" s="67" t="s">
        <v>104</v>
      </c>
      <c r="F68" s="67" t="s">
        <v>106</v>
      </c>
      <c r="G68" s="67" t="s">
        <v>107</v>
      </c>
      <c r="H68" s="67" t="s">
        <v>108</v>
      </c>
      <c r="I68" s="67" t="s">
        <v>109</v>
      </c>
      <c r="J68" s="67" t="s">
        <v>110</v>
      </c>
      <c r="K68" s="67" t="s">
        <v>111</v>
      </c>
      <c r="L68" s="67" t="s">
        <v>112</v>
      </c>
      <c r="M68" s="88" t="s">
        <v>113</v>
      </c>
      <c r="N68" s="88" t="s">
        <v>114</v>
      </c>
      <c r="O68" s="235" t="s">
        <v>3</v>
      </c>
      <c r="P68" s="237"/>
      <c r="Q68" s="67" t="s">
        <v>18</v>
      </c>
    </row>
    <row r="69" spans="2:17" x14ac:dyDescent="0.25">
      <c r="B69" s="156" t="s">
        <v>168</v>
      </c>
      <c r="C69" s="156" t="s">
        <v>362</v>
      </c>
      <c r="D69" s="156" t="s">
        <v>367</v>
      </c>
      <c r="E69" s="177">
        <v>72</v>
      </c>
      <c r="F69" s="4"/>
      <c r="G69" s="4"/>
      <c r="H69" s="4" t="s">
        <v>136</v>
      </c>
      <c r="I69" s="89"/>
      <c r="J69" s="89" t="s">
        <v>136</v>
      </c>
      <c r="K69" s="89" t="s">
        <v>136</v>
      </c>
      <c r="L69" s="89" t="s">
        <v>136</v>
      </c>
      <c r="M69" s="89" t="s">
        <v>136</v>
      </c>
      <c r="N69" s="89" t="s">
        <v>136</v>
      </c>
      <c r="O69" s="240" t="s">
        <v>372</v>
      </c>
      <c r="P69" s="241"/>
      <c r="Q69" s="113" t="s">
        <v>136</v>
      </c>
    </row>
    <row r="70" spans="2:17" x14ac:dyDescent="0.25">
      <c r="B70" s="156" t="s">
        <v>168</v>
      </c>
      <c r="C70" s="156" t="s">
        <v>363</v>
      </c>
      <c r="D70" s="45" t="s">
        <v>368</v>
      </c>
      <c r="E70" s="177">
        <v>28</v>
      </c>
      <c r="F70" s="4"/>
      <c r="G70" s="4"/>
      <c r="H70" s="4" t="s">
        <v>136</v>
      </c>
      <c r="I70" s="89"/>
      <c r="J70" s="89" t="s">
        <v>136</v>
      </c>
      <c r="K70" s="89" t="s">
        <v>136</v>
      </c>
      <c r="L70" s="89" t="s">
        <v>136</v>
      </c>
      <c r="M70" s="89" t="s">
        <v>136</v>
      </c>
      <c r="N70" s="89" t="s">
        <v>136</v>
      </c>
      <c r="O70" s="240"/>
      <c r="P70" s="241"/>
      <c r="Q70" s="113" t="s">
        <v>136</v>
      </c>
    </row>
    <row r="71" spans="2:17" x14ac:dyDescent="0.25">
      <c r="B71" s="156" t="s">
        <v>168</v>
      </c>
      <c r="C71" s="156" t="s">
        <v>364</v>
      </c>
      <c r="D71" s="156" t="s">
        <v>369</v>
      </c>
      <c r="E71" s="177">
        <v>64</v>
      </c>
      <c r="F71" s="4"/>
      <c r="G71" s="4"/>
      <c r="H71" s="4" t="s">
        <v>136</v>
      </c>
      <c r="I71" s="89"/>
      <c r="J71" s="89" t="s">
        <v>136</v>
      </c>
      <c r="K71" s="89" t="s">
        <v>136</v>
      </c>
      <c r="L71" s="89" t="s">
        <v>136</v>
      </c>
      <c r="M71" s="89" t="s">
        <v>136</v>
      </c>
      <c r="N71" s="89" t="s">
        <v>136</v>
      </c>
      <c r="O71" s="240"/>
      <c r="P71" s="241"/>
      <c r="Q71" s="113" t="s">
        <v>136</v>
      </c>
    </row>
    <row r="72" spans="2:17" x14ac:dyDescent="0.25">
      <c r="B72" s="156" t="s">
        <v>168</v>
      </c>
      <c r="C72" s="156" t="s">
        <v>365</v>
      </c>
      <c r="D72" s="156" t="s">
        <v>363</v>
      </c>
      <c r="E72" s="177">
        <v>48</v>
      </c>
      <c r="F72" s="4"/>
      <c r="G72" s="4"/>
      <c r="H72" s="4" t="s">
        <v>136</v>
      </c>
      <c r="I72" s="89"/>
      <c r="J72" s="89" t="s">
        <v>136</v>
      </c>
      <c r="K72" s="89" t="s">
        <v>136</v>
      </c>
      <c r="L72" s="89" t="s">
        <v>136</v>
      </c>
      <c r="M72" s="89" t="s">
        <v>136</v>
      </c>
      <c r="N72" s="89" t="s">
        <v>136</v>
      </c>
      <c r="O72" s="240"/>
      <c r="P72" s="241"/>
      <c r="Q72" s="113" t="s">
        <v>136</v>
      </c>
    </row>
    <row r="73" spans="2:17" x14ac:dyDescent="0.25">
      <c r="B73" s="156" t="s">
        <v>168</v>
      </c>
      <c r="C73" s="156" t="s">
        <v>366</v>
      </c>
      <c r="D73" s="156" t="s">
        <v>370</v>
      </c>
      <c r="E73" s="177">
        <v>52</v>
      </c>
      <c r="F73" s="4"/>
      <c r="G73" s="4"/>
      <c r="H73" s="4" t="s">
        <v>136</v>
      </c>
      <c r="I73" s="89"/>
      <c r="J73" s="89" t="s">
        <v>136</v>
      </c>
      <c r="K73" s="89" t="s">
        <v>136</v>
      </c>
      <c r="L73" s="89" t="s">
        <v>136</v>
      </c>
      <c r="M73" s="89" t="s">
        <v>136</v>
      </c>
      <c r="N73" s="89" t="s">
        <v>136</v>
      </c>
      <c r="O73" s="240"/>
      <c r="P73" s="241"/>
      <c r="Q73" s="113" t="s">
        <v>136</v>
      </c>
    </row>
    <row r="74" spans="2:17" x14ac:dyDescent="0.25">
      <c r="B74" s="9" t="s">
        <v>1</v>
      </c>
    </row>
    <row r="75" spans="2:17" x14ac:dyDescent="0.25">
      <c r="B75" s="9" t="s">
        <v>37</v>
      </c>
    </row>
    <row r="76" spans="2:17" x14ac:dyDescent="0.25">
      <c r="B76" s="9" t="s">
        <v>62</v>
      </c>
    </row>
    <row r="78" spans="2:17" ht="15.75" thickBot="1" x14ac:dyDescent="0.3"/>
    <row r="79" spans="2:17" ht="27" thickBot="1" x14ac:dyDescent="0.3">
      <c r="B79" s="229" t="s">
        <v>38</v>
      </c>
      <c r="C79" s="230"/>
      <c r="D79" s="230"/>
      <c r="E79" s="230"/>
      <c r="F79" s="230"/>
      <c r="G79" s="230"/>
      <c r="H79" s="230"/>
      <c r="I79" s="230"/>
      <c r="J79" s="230"/>
      <c r="K79" s="230"/>
      <c r="L79" s="230"/>
      <c r="M79" s="230"/>
      <c r="N79" s="231"/>
    </row>
    <row r="84" spans="2:17" ht="75" x14ac:dyDescent="0.25">
      <c r="B84" s="112" t="s">
        <v>0</v>
      </c>
      <c r="C84" s="112" t="s">
        <v>39</v>
      </c>
      <c r="D84" s="112" t="s">
        <v>40</v>
      </c>
      <c r="E84" s="112" t="s">
        <v>115</v>
      </c>
      <c r="F84" s="112" t="s">
        <v>117</v>
      </c>
      <c r="G84" s="112" t="s">
        <v>118</v>
      </c>
      <c r="H84" s="112" t="s">
        <v>119</v>
      </c>
      <c r="I84" s="112" t="s">
        <v>116</v>
      </c>
      <c r="J84" s="235" t="s">
        <v>120</v>
      </c>
      <c r="K84" s="236"/>
      <c r="L84" s="237"/>
      <c r="M84" s="112" t="s">
        <v>121</v>
      </c>
      <c r="N84" s="112" t="s">
        <v>41</v>
      </c>
      <c r="O84" s="112" t="s">
        <v>42</v>
      </c>
      <c r="P84" s="235" t="s">
        <v>3</v>
      </c>
      <c r="Q84" s="237"/>
    </row>
    <row r="85" spans="2:17" ht="30" x14ac:dyDescent="0.25">
      <c r="B85" s="188" t="s">
        <v>43</v>
      </c>
      <c r="C85" s="163">
        <f t="shared" ref="C85:C95" si="2">(264/200)*(550/300*1)</f>
        <v>2.42</v>
      </c>
      <c r="D85" s="164" t="s">
        <v>209</v>
      </c>
      <c r="E85" s="3">
        <v>59830095</v>
      </c>
      <c r="F85" s="3" t="s">
        <v>210</v>
      </c>
      <c r="G85" s="3" t="s">
        <v>207</v>
      </c>
      <c r="H85" s="165">
        <v>39627</v>
      </c>
      <c r="I85" s="5" t="s">
        <v>137</v>
      </c>
      <c r="J85" s="1" t="s">
        <v>211</v>
      </c>
      <c r="K85" s="90" t="s">
        <v>213</v>
      </c>
      <c r="L85" s="89" t="s">
        <v>212</v>
      </c>
      <c r="M85" s="113" t="s">
        <v>136</v>
      </c>
      <c r="N85" s="113" t="s">
        <v>136</v>
      </c>
      <c r="O85" s="113" t="s">
        <v>136</v>
      </c>
      <c r="P85" s="243"/>
      <c r="Q85" s="243"/>
    </row>
    <row r="86" spans="2:17" ht="60" x14ac:dyDescent="0.25">
      <c r="B86" s="188" t="s">
        <v>43</v>
      </c>
      <c r="C86" s="163">
        <f t="shared" si="2"/>
        <v>2.42</v>
      </c>
      <c r="D86" s="164" t="s">
        <v>209</v>
      </c>
      <c r="E86" s="3">
        <v>59830096</v>
      </c>
      <c r="F86" s="3" t="s">
        <v>210</v>
      </c>
      <c r="G86" s="3" t="s">
        <v>207</v>
      </c>
      <c r="H86" s="165">
        <v>39628</v>
      </c>
      <c r="I86" s="5" t="s">
        <v>137</v>
      </c>
      <c r="J86" s="1" t="s">
        <v>214</v>
      </c>
      <c r="K86" s="90" t="s">
        <v>215</v>
      </c>
      <c r="L86" s="89" t="s">
        <v>216</v>
      </c>
      <c r="M86" s="113" t="s">
        <v>136</v>
      </c>
      <c r="N86" s="113" t="s">
        <v>136</v>
      </c>
      <c r="O86" s="113" t="s">
        <v>136</v>
      </c>
      <c r="P86" s="244"/>
      <c r="Q86" s="245"/>
    </row>
    <row r="87" spans="2:17" ht="30" x14ac:dyDescent="0.25">
      <c r="B87" s="188" t="s">
        <v>43</v>
      </c>
      <c r="C87" s="163">
        <f t="shared" si="2"/>
        <v>2.42</v>
      </c>
      <c r="D87" s="164" t="s">
        <v>209</v>
      </c>
      <c r="E87" s="3">
        <v>59830097</v>
      </c>
      <c r="F87" s="3" t="s">
        <v>210</v>
      </c>
      <c r="G87" s="3" t="s">
        <v>207</v>
      </c>
      <c r="H87" s="165">
        <v>39629</v>
      </c>
      <c r="I87" s="5" t="s">
        <v>137</v>
      </c>
      <c r="J87" s="1" t="s">
        <v>217</v>
      </c>
      <c r="K87" s="90" t="s">
        <v>218</v>
      </c>
      <c r="L87" s="89" t="s">
        <v>223</v>
      </c>
      <c r="M87" s="113" t="s">
        <v>136</v>
      </c>
      <c r="N87" s="113" t="s">
        <v>136</v>
      </c>
      <c r="O87" s="113" t="s">
        <v>136</v>
      </c>
      <c r="P87" s="244"/>
      <c r="Q87" s="245"/>
    </row>
    <row r="88" spans="2:17" ht="30" x14ac:dyDescent="0.25">
      <c r="B88" s="188" t="s">
        <v>43</v>
      </c>
      <c r="C88" s="163">
        <f t="shared" si="2"/>
        <v>2.42</v>
      </c>
      <c r="D88" s="164" t="s">
        <v>219</v>
      </c>
      <c r="E88" s="3">
        <v>36934340</v>
      </c>
      <c r="F88" s="3" t="s">
        <v>220</v>
      </c>
      <c r="G88" s="3" t="s">
        <v>221</v>
      </c>
      <c r="H88" s="165">
        <v>37148</v>
      </c>
      <c r="I88" s="5" t="s">
        <v>137</v>
      </c>
      <c r="J88" s="1" t="s">
        <v>227</v>
      </c>
      <c r="K88" s="90" t="s">
        <v>222</v>
      </c>
      <c r="L88" s="89" t="s">
        <v>220</v>
      </c>
      <c r="M88" s="113" t="s">
        <v>136</v>
      </c>
      <c r="N88" s="113" t="s">
        <v>136</v>
      </c>
      <c r="O88" s="113" t="s">
        <v>136</v>
      </c>
      <c r="P88" s="244"/>
      <c r="Q88" s="245"/>
    </row>
    <row r="89" spans="2:17" ht="30" x14ac:dyDescent="0.25">
      <c r="B89" s="188" t="s">
        <v>43</v>
      </c>
      <c r="C89" s="163">
        <f t="shared" si="2"/>
        <v>2.42</v>
      </c>
      <c r="D89" s="164" t="s">
        <v>219</v>
      </c>
      <c r="E89" s="3">
        <v>36934341</v>
      </c>
      <c r="F89" s="3" t="s">
        <v>220</v>
      </c>
      <c r="G89" s="3" t="s">
        <v>221</v>
      </c>
      <c r="H89" s="165">
        <v>37149</v>
      </c>
      <c r="I89" s="5" t="s">
        <v>137</v>
      </c>
      <c r="J89" s="1" t="s">
        <v>224</v>
      </c>
      <c r="K89" s="90" t="s">
        <v>226</v>
      </c>
      <c r="L89" s="89" t="s">
        <v>225</v>
      </c>
      <c r="M89" s="113" t="s">
        <v>136</v>
      </c>
      <c r="N89" s="113" t="s">
        <v>136</v>
      </c>
      <c r="O89" s="113" t="s">
        <v>136</v>
      </c>
      <c r="P89" s="244"/>
      <c r="Q89" s="245"/>
    </row>
    <row r="90" spans="2:17" ht="60" x14ac:dyDescent="0.25">
      <c r="B90" s="188" t="s">
        <v>43</v>
      </c>
      <c r="C90" s="163">
        <f t="shared" si="2"/>
        <v>2.42</v>
      </c>
      <c r="D90" s="164" t="s">
        <v>219</v>
      </c>
      <c r="E90" s="3">
        <v>36934342</v>
      </c>
      <c r="F90" s="3" t="s">
        <v>220</v>
      </c>
      <c r="G90" s="3" t="s">
        <v>221</v>
      </c>
      <c r="H90" s="165">
        <v>37150</v>
      </c>
      <c r="I90" s="5" t="s">
        <v>137</v>
      </c>
      <c r="J90" s="1" t="s">
        <v>228</v>
      </c>
      <c r="K90" s="90" t="s">
        <v>229</v>
      </c>
      <c r="L90" s="89" t="s">
        <v>220</v>
      </c>
      <c r="M90" s="57" t="s">
        <v>136</v>
      </c>
      <c r="N90" s="57" t="s">
        <v>136</v>
      </c>
      <c r="O90" s="57" t="s">
        <v>136</v>
      </c>
      <c r="P90" s="246"/>
      <c r="Q90" s="247"/>
    </row>
    <row r="91" spans="2:17" ht="30" x14ac:dyDescent="0.25">
      <c r="B91" s="188" t="s">
        <v>43</v>
      </c>
      <c r="C91" s="163">
        <f t="shared" si="2"/>
        <v>2.42</v>
      </c>
      <c r="D91" s="164" t="s">
        <v>230</v>
      </c>
      <c r="E91" s="3" t="s">
        <v>231</v>
      </c>
      <c r="F91" s="3" t="s">
        <v>233</v>
      </c>
      <c r="G91" s="3" t="s">
        <v>232</v>
      </c>
      <c r="H91" s="165">
        <v>40445</v>
      </c>
      <c r="I91" s="5" t="s">
        <v>377</v>
      </c>
      <c r="J91" s="1" t="s">
        <v>234</v>
      </c>
      <c r="K91" s="90" t="s">
        <v>235</v>
      </c>
      <c r="L91" s="89" t="s">
        <v>212</v>
      </c>
      <c r="M91" s="57" t="s">
        <v>136</v>
      </c>
      <c r="N91" s="57" t="s">
        <v>136</v>
      </c>
      <c r="O91" s="57" t="s">
        <v>136</v>
      </c>
      <c r="P91" s="246" t="s">
        <v>373</v>
      </c>
      <c r="Q91" s="247"/>
    </row>
    <row r="92" spans="2:17" ht="30" x14ac:dyDescent="0.25">
      <c r="B92" s="188" t="s">
        <v>43</v>
      </c>
      <c r="C92" s="163">
        <f t="shared" si="2"/>
        <v>2.42</v>
      </c>
      <c r="D92" s="164" t="s">
        <v>236</v>
      </c>
      <c r="E92" s="3">
        <v>87061719</v>
      </c>
      <c r="F92" s="3" t="s">
        <v>237</v>
      </c>
      <c r="G92" s="3" t="s">
        <v>238</v>
      </c>
      <c r="H92" s="165">
        <v>39142</v>
      </c>
      <c r="I92" s="5" t="s">
        <v>377</v>
      </c>
      <c r="J92" s="5" t="s">
        <v>172</v>
      </c>
      <c r="K92" s="90" t="s">
        <v>240</v>
      </c>
      <c r="L92" s="89" t="s">
        <v>239</v>
      </c>
      <c r="M92" s="57" t="s">
        <v>137</v>
      </c>
      <c r="N92" s="57" t="s">
        <v>137</v>
      </c>
      <c r="O92" s="57" t="s">
        <v>136</v>
      </c>
      <c r="P92" s="246" t="s">
        <v>373</v>
      </c>
      <c r="Q92" s="247"/>
    </row>
    <row r="93" spans="2:17" ht="30" x14ac:dyDescent="0.25">
      <c r="B93" s="188" t="s">
        <v>43</v>
      </c>
      <c r="C93" s="163">
        <f t="shared" si="2"/>
        <v>2.42</v>
      </c>
      <c r="D93" s="164" t="s">
        <v>236</v>
      </c>
      <c r="E93" s="3">
        <v>87061719</v>
      </c>
      <c r="F93" s="3" t="s">
        <v>237</v>
      </c>
      <c r="G93" s="3" t="s">
        <v>238</v>
      </c>
      <c r="H93" s="165">
        <v>39142</v>
      </c>
      <c r="I93" s="5" t="s">
        <v>377</v>
      </c>
      <c r="J93" s="5" t="s">
        <v>172</v>
      </c>
      <c r="K93" s="90" t="s">
        <v>378</v>
      </c>
      <c r="L93" s="89" t="s">
        <v>379</v>
      </c>
      <c r="M93" s="113" t="s">
        <v>136</v>
      </c>
      <c r="N93" s="113" t="s">
        <v>136</v>
      </c>
      <c r="O93" s="113" t="s">
        <v>136</v>
      </c>
      <c r="P93" s="246" t="s">
        <v>374</v>
      </c>
      <c r="Q93" s="247"/>
    </row>
    <row r="94" spans="2:17" ht="60" x14ac:dyDescent="0.25">
      <c r="B94" s="188" t="s">
        <v>43</v>
      </c>
      <c r="C94" s="163">
        <f t="shared" si="2"/>
        <v>2.42</v>
      </c>
      <c r="D94" s="164" t="s">
        <v>219</v>
      </c>
      <c r="E94" s="3">
        <v>36934342</v>
      </c>
      <c r="F94" s="3" t="s">
        <v>220</v>
      </c>
      <c r="G94" s="89" t="s">
        <v>221</v>
      </c>
      <c r="H94" s="191">
        <v>37150</v>
      </c>
      <c r="I94" s="5" t="s">
        <v>137</v>
      </c>
      <c r="J94" s="5" t="s">
        <v>228</v>
      </c>
      <c r="K94" s="90" t="s">
        <v>229</v>
      </c>
      <c r="L94" s="89" t="s">
        <v>220</v>
      </c>
      <c r="M94" s="57" t="s">
        <v>137</v>
      </c>
      <c r="N94" s="57" t="s">
        <v>137</v>
      </c>
      <c r="O94" s="57" t="s">
        <v>136</v>
      </c>
      <c r="P94" s="261" t="s">
        <v>375</v>
      </c>
      <c r="Q94" s="262"/>
    </row>
    <row r="95" spans="2:17" ht="30" x14ac:dyDescent="0.25">
      <c r="B95" s="188" t="s">
        <v>43</v>
      </c>
      <c r="C95" s="163">
        <f t="shared" si="2"/>
        <v>2.42</v>
      </c>
      <c r="D95" s="164" t="s">
        <v>219</v>
      </c>
      <c r="E95" s="3">
        <v>36934342</v>
      </c>
      <c r="F95" s="3" t="s">
        <v>220</v>
      </c>
      <c r="G95" s="89" t="s">
        <v>221</v>
      </c>
      <c r="H95" s="191">
        <v>37150</v>
      </c>
      <c r="I95" s="5" t="s">
        <v>137</v>
      </c>
      <c r="J95" s="5" t="s">
        <v>380</v>
      </c>
      <c r="K95" s="90" t="s">
        <v>381</v>
      </c>
      <c r="L95" s="89" t="s">
        <v>382</v>
      </c>
      <c r="M95" s="57" t="s">
        <v>136</v>
      </c>
      <c r="N95" s="57" t="s">
        <v>137</v>
      </c>
      <c r="O95" s="57" t="s">
        <v>136</v>
      </c>
      <c r="P95" s="261" t="s">
        <v>375</v>
      </c>
      <c r="Q95" s="262"/>
    </row>
    <row r="96" spans="2:17" ht="30" x14ac:dyDescent="0.25">
      <c r="B96" s="188" t="s">
        <v>44</v>
      </c>
      <c r="C96" s="163">
        <f>(550/300*2)</f>
        <v>3.6666666666666665</v>
      </c>
      <c r="D96" s="164" t="s">
        <v>241</v>
      </c>
      <c r="E96" s="3">
        <v>1085289024</v>
      </c>
      <c r="F96" s="3" t="s">
        <v>242</v>
      </c>
      <c r="G96" s="89" t="s">
        <v>221</v>
      </c>
      <c r="H96" s="191">
        <v>41856</v>
      </c>
      <c r="I96" s="5" t="s">
        <v>136</v>
      </c>
      <c r="J96" s="5" t="s">
        <v>243</v>
      </c>
      <c r="K96" s="90" t="s">
        <v>383</v>
      </c>
      <c r="L96" s="89" t="s">
        <v>242</v>
      </c>
      <c r="M96" s="57" t="s">
        <v>136</v>
      </c>
      <c r="N96" s="57" t="s">
        <v>136</v>
      </c>
      <c r="O96" s="57" t="s">
        <v>136</v>
      </c>
      <c r="P96" s="246" t="s">
        <v>374</v>
      </c>
      <c r="Q96" s="247"/>
    </row>
    <row r="97" spans="2:17" ht="30" x14ac:dyDescent="0.25">
      <c r="B97" s="188" t="s">
        <v>44</v>
      </c>
      <c r="C97" s="163">
        <f t="shared" ref="C97:C102" si="3">(550/300*2)</f>
        <v>3.6666666666666665</v>
      </c>
      <c r="D97" s="164" t="s">
        <v>244</v>
      </c>
      <c r="E97" s="3">
        <v>1086103942</v>
      </c>
      <c r="F97" s="3" t="s">
        <v>242</v>
      </c>
      <c r="G97" s="89" t="s">
        <v>207</v>
      </c>
      <c r="H97" s="191">
        <v>41265</v>
      </c>
      <c r="I97" s="5" t="s">
        <v>136</v>
      </c>
      <c r="J97" s="5" t="s">
        <v>245</v>
      </c>
      <c r="K97" s="90" t="s">
        <v>246</v>
      </c>
      <c r="L97" s="89" t="s">
        <v>242</v>
      </c>
      <c r="M97" s="57" t="s">
        <v>136</v>
      </c>
      <c r="N97" s="57" t="s">
        <v>136</v>
      </c>
      <c r="O97" s="57" t="s">
        <v>136</v>
      </c>
      <c r="P97" s="246" t="s">
        <v>376</v>
      </c>
      <c r="Q97" s="247"/>
    </row>
    <row r="98" spans="2:17" ht="30" x14ac:dyDescent="0.25">
      <c r="B98" s="188" t="s">
        <v>44</v>
      </c>
      <c r="C98" s="163">
        <f t="shared" si="3"/>
        <v>3.6666666666666665</v>
      </c>
      <c r="D98" s="164" t="s">
        <v>247</v>
      </c>
      <c r="E98" s="3">
        <v>30723993</v>
      </c>
      <c r="F98" s="3" t="s">
        <v>242</v>
      </c>
      <c r="G98" s="89" t="s">
        <v>248</v>
      </c>
      <c r="H98" s="191">
        <v>38801</v>
      </c>
      <c r="I98" s="5" t="s">
        <v>136</v>
      </c>
      <c r="J98" s="5" t="s">
        <v>249</v>
      </c>
      <c r="K98" s="90" t="s">
        <v>250</v>
      </c>
      <c r="L98" s="89" t="s">
        <v>251</v>
      </c>
      <c r="M98" s="57" t="s">
        <v>136</v>
      </c>
      <c r="N98" s="57" t="s">
        <v>136</v>
      </c>
      <c r="O98" s="57" t="s">
        <v>136</v>
      </c>
      <c r="P98" s="246" t="s">
        <v>376</v>
      </c>
      <c r="Q98" s="247"/>
    </row>
    <row r="99" spans="2:17" ht="30" x14ac:dyDescent="0.25">
      <c r="B99" s="188" t="s">
        <v>44</v>
      </c>
      <c r="C99" s="163">
        <f t="shared" si="3"/>
        <v>3.6666666666666665</v>
      </c>
      <c r="D99" s="164" t="s">
        <v>247</v>
      </c>
      <c r="E99" s="3">
        <v>30723994</v>
      </c>
      <c r="F99" s="3" t="s">
        <v>242</v>
      </c>
      <c r="G99" s="89" t="s">
        <v>248</v>
      </c>
      <c r="H99" s="191">
        <v>38802</v>
      </c>
      <c r="I99" s="5" t="s">
        <v>136</v>
      </c>
      <c r="J99" s="5" t="s">
        <v>252</v>
      </c>
      <c r="K99" s="90" t="s">
        <v>254</v>
      </c>
      <c r="L99" s="89" t="s">
        <v>253</v>
      </c>
      <c r="M99" s="57" t="s">
        <v>136</v>
      </c>
      <c r="N99" s="57" t="s">
        <v>136</v>
      </c>
      <c r="O99" s="57" t="s">
        <v>136</v>
      </c>
      <c r="P99" s="246"/>
      <c r="Q99" s="247"/>
    </row>
    <row r="100" spans="2:17" ht="30" x14ac:dyDescent="0.25">
      <c r="B100" s="188" t="s">
        <v>44</v>
      </c>
      <c r="C100" s="163">
        <f t="shared" si="3"/>
        <v>3.6666666666666665</v>
      </c>
      <c r="D100" s="3" t="s">
        <v>255</v>
      </c>
      <c r="E100" s="3">
        <v>1085245926</v>
      </c>
      <c r="F100" s="3" t="s">
        <v>242</v>
      </c>
      <c r="G100" s="89" t="s">
        <v>256</v>
      </c>
      <c r="H100" s="191">
        <v>39171</v>
      </c>
      <c r="I100" s="5" t="s">
        <v>136</v>
      </c>
      <c r="J100" s="5" t="s">
        <v>384</v>
      </c>
      <c r="K100" s="90" t="s">
        <v>385</v>
      </c>
      <c r="L100" s="89" t="s">
        <v>386</v>
      </c>
      <c r="M100" s="57" t="s">
        <v>136</v>
      </c>
      <c r="N100" s="57" t="s">
        <v>136</v>
      </c>
      <c r="O100" s="57" t="s">
        <v>136</v>
      </c>
      <c r="P100" s="261" t="s">
        <v>390</v>
      </c>
      <c r="Q100" s="262"/>
    </row>
    <row r="101" spans="2:17" ht="30" x14ac:dyDescent="0.25">
      <c r="B101" s="188" t="s">
        <v>44</v>
      </c>
      <c r="C101" s="163">
        <f t="shared" si="3"/>
        <v>3.6666666666666665</v>
      </c>
      <c r="D101" s="3" t="s">
        <v>257</v>
      </c>
      <c r="E101" s="3">
        <v>1085280824</v>
      </c>
      <c r="F101" s="3" t="s">
        <v>220</v>
      </c>
      <c r="G101" s="3" t="s">
        <v>221</v>
      </c>
      <c r="H101" s="165">
        <v>41873</v>
      </c>
      <c r="I101" s="5" t="s">
        <v>137</v>
      </c>
      <c r="J101" s="1" t="s">
        <v>258</v>
      </c>
      <c r="K101" s="90" t="s">
        <v>260</v>
      </c>
      <c r="L101" s="89" t="s">
        <v>259</v>
      </c>
      <c r="M101" s="113" t="s">
        <v>136</v>
      </c>
      <c r="N101" s="113" t="s">
        <v>136</v>
      </c>
      <c r="O101" s="113" t="s">
        <v>136</v>
      </c>
      <c r="P101" s="244"/>
      <c r="Q101" s="245"/>
    </row>
    <row r="102" spans="2:17" ht="30" x14ac:dyDescent="0.25">
      <c r="B102" s="188" t="s">
        <v>44</v>
      </c>
      <c r="C102" s="163">
        <f t="shared" si="3"/>
        <v>3.6666666666666665</v>
      </c>
      <c r="D102" s="164" t="s">
        <v>261</v>
      </c>
      <c r="E102" s="3">
        <v>59821871</v>
      </c>
      <c r="F102" s="3" t="s">
        <v>242</v>
      </c>
      <c r="G102" s="3" t="s">
        <v>248</v>
      </c>
      <c r="H102" s="165">
        <v>39438</v>
      </c>
      <c r="I102" s="5" t="s">
        <v>136</v>
      </c>
      <c r="J102" s="1" t="s">
        <v>387</v>
      </c>
      <c r="K102" s="90" t="s">
        <v>388</v>
      </c>
      <c r="L102" s="89" t="s">
        <v>389</v>
      </c>
      <c r="M102" s="113" t="s">
        <v>136</v>
      </c>
      <c r="N102" s="113" t="s">
        <v>136</v>
      </c>
      <c r="O102" s="113" t="s">
        <v>136</v>
      </c>
      <c r="P102" s="246" t="s">
        <v>374</v>
      </c>
      <c r="Q102" s="247"/>
    </row>
    <row r="104" spans="2:17" ht="15.75" thickBot="1" x14ac:dyDescent="0.3"/>
    <row r="105" spans="2:17" ht="27" thickBot="1" x14ac:dyDescent="0.3">
      <c r="B105" s="229" t="s">
        <v>46</v>
      </c>
      <c r="C105" s="230"/>
      <c r="D105" s="230"/>
      <c r="E105" s="230"/>
      <c r="F105" s="230"/>
      <c r="G105" s="230"/>
      <c r="H105" s="230"/>
      <c r="I105" s="230"/>
      <c r="J105" s="230"/>
      <c r="K105" s="230"/>
      <c r="L105" s="230"/>
      <c r="M105" s="230"/>
      <c r="N105" s="231"/>
    </row>
    <row r="108" spans="2:17" ht="30" x14ac:dyDescent="0.25">
      <c r="B108" s="67" t="s">
        <v>33</v>
      </c>
      <c r="C108" s="67" t="s">
        <v>47</v>
      </c>
      <c r="D108" s="235" t="s">
        <v>3</v>
      </c>
      <c r="E108" s="237"/>
    </row>
    <row r="109" spans="2:17" x14ac:dyDescent="0.25">
      <c r="B109" s="68" t="s">
        <v>122</v>
      </c>
      <c r="C109" s="147" t="s">
        <v>136</v>
      </c>
      <c r="D109" s="242" t="s">
        <v>371</v>
      </c>
      <c r="E109" s="243"/>
    </row>
    <row r="112" spans="2:17" ht="26.25" x14ac:dyDescent="0.25">
      <c r="B112" s="238" t="s">
        <v>64</v>
      </c>
      <c r="C112" s="239"/>
      <c r="D112" s="239"/>
      <c r="E112" s="239"/>
      <c r="F112" s="239"/>
      <c r="G112" s="239"/>
      <c r="H112" s="239"/>
      <c r="I112" s="239"/>
      <c r="J112" s="239"/>
      <c r="K112" s="239"/>
      <c r="L112" s="239"/>
      <c r="M112" s="239"/>
      <c r="N112" s="239"/>
      <c r="O112" s="239"/>
      <c r="P112" s="239"/>
    </row>
    <row r="114" spans="1:26" ht="15.75" thickBot="1" x14ac:dyDescent="0.3"/>
    <row r="115" spans="1:26" ht="27" thickBot="1" x14ac:dyDescent="0.3">
      <c r="B115" s="229" t="s">
        <v>54</v>
      </c>
      <c r="C115" s="230"/>
      <c r="D115" s="230"/>
      <c r="E115" s="230"/>
      <c r="F115" s="230"/>
      <c r="G115" s="230"/>
      <c r="H115" s="230"/>
      <c r="I115" s="230"/>
      <c r="J115" s="230"/>
      <c r="K115" s="230"/>
      <c r="L115" s="230"/>
      <c r="M115" s="230"/>
      <c r="N115" s="231"/>
    </row>
    <row r="117" spans="1:26" ht="15.75" thickBot="1" x14ac:dyDescent="0.3">
      <c r="M117" s="64"/>
      <c r="N117" s="64"/>
    </row>
    <row r="118" spans="1:26" s="99" customFormat="1" ht="60" x14ac:dyDescent="0.25">
      <c r="B118" s="110" t="s">
        <v>145</v>
      </c>
      <c r="C118" s="110" t="s">
        <v>146</v>
      </c>
      <c r="D118" s="110" t="s">
        <v>147</v>
      </c>
      <c r="E118" s="110" t="s">
        <v>45</v>
      </c>
      <c r="F118" s="110" t="s">
        <v>22</v>
      </c>
      <c r="G118" s="110" t="s">
        <v>102</v>
      </c>
      <c r="H118" s="110" t="s">
        <v>17</v>
      </c>
      <c r="I118" s="110" t="s">
        <v>10</v>
      </c>
      <c r="J118" s="110" t="s">
        <v>31</v>
      </c>
      <c r="K118" s="110" t="s">
        <v>61</v>
      </c>
      <c r="L118" s="110" t="s">
        <v>20</v>
      </c>
      <c r="M118" s="95" t="s">
        <v>26</v>
      </c>
      <c r="N118" s="110" t="s">
        <v>148</v>
      </c>
      <c r="O118" s="110" t="s">
        <v>36</v>
      </c>
      <c r="P118" s="111" t="s">
        <v>11</v>
      </c>
      <c r="Q118" s="111" t="s">
        <v>19</v>
      </c>
    </row>
    <row r="119" spans="1:26" s="105" customFormat="1" ht="30" x14ac:dyDescent="0.25">
      <c r="A119" s="45">
        <v>1</v>
      </c>
      <c r="B119" s="106" t="s">
        <v>172</v>
      </c>
      <c r="C119" s="106" t="s">
        <v>172</v>
      </c>
      <c r="D119" s="106" t="s">
        <v>182</v>
      </c>
      <c r="E119" s="101" t="s">
        <v>188</v>
      </c>
      <c r="F119" s="102" t="s">
        <v>136</v>
      </c>
      <c r="G119" s="141"/>
      <c r="H119" s="109">
        <v>41289</v>
      </c>
      <c r="I119" s="103">
        <v>41638</v>
      </c>
      <c r="J119" s="103"/>
      <c r="K119" s="103" t="s">
        <v>190</v>
      </c>
      <c r="L119" s="103" t="s">
        <v>179</v>
      </c>
      <c r="M119" s="94">
        <v>320</v>
      </c>
      <c r="N119" s="94">
        <v>320</v>
      </c>
      <c r="O119" s="27">
        <v>76800000</v>
      </c>
      <c r="P119" s="27" t="s">
        <v>189</v>
      </c>
      <c r="Q119" s="142"/>
      <c r="R119" s="104"/>
      <c r="S119" s="104"/>
      <c r="T119" s="104"/>
      <c r="U119" s="104"/>
      <c r="V119" s="104"/>
      <c r="W119" s="104"/>
      <c r="X119" s="104"/>
      <c r="Y119" s="104"/>
      <c r="Z119" s="104"/>
    </row>
    <row r="120" spans="1:26" s="105" customFormat="1" ht="45" x14ac:dyDescent="0.25">
      <c r="A120" s="45">
        <f>+A119+1</f>
        <v>2</v>
      </c>
      <c r="B120" s="106" t="s">
        <v>172</v>
      </c>
      <c r="C120" s="106" t="s">
        <v>172</v>
      </c>
      <c r="D120" s="106" t="s">
        <v>191</v>
      </c>
      <c r="E120" s="101" t="s">
        <v>192</v>
      </c>
      <c r="F120" s="102" t="s">
        <v>136</v>
      </c>
      <c r="G120" s="102"/>
      <c r="H120" s="109">
        <v>41650</v>
      </c>
      <c r="I120" s="103">
        <v>41820</v>
      </c>
      <c r="J120" s="103"/>
      <c r="K120" s="103" t="s">
        <v>194</v>
      </c>
      <c r="L120" s="103" t="s">
        <v>179</v>
      </c>
      <c r="M120" s="94">
        <v>200</v>
      </c>
      <c r="N120" s="94">
        <v>200</v>
      </c>
      <c r="O120" s="27">
        <v>48000000</v>
      </c>
      <c r="P120" s="27" t="s">
        <v>193</v>
      </c>
      <c r="Q120" s="142"/>
      <c r="R120" s="104"/>
      <c r="S120" s="104"/>
      <c r="T120" s="104"/>
      <c r="U120" s="104"/>
      <c r="V120" s="104"/>
      <c r="W120" s="104"/>
      <c r="X120" s="104"/>
      <c r="Y120" s="104"/>
      <c r="Z120" s="104"/>
    </row>
    <row r="121" spans="1:26" s="105" customFormat="1" x14ac:dyDescent="0.25">
      <c r="A121" s="45">
        <f t="shared" ref="A121:A126" si="4">+A120+1</f>
        <v>3</v>
      </c>
      <c r="B121" s="106"/>
      <c r="C121" s="107"/>
      <c r="D121" s="106"/>
      <c r="E121" s="101"/>
      <c r="F121" s="102"/>
      <c r="G121" s="102"/>
      <c r="H121" s="102"/>
      <c r="I121" s="103"/>
      <c r="J121" s="103"/>
      <c r="K121" s="103"/>
      <c r="L121" s="103"/>
      <c r="M121" s="94"/>
      <c r="N121" s="94"/>
      <c r="O121" s="27"/>
      <c r="P121" s="27"/>
      <c r="Q121" s="142"/>
      <c r="R121" s="104"/>
      <c r="S121" s="104"/>
      <c r="T121" s="104"/>
      <c r="U121" s="104"/>
      <c r="V121" s="104"/>
      <c r="W121" s="104"/>
      <c r="X121" s="104"/>
      <c r="Y121" s="104"/>
      <c r="Z121" s="104"/>
    </row>
    <row r="122" spans="1:26" s="105" customFormat="1" x14ac:dyDescent="0.25">
      <c r="A122" s="45">
        <f t="shared" si="4"/>
        <v>4</v>
      </c>
      <c r="B122" s="106"/>
      <c r="C122" s="107"/>
      <c r="D122" s="106"/>
      <c r="E122" s="101"/>
      <c r="F122" s="102"/>
      <c r="G122" s="102"/>
      <c r="H122" s="102"/>
      <c r="I122" s="103"/>
      <c r="J122" s="103"/>
      <c r="K122" s="103"/>
      <c r="L122" s="103"/>
      <c r="M122" s="94"/>
      <c r="N122" s="94"/>
      <c r="O122" s="27"/>
      <c r="P122" s="27"/>
      <c r="Q122" s="142"/>
      <c r="R122" s="104"/>
      <c r="S122" s="104"/>
      <c r="T122" s="104"/>
      <c r="U122" s="104"/>
      <c r="V122" s="104"/>
      <c r="W122" s="104"/>
      <c r="X122" s="104"/>
      <c r="Y122" s="104"/>
      <c r="Z122" s="104"/>
    </row>
    <row r="123" spans="1:26" s="105" customFormat="1" x14ac:dyDescent="0.25">
      <c r="A123" s="45">
        <f t="shared" si="4"/>
        <v>5</v>
      </c>
      <c r="B123" s="106"/>
      <c r="C123" s="107"/>
      <c r="D123" s="106"/>
      <c r="E123" s="101"/>
      <c r="F123" s="102"/>
      <c r="G123" s="102"/>
      <c r="H123" s="102"/>
      <c r="I123" s="103"/>
      <c r="J123" s="103"/>
      <c r="K123" s="103"/>
      <c r="L123" s="103"/>
      <c r="M123" s="94"/>
      <c r="N123" s="94"/>
      <c r="O123" s="27"/>
      <c r="P123" s="27"/>
      <c r="Q123" s="142"/>
      <c r="R123" s="104"/>
      <c r="S123" s="104"/>
      <c r="T123" s="104"/>
      <c r="U123" s="104"/>
      <c r="V123" s="104"/>
      <c r="W123" s="104"/>
      <c r="X123" s="104"/>
      <c r="Y123" s="104"/>
      <c r="Z123" s="104"/>
    </row>
    <row r="124" spans="1:26" s="105" customFormat="1" x14ac:dyDescent="0.25">
      <c r="A124" s="45">
        <f t="shared" si="4"/>
        <v>6</v>
      </c>
      <c r="B124" s="106"/>
      <c r="C124" s="107"/>
      <c r="D124" s="106"/>
      <c r="E124" s="101"/>
      <c r="F124" s="102"/>
      <c r="G124" s="102"/>
      <c r="H124" s="102"/>
      <c r="I124" s="103"/>
      <c r="J124" s="103"/>
      <c r="K124" s="103"/>
      <c r="L124" s="103"/>
      <c r="M124" s="94"/>
      <c r="N124" s="94"/>
      <c r="O124" s="27"/>
      <c r="P124" s="27"/>
      <c r="Q124" s="142"/>
      <c r="R124" s="104"/>
      <c r="S124" s="104"/>
      <c r="T124" s="104"/>
      <c r="U124" s="104"/>
      <c r="V124" s="104"/>
      <c r="W124" s="104"/>
      <c r="X124" s="104"/>
      <c r="Y124" s="104"/>
      <c r="Z124" s="104"/>
    </row>
    <row r="125" spans="1:26" s="105" customFormat="1" x14ac:dyDescent="0.25">
      <c r="A125" s="45">
        <f t="shared" si="4"/>
        <v>7</v>
      </c>
      <c r="B125" s="106"/>
      <c r="C125" s="107"/>
      <c r="D125" s="106"/>
      <c r="E125" s="101"/>
      <c r="F125" s="102"/>
      <c r="G125" s="102"/>
      <c r="H125" s="102"/>
      <c r="I125" s="103"/>
      <c r="J125" s="103"/>
      <c r="K125" s="103"/>
      <c r="L125" s="103"/>
      <c r="M125" s="94"/>
      <c r="N125" s="94"/>
      <c r="O125" s="27"/>
      <c r="P125" s="27"/>
      <c r="Q125" s="142"/>
      <c r="R125" s="104"/>
      <c r="S125" s="104"/>
      <c r="T125" s="104"/>
      <c r="U125" s="104"/>
      <c r="V125" s="104"/>
      <c r="W125" s="104"/>
      <c r="X125" s="104"/>
      <c r="Y125" s="104"/>
      <c r="Z125" s="104"/>
    </row>
    <row r="126" spans="1:26" s="105" customFormat="1" x14ac:dyDescent="0.25">
      <c r="A126" s="45">
        <f t="shared" si="4"/>
        <v>8</v>
      </c>
      <c r="B126" s="106"/>
      <c r="C126" s="107"/>
      <c r="D126" s="106"/>
      <c r="E126" s="101"/>
      <c r="F126" s="102"/>
      <c r="G126" s="102"/>
      <c r="H126" s="102"/>
      <c r="I126" s="103"/>
      <c r="J126" s="103"/>
      <c r="K126" s="103"/>
      <c r="L126" s="103"/>
      <c r="M126" s="94"/>
      <c r="N126" s="94"/>
      <c r="O126" s="27"/>
      <c r="P126" s="27"/>
      <c r="Q126" s="142"/>
      <c r="R126" s="104"/>
      <c r="S126" s="104"/>
      <c r="T126" s="104"/>
      <c r="U126" s="104"/>
      <c r="V126" s="104"/>
      <c r="W126" s="104"/>
      <c r="X126" s="104"/>
      <c r="Y126" s="104"/>
      <c r="Z126" s="104"/>
    </row>
    <row r="127" spans="1:26" s="105" customFormat="1" x14ac:dyDescent="0.25">
      <c r="A127" s="45"/>
      <c r="B127" s="48" t="s">
        <v>16</v>
      </c>
      <c r="C127" s="107"/>
      <c r="D127" s="106"/>
      <c r="E127" s="101"/>
      <c r="F127" s="102"/>
      <c r="G127" s="102"/>
      <c r="H127" s="102"/>
      <c r="I127" s="103"/>
      <c r="J127" s="103"/>
      <c r="K127" s="108" t="s">
        <v>195</v>
      </c>
      <c r="L127" s="108">
        <f t="shared" ref="L127:N127" si="5">SUM(L119:L126)</f>
        <v>0</v>
      </c>
      <c r="M127" s="140">
        <f t="shared" si="5"/>
        <v>520</v>
      </c>
      <c r="N127" s="108">
        <f t="shared" si="5"/>
        <v>520</v>
      </c>
      <c r="O127" s="27"/>
      <c r="P127" s="27"/>
      <c r="Q127" s="143"/>
    </row>
    <row r="128" spans="1:26" x14ac:dyDescent="0.25">
      <c r="B128" s="30"/>
      <c r="C128" s="30"/>
      <c r="D128" s="30"/>
      <c r="E128" s="31"/>
      <c r="F128" s="30"/>
      <c r="G128" s="30"/>
      <c r="H128" s="30"/>
      <c r="I128" s="30"/>
      <c r="J128" s="30"/>
      <c r="K128" s="30"/>
      <c r="L128" s="30"/>
      <c r="M128" s="30"/>
      <c r="N128" s="30"/>
      <c r="O128" s="30"/>
      <c r="P128" s="30"/>
    </row>
    <row r="129" spans="2:17" ht="18.75" x14ac:dyDescent="0.25">
      <c r="B129" s="58" t="s">
        <v>32</v>
      </c>
      <c r="C129" s="72" t="str">
        <f>+K127</f>
        <v>17 meses y 6 días</v>
      </c>
      <c r="H129" s="32"/>
      <c r="I129" s="32"/>
      <c r="J129" s="32"/>
      <c r="K129" s="32"/>
      <c r="L129" s="32"/>
      <c r="M129" s="32"/>
      <c r="N129" s="30"/>
      <c r="O129" s="30"/>
      <c r="P129" s="30"/>
    </row>
    <row r="131" spans="2:17" ht="15.75" thickBot="1" x14ac:dyDescent="0.3"/>
    <row r="132" spans="2:17" ht="30.75" thickBot="1" x14ac:dyDescent="0.3">
      <c r="B132" s="75" t="s">
        <v>49</v>
      </c>
      <c r="C132" s="76" t="s">
        <v>50</v>
      </c>
      <c r="D132" s="75" t="s">
        <v>51</v>
      </c>
      <c r="E132" s="76" t="s">
        <v>55</v>
      </c>
    </row>
    <row r="133" spans="2:17" x14ac:dyDescent="0.25">
      <c r="B133" s="66" t="s">
        <v>123</v>
      </c>
      <c r="C133" s="69">
        <v>20</v>
      </c>
      <c r="D133" s="69">
        <v>0</v>
      </c>
      <c r="E133" s="232">
        <f>+D133+D134+D135</f>
        <v>30</v>
      </c>
    </row>
    <row r="134" spans="2:17" x14ac:dyDescent="0.25">
      <c r="B134" s="66" t="s">
        <v>124</v>
      </c>
      <c r="C134" s="56">
        <v>30</v>
      </c>
      <c r="D134" s="147">
        <v>30</v>
      </c>
      <c r="E134" s="233"/>
    </row>
    <row r="135" spans="2:17" ht="15.75" thickBot="1" x14ac:dyDescent="0.3">
      <c r="B135" s="66" t="s">
        <v>125</v>
      </c>
      <c r="C135" s="71">
        <v>40</v>
      </c>
      <c r="D135" s="71">
        <v>0</v>
      </c>
      <c r="E135" s="234"/>
    </row>
    <row r="137" spans="2:17" ht="15.75" thickBot="1" x14ac:dyDescent="0.3"/>
    <row r="138" spans="2:17" ht="27" thickBot="1" x14ac:dyDescent="0.3">
      <c r="B138" s="229" t="s">
        <v>52</v>
      </c>
      <c r="C138" s="230"/>
      <c r="D138" s="230"/>
      <c r="E138" s="230"/>
      <c r="F138" s="230"/>
      <c r="G138" s="230"/>
      <c r="H138" s="230"/>
      <c r="I138" s="230"/>
      <c r="J138" s="230"/>
      <c r="K138" s="230"/>
      <c r="L138" s="230"/>
      <c r="M138" s="230"/>
      <c r="N138" s="231"/>
    </row>
    <row r="140" spans="2:17" ht="75" x14ac:dyDescent="0.25">
      <c r="B140" s="112" t="s">
        <v>0</v>
      </c>
      <c r="C140" s="112" t="s">
        <v>39</v>
      </c>
      <c r="D140" s="112" t="s">
        <v>40</v>
      </c>
      <c r="E140" s="112" t="s">
        <v>115</v>
      </c>
      <c r="F140" s="112" t="s">
        <v>117</v>
      </c>
      <c r="G140" s="112" t="s">
        <v>118</v>
      </c>
      <c r="H140" s="112" t="s">
        <v>119</v>
      </c>
      <c r="I140" s="112" t="s">
        <v>116</v>
      </c>
      <c r="J140" s="235" t="s">
        <v>120</v>
      </c>
      <c r="K140" s="236"/>
      <c r="L140" s="237"/>
      <c r="M140" s="112" t="s">
        <v>121</v>
      </c>
      <c r="N140" s="112" t="s">
        <v>41</v>
      </c>
      <c r="O140" s="112" t="s">
        <v>42</v>
      </c>
      <c r="P140" s="235" t="s">
        <v>3</v>
      </c>
      <c r="Q140" s="237"/>
    </row>
    <row r="141" spans="2:17" ht="30" x14ac:dyDescent="0.25">
      <c r="B141" s="159" t="s">
        <v>129</v>
      </c>
      <c r="C141" s="163">
        <f>(264+550)/1000</f>
        <v>0.81399999999999995</v>
      </c>
      <c r="D141" s="3" t="s">
        <v>262</v>
      </c>
      <c r="E141" s="3">
        <v>367560045</v>
      </c>
      <c r="F141" s="3" t="s">
        <v>263</v>
      </c>
      <c r="G141" s="3" t="s">
        <v>264</v>
      </c>
      <c r="H141" s="165">
        <v>38451</v>
      </c>
      <c r="I141" s="5" t="s">
        <v>137</v>
      </c>
      <c r="J141" s="1" t="s">
        <v>265</v>
      </c>
      <c r="K141" s="90" t="s">
        <v>272</v>
      </c>
      <c r="L141" s="89" t="s">
        <v>266</v>
      </c>
      <c r="M141" s="113" t="s">
        <v>136</v>
      </c>
      <c r="N141" s="113" t="s">
        <v>136</v>
      </c>
      <c r="O141" s="113" t="s">
        <v>136</v>
      </c>
      <c r="P141" s="222"/>
      <c r="Q141" s="222"/>
    </row>
    <row r="142" spans="2:17" ht="30" x14ac:dyDescent="0.25">
      <c r="B142" s="159" t="s">
        <v>130</v>
      </c>
      <c r="C142" s="163">
        <f t="shared" ref="C142:C144" si="6">(264+550)/1000</f>
        <v>0.81399999999999995</v>
      </c>
      <c r="D142" s="3" t="s">
        <v>267</v>
      </c>
      <c r="E142" s="3">
        <v>53037219</v>
      </c>
      <c r="F142" s="3" t="s">
        <v>210</v>
      </c>
      <c r="G142" s="3" t="s">
        <v>268</v>
      </c>
      <c r="H142" s="165">
        <v>39577</v>
      </c>
      <c r="I142" s="5" t="s">
        <v>137</v>
      </c>
      <c r="J142" s="1" t="s">
        <v>270</v>
      </c>
      <c r="K142" s="90" t="s">
        <v>271</v>
      </c>
      <c r="L142" s="89" t="s">
        <v>212</v>
      </c>
      <c r="M142" s="113" t="s">
        <v>136</v>
      </c>
      <c r="N142" s="113" t="s">
        <v>136</v>
      </c>
      <c r="O142" s="113" t="s">
        <v>136</v>
      </c>
      <c r="P142" s="160"/>
      <c r="Q142" s="160"/>
    </row>
    <row r="143" spans="2:17" ht="30" x14ac:dyDescent="0.25">
      <c r="B143" s="161" t="s">
        <v>130</v>
      </c>
      <c r="C143" s="163">
        <f t="shared" si="6"/>
        <v>0.81399999999999995</v>
      </c>
      <c r="D143" s="3" t="s">
        <v>267</v>
      </c>
      <c r="E143" s="3">
        <v>53037219</v>
      </c>
      <c r="F143" s="3" t="s">
        <v>210</v>
      </c>
      <c r="G143" s="3" t="s">
        <v>268</v>
      </c>
      <c r="H143" s="165">
        <v>39577</v>
      </c>
      <c r="I143" s="5" t="s">
        <v>137</v>
      </c>
      <c r="J143" s="1" t="s">
        <v>273</v>
      </c>
      <c r="K143" s="90" t="s">
        <v>274</v>
      </c>
      <c r="L143" s="89" t="s">
        <v>212</v>
      </c>
      <c r="M143" s="113" t="s">
        <v>136</v>
      </c>
      <c r="N143" s="113" t="s">
        <v>136</v>
      </c>
      <c r="O143" s="113" t="s">
        <v>136</v>
      </c>
      <c r="P143" s="162"/>
      <c r="Q143" s="162"/>
    </row>
    <row r="144" spans="2:17" ht="30" x14ac:dyDescent="0.25">
      <c r="B144" s="161" t="s">
        <v>130</v>
      </c>
      <c r="C144" s="163">
        <f t="shared" si="6"/>
        <v>0.81399999999999995</v>
      </c>
      <c r="D144" s="3" t="s">
        <v>267</v>
      </c>
      <c r="E144" s="3">
        <v>53037219</v>
      </c>
      <c r="F144" s="3" t="s">
        <v>210</v>
      </c>
      <c r="G144" s="3" t="s">
        <v>268</v>
      </c>
      <c r="H144" s="165">
        <v>39577</v>
      </c>
      <c r="I144" s="5" t="s">
        <v>137</v>
      </c>
      <c r="J144" s="1" t="s">
        <v>275</v>
      </c>
      <c r="K144" s="90" t="s">
        <v>276</v>
      </c>
      <c r="L144" s="89" t="s">
        <v>212</v>
      </c>
      <c r="M144" s="113" t="s">
        <v>136</v>
      </c>
      <c r="N144" s="113" t="s">
        <v>136</v>
      </c>
      <c r="O144" s="113" t="s">
        <v>136</v>
      </c>
      <c r="P144" s="162"/>
      <c r="Q144" s="162"/>
    </row>
    <row r="145" spans="2:17" ht="30" x14ac:dyDescent="0.25">
      <c r="B145" s="161" t="s">
        <v>269</v>
      </c>
      <c r="C145" s="163">
        <f>(264+550)/5000</f>
        <v>0.1628</v>
      </c>
      <c r="D145" s="3" t="s">
        <v>277</v>
      </c>
      <c r="E145" s="3">
        <v>59816668</v>
      </c>
      <c r="F145" s="3" t="s">
        <v>278</v>
      </c>
      <c r="G145" s="3" t="s">
        <v>221</v>
      </c>
      <c r="H145" s="165">
        <v>35770</v>
      </c>
      <c r="I145" s="5" t="s">
        <v>137</v>
      </c>
      <c r="J145" s="1" t="s">
        <v>279</v>
      </c>
      <c r="K145" s="90" t="s">
        <v>281</v>
      </c>
      <c r="L145" s="89" t="s">
        <v>280</v>
      </c>
      <c r="M145" s="113" t="s">
        <v>136</v>
      </c>
      <c r="N145" s="113" t="s">
        <v>136</v>
      </c>
      <c r="O145" s="113" t="s">
        <v>136</v>
      </c>
      <c r="P145" s="162" t="s">
        <v>312</v>
      </c>
      <c r="Q145" s="162"/>
    </row>
    <row r="146" spans="2:17" ht="30" x14ac:dyDescent="0.25">
      <c r="B146" s="161" t="s">
        <v>269</v>
      </c>
      <c r="C146" s="163">
        <f>(264+550)/5000</f>
        <v>0.1628</v>
      </c>
      <c r="D146" s="3" t="s">
        <v>277</v>
      </c>
      <c r="E146" s="3">
        <v>59816668</v>
      </c>
      <c r="F146" s="3" t="s">
        <v>278</v>
      </c>
      <c r="G146" s="3" t="s">
        <v>221</v>
      </c>
      <c r="H146" s="165">
        <v>35770</v>
      </c>
      <c r="I146" s="5" t="s">
        <v>137</v>
      </c>
      <c r="J146" s="1" t="s">
        <v>282</v>
      </c>
      <c r="K146" s="90" t="s">
        <v>284</v>
      </c>
      <c r="L146" s="89" t="s">
        <v>283</v>
      </c>
      <c r="M146" s="113" t="s">
        <v>136</v>
      </c>
      <c r="N146" s="113" t="s">
        <v>136</v>
      </c>
      <c r="O146" s="113" t="s">
        <v>136</v>
      </c>
      <c r="P146" s="162"/>
      <c r="Q146" s="162"/>
    </row>
    <row r="149" spans="2:17" ht="15.75" thickBot="1" x14ac:dyDescent="0.3"/>
    <row r="150" spans="2:17" ht="30" x14ac:dyDescent="0.25">
      <c r="B150" s="116" t="s">
        <v>33</v>
      </c>
      <c r="C150" s="116" t="s">
        <v>49</v>
      </c>
      <c r="D150" s="112" t="s">
        <v>50</v>
      </c>
      <c r="E150" s="116" t="s">
        <v>51</v>
      </c>
      <c r="F150" s="76" t="s">
        <v>56</v>
      </c>
      <c r="G150" s="86"/>
    </row>
    <row r="151" spans="2:17" ht="108" x14ac:dyDescent="0.2">
      <c r="B151" s="223" t="s">
        <v>53</v>
      </c>
      <c r="C151" s="6" t="s">
        <v>126</v>
      </c>
      <c r="D151" s="147">
        <v>25</v>
      </c>
      <c r="E151" s="147">
        <v>25</v>
      </c>
      <c r="F151" s="224">
        <f>+E151+E152+E153</f>
        <v>50</v>
      </c>
      <c r="G151" s="87"/>
    </row>
    <row r="152" spans="2:17" ht="96" x14ac:dyDescent="0.2">
      <c r="B152" s="223"/>
      <c r="C152" s="6" t="s">
        <v>127</v>
      </c>
      <c r="D152" s="73">
        <v>25</v>
      </c>
      <c r="E152" s="147">
        <v>25</v>
      </c>
      <c r="F152" s="225"/>
      <c r="G152" s="87"/>
    </row>
    <row r="153" spans="2:17" ht="60" x14ac:dyDescent="0.2">
      <c r="B153" s="223"/>
      <c r="C153" s="6" t="s">
        <v>128</v>
      </c>
      <c r="D153" s="147">
        <v>10</v>
      </c>
      <c r="E153" s="147">
        <v>0</v>
      </c>
      <c r="F153" s="226"/>
      <c r="G153" s="87"/>
    </row>
    <row r="154" spans="2:17" x14ac:dyDescent="0.25">
      <c r="C154" s="96"/>
    </row>
    <row r="157" spans="2:17" x14ac:dyDescent="0.25">
      <c r="B157" s="114" t="s">
        <v>57</v>
      </c>
    </row>
    <row r="160" spans="2:17" x14ac:dyDescent="0.25">
      <c r="B160" s="117" t="s">
        <v>33</v>
      </c>
      <c r="C160" s="117" t="s">
        <v>58</v>
      </c>
      <c r="D160" s="116" t="s">
        <v>51</v>
      </c>
      <c r="E160" s="116" t="s">
        <v>16</v>
      </c>
    </row>
    <row r="161" spans="2:5" ht="28.5" x14ac:dyDescent="0.25">
      <c r="B161" s="97" t="s">
        <v>59</v>
      </c>
      <c r="C161" s="98">
        <v>40</v>
      </c>
      <c r="D161" s="147">
        <f>+E133</f>
        <v>30</v>
      </c>
      <c r="E161" s="227">
        <f>+D161+D162</f>
        <v>80</v>
      </c>
    </row>
    <row r="162" spans="2:5" ht="42.75" x14ac:dyDescent="0.25">
      <c r="B162" s="97" t="s">
        <v>60</v>
      </c>
      <c r="C162" s="98">
        <v>60</v>
      </c>
      <c r="D162" s="147">
        <f>+F151</f>
        <v>50</v>
      </c>
      <c r="E162" s="228"/>
    </row>
  </sheetData>
  <mergeCells count="56">
    <mergeCell ref="P102:Q102"/>
    <mergeCell ref="P101:Q101"/>
    <mergeCell ref="P96:Q96"/>
    <mergeCell ref="P97:Q97"/>
    <mergeCell ref="P98:Q98"/>
    <mergeCell ref="P99:Q99"/>
    <mergeCell ref="P100:Q100"/>
    <mergeCell ref="P91:Q91"/>
    <mergeCell ref="P92:Q92"/>
    <mergeCell ref="P93:Q93"/>
    <mergeCell ref="P94:Q94"/>
    <mergeCell ref="P95:Q95"/>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12:P112"/>
    <mergeCell ref="P140:Q140"/>
    <mergeCell ref="O72:P72"/>
    <mergeCell ref="O73:P73"/>
    <mergeCell ref="B79:N79"/>
    <mergeCell ref="J84:L84"/>
    <mergeCell ref="P84:Q84"/>
    <mergeCell ref="B105:N105"/>
    <mergeCell ref="D108:E108"/>
    <mergeCell ref="D109:E109"/>
    <mergeCell ref="P85:Q85"/>
    <mergeCell ref="P86:Q86"/>
    <mergeCell ref="P87:Q87"/>
    <mergeCell ref="P88:Q88"/>
    <mergeCell ref="P89:Q89"/>
    <mergeCell ref="P90:Q90"/>
    <mergeCell ref="P141:Q141"/>
    <mergeCell ref="B151:B153"/>
    <mergeCell ref="F151:F153"/>
    <mergeCell ref="E161:E162"/>
    <mergeCell ref="B115:N115"/>
    <mergeCell ref="E133:E135"/>
    <mergeCell ref="B138:N138"/>
    <mergeCell ref="J140:L140"/>
  </mergeCells>
  <dataValidations count="2">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zoomScale="70" zoomScaleNormal="70" workbookViewId="0">
      <selection activeCell="A49" sqref="A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8.28515625" style="9" customWidth="1"/>
    <col min="17" max="17" width="66" style="9" customWidth="1"/>
    <col min="18" max="21" width="6.42578125" style="9" customWidth="1"/>
    <col min="22" max="250" width="11.42578125" style="9"/>
    <col min="251" max="251" width="1" style="9" customWidth="1"/>
    <col min="252" max="252" width="4.28515625" style="9" customWidth="1"/>
    <col min="253" max="253" width="34.7109375" style="9" customWidth="1"/>
    <col min="254" max="254" width="0" style="9" hidden="1" customWidth="1"/>
    <col min="255" max="255" width="20" style="9" customWidth="1"/>
    <col min="256" max="256" width="20.85546875" style="9" customWidth="1"/>
    <col min="257" max="257" width="25" style="9" customWidth="1"/>
    <col min="258" max="258" width="18.7109375" style="9" customWidth="1"/>
    <col min="259" max="259" width="29.7109375" style="9" customWidth="1"/>
    <col min="260" max="260" width="13.42578125" style="9" customWidth="1"/>
    <col min="261" max="261" width="13.85546875" style="9" customWidth="1"/>
    <col min="262" max="266" width="16.5703125" style="9" customWidth="1"/>
    <col min="267" max="267" width="20.5703125" style="9" customWidth="1"/>
    <col min="268" max="268" width="21.140625" style="9" customWidth="1"/>
    <col min="269" max="269" width="9.5703125" style="9" customWidth="1"/>
    <col min="270" max="270" width="0.42578125" style="9" customWidth="1"/>
    <col min="271" max="277" width="6.42578125" style="9" customWidth="1"/>
    <col min="278" max="506" width="11.42578125" style="9"/>
    <col min="507" max="507" width="1" style="9" customWidth="1"/>
    <col min="508" max="508" width="4.28515625" style="9" customWidth="1"/>
    <col min="509" max="509" width="34.7109375" style="9" customWidth="1"/>
    <col min="510" max="510" width="0" style="9" hidden="1" customWidth="1"/>
    <col min="511" max="511" width="20" style="9" customWidth="1"/>
    <col min="512" max="512" width="20.85546875" style="9" customWidth="1"/>
    <col min="513" max="513" width="25" style="9" customWidth="1"/>
    <col min="514" max="514" width="18.7109375" style="9" customWidth="1"/>
    <col min="515" max="515" width="29.7109375" style="9" customWidth="1"/>
    <col min="516" max="516" width="13.42578125" style="9" customWidth="1"/>
    <col min="517" max="517" width="13.85546875" style="9" customWidth="1"/>
    <col min="518" max="522" width="16.5703125" style="9" customWidth="1"/>
    <col min="523" max="523" width="20.5703125" style="9" customWidth="1"/>
    <col min="524" max="524" width="21.140625" style="9" customWidth="1"/>
    <col min="525" max="525" width="9.5703125" style="9" customWidth="1"/>
    <col min="526" max="526" width="0.42578125" style="9" customWidth="1"/>
    <col min="527" max="533" width="6.42578125" style="9" customWidth="1"/>
    <col min="534" max="762" width="11.42578125" style="9"/>
    <col min="763" max="763" width="1" style="9" customWidth="1"/>
    <col min="764" max="764" width="4.28515625" style="9" customWidth="1"/>
    <col min="765" max="765" width="34.7109375" style="9" customWidth="1"/>
    <col min="766" max="766" width="0" style="9" hidden="1" customWidth="1"/>
    <col min="767" max="767" width="20" style="9" customWidth="1"/>
    <col min="768" max="768" width="20.85546875" style="9" customWidth="1"/>
    <col min="769" max="769" width="25" style="9" customWidth="1"/>
    <col min="770" max="770" width="18.7109375" style="9" customWidth="1"/>
    <col min="771" max="771" width="29.7109375" style="9" customWidth="1"/>
    <col min="772" max="772" width="13.42578125" style="9" customWidth="1"/>
    <col min="773" max="773" width="13.85546875" style="9" customWidth="1"/>
    <col min="774" max="778" width="16.5703125" style="9" customWidth="1"/>
    <col min="779" max="779" width="20.5703125" style="9" customWidth="1"/>
    <col min="780" max="780" width="21.140625" style="9" customWidth="1"/>
    <col min="781" max="781" width="9.5703125" style="9" customWidth="1"/>
    <col min="782" max="782" width="0.42578125" style="9" customWidth="1"/>
    <col min="783" max="789" width="6.42578125" style="9" customWidth="1"/>
    <col min="790" max="1018" width="11.42578125" style="9"/>
    <col min="1019" max="1019" width="1" style="9" customWidth="1"/>
    <col min="1020" max="1020" width="4.28515625" style="9" customWidth="1"/>
    <col min="1021" max="1021" width="34.7109375" style="9" customWidth="1"/>
    <col min="1022" max="1022" width="0" style="9" hidden="1" customWidth="1"/>
    <col min="1023" max="1023" width="20" style="9" customWidth="1"/>
    <col min="1024" max="1024" width="20.85546875" style="9" customWidth="1"/>
    <col min="1025" max="1025" width="25" style="9" customWidth="1"/>
    <col min="1026" max="1026" width="18.7109375" style="9" customWidth="1"/>
    <col min="1027" max="1027" width="29.7109375" style="9" customWidth="1"/>
    <col min="1028" max="1028" width="13.42578125" style="9" customWidth="1"/>
    <col min="1029" max="1029" width="13.85546875" style="9" customWidth="1"/>
    <col min="1030" max="1034" width="16.5703125" style="9" customWidth="1"/>
    <col min="1035" max="1035" width="20.5703125" style="9" customWidth="1"/>
    <col min="1036" max="1036" width="21.140625" style="9" customWidth="1"/>
    <col min="1037" max="1037" width="9.5703125" style="9" customWidth="1"/>
    <col min="1038" max="1038" width="0.42578125" style="9" customWidth="1"/>
    <col min="1039" max="1045" width="6.42578125" style="9" customWidth="1"/>
    <col min="1046" max="1274" width="11.42578125" style="9"/>
    <col min="1275" max="1275" width="1" style="9" customWidth="1"/>
    <col min="1276" max="1276" width="4.28515625" style="9" customWidth="1"/>
    <col min="1277" max="1277" width="34.7109375" style="9" customWidth="1"/>
    <col min="1278" max="1278" width="0" style="9" hidden="1" customWidth="1"/>
    <col min="1279" max="1279" width="20" style="9" customWidth="1"/>
    <col min="1280" max="1280" width="20.85546875" style="9" customWidth="1"/>
    <col min="1281" max="1281" width="25" style="9" customWidth="1"/>
    <col min="1282" max="1282" width="18.7109375" style="9" customWidth="1"/>
    <col min="1283" max="1283" width="29.7109375" style="9" customWidth="1"/>
    <col min="1284" max="1284" width="13.42578125" style="9" customWidth="1"/>
    <col min="1285" max="1285" width="13.85546875" style="9" customWidth="1"/>
    <col min="1286" max="1290" width="16.5703125" style="9" customWidth="1"/>
    <col min="1291" max="1291" width="20.5703125" style="9" customWidth="1"/>
    <col min="1292" max="1292" width="21.140625" style="9" customWidth="1"/>
    <col min="1293" max="1293" width="9.5703125" style="9" customWidth="1"/>
    <col min="1294" max="1294" width="0.42578125" style="9" customWidth="1"/>
    <col min="1295" max="1301" width="6.42578125" style="9" customWidth="1"/>
    <col min="1302" max="1530" width="11.42578125" style="9"/>
    <col min="1531" max="1531" width="1" style="9" customWidth="1"/>
    <col min="1532" max="1532" width="4.28515625" style="9" customWidth="1"/>
    <col min="1533" max="1533" width="34.7109375" style="9" customWidth="1"/>
    <col min="1534" max="1534" width="0" style="9" hidden="1" customWidth="1"/>
    <col min="1535" max="1535" width="20" style="9" customWidth="1"/>
    <col min="1536" max="1536" width="20.85546875" style="9" customWidth="1"/>
    <col min="1537" max="1537" width="25" style="9" customWidth="1"/>
    <col min="1538" max="1538" width="18.7109375" style="9" customWidth="1"/>
    <col min="1539" max="1539" width="29.7109375" style="9" customWidth="1"/>
    <col min="1540" max="1540" width="13.42578125" style="9" customWidth="1"/>
    <col min="1541" max="1541" width="13.85546875" style="9" customWidth="1"/>
    <col min="1542" max="1546" width="16.5703125" style="9" customWidth="1"/>
    <col min="1547" max="1547" width="20.5703125" style="9" customWidth="1"/>
    <col min="1548" max="1548" width="21.140625" style="9" customWidth="1"/>
    <col min="1549" max="1549" width="9.5703125" style="9" customWidth="1"/>
    <col min="1550" max="1550" width="0.42578125" style="9" customWidth="1"/>
    <col min="1551" max="1557" width="6.42578125" style="9" customWidth="1"/>
    <col min="1558" max="1786" width="11.42578125" style="9"/>
    <col min="1787" max="1787" width="1" style="9" customWidth="1"/>
    <col min="1788" max="1788" width="4.28515625" style="9" customWidth="1"/>
    <col min="1789" max="1789" width="34.7109375" style="9" customWidth="1"/>
    <col min="1790" max="1790" width="0" style="9" hidden="1" customWidth="1"/>
    <col min="1791" max="1791" width="20" style="9" customWidth="1"/>
    <col min="1792" max="1792" width="20.85546875" style="9" customWidth="1"/>
    <col min="1793" max="1793" width="25" style="9" customWidth="1"/>
    <col min="1794" max="1794" width="18.7109375" style="9" customWidth="1"/>
    <col min="1795" max="1795" width="29.7109375" style="9" customWidth="1"/>
    <col min="1796" max="1796" width="13.42578125" style="9" customWidth="1"/>
    <col min="1797" max="1797" width="13.85546875" style="9" customWidth="1"/>
    <col min="1798" max="1802" width="16.5703125" style="9" customWidth="1"/>
    <col min="1803" max="1803" width="20.5703125" style="9" customWidth="1"/>
    <col min="1804" max="1804" width="21.140625" style="9" customWidth="1"/>
    <col min="1805" max="1805" width="9.5703125" style="9" customWidth="1"/>
    <col min="1806" max="1806" width="0.42578125" style="9" customWidth="1"/>
    <col min="1807" max="1813" width="6.42578125" style="9" customWidth="1"/>
    <col min="1814" max="2042" width="11.42578125" style="9"/>
    <col min="2043" max="2043" width="1" style="9" customWidth="1"/>
    <col min="2044" max="2044" width="4.28515625" style="9" customWidth="1"/>
    <col min="2045" max="2045" width="34.7109375" style="9" customWidth="1"/>
    <col min="2046" max="2046" width="0" style="9" hidden="1" customWidth="1"/>
    <col min="2047" max="2047" width="20" style="9" customWidth="1"/>
    <col min="2048" max="2048" width="20.85546875" style="9" customWidth="1"/>
    <col min="2049" max="2049" width="25" style="9" customWidth="1"/>
    <col min="2050" max="2050" width="18.7109375" style="9" customWidth="1"/>
    <col min="2051" max="2051" width="29.7109375" style="9" customWidth="1"/>
    <col min="2052" max="2052" width="13.42578125" style="9" customWidth="1"/>
    <col min="2053" max="2053" width="13.85546875" style="9" customWidth="1"/>
    <col min="2054" max="2058" width="16.5703125" style="9" customWidth="1"/>
    <col min="2059" max="2059" width="20.5703125" style="9" customWidth="1"/>
    <col min="2060" max="2060" width="21.140625" style="9" customWidth="1"/>
    <col min="2061" max="2061" width="9.5703125" style="9" customWidth="1"/>
    <col min="2062" max="2062" width="0.42578125" style="9" customWidth="1"/>
    <col min="2063" max="2069" width="6.42578125" style="9" customWidth="1"/>
    <col min="2070" max="2298" width="11.42578125" style="9"/>
    <col min="2299" max="2299" width="1" style="9" customWidth="1"/>
    <col min="2300" max="2300" width="4.28515625" style="9" customWidth="1"/>
    <col min="2301" max="2301" width="34.7109375" style="9" customWidth="1"/>
    <col min="2302" max="2302" width="0" style="9" hidden="1" customWidth="1"/>
    <col min="2303" max="2303" width="20" style="9" customWidth="1"/>
    <col min="2304" max="2304" width="20.85546875" style="9" customWidth="1"/>
    <col min="2305" max="2305" width="25" style="9" customWidth="1"/>
    <col min="2306" max="2306" width="18.7109375" style="9" customWidth="1"/>
    <col min="2307" max="2307" width="29.7109375" style="9" customWidth="1"/>
    <col min="2308" max="2308" width="13.42578125" style="9" customWidth="1"/>
    <col min="2309" max="2309" width="13.85546875" style="9" customWidth="1"/>
    <col min="2310" max="2314" width="16.5703125" style="9" customWidth="1"/>
    <col min="2315" max="2315" width="20.5703125" style="9" customWidth="1"/>
    <col min="2316" max="2316" width="21.140625" style="9" customWidth="1"/>
    <col min="2317" max="2317" width="9.5703125" style="9" customWidth="1"/>
    <col min="2318" max="2318" width="0.42578125" style="9" customWidth="1"/>
    <col min="2319" max="2325" width="6.42578125" style="9" customWidth="1"/>
    <col min="2326" max="2554" width="11.42578125" style="9"/>
    <col min="2555" max="2555" width="1" style="9" customWidth="1"/>
    <col min="2556" max="2556" width="4.28515625" style="9" customWidth="1"/>
    <col min="2557" max="2557" width="34.7109375" style="9" customWidth="1"/>
    <col min="2558" max="2558" width="0" style="9" hidden="1" customWidth="1"/>
    <col min="2559" max="2559" width="20" style="9" customWidth="1"/>
    <col min="2560" max="2560" width="20.85546875" style="9" customWidth="1"/>
    <col min="2561" max="2561" width="25" style="9" customWidth="1"/>
    <col min="2562" max="2562" width="18.7109375" style="9" customWidth="1"/>
    <col min="2563" max="2563" width="29.7109375" style="9" customWidth="1"/>
    <col min="2564" max="2564" width="13.42578125" style="9" customWidth="1"/>
    <col min="2565" max="2565" width="13.85546875" style="9" customWidth="1"/>
    <col min="2566" max="2570" width="16.5703125" style="9" customWidth="1"/>
    <col min="2571" max="2571" width="20.5703125" style="9" customWidth="1"/>
    <col min="2572" max="2572" width="21.140625" style="9" customWidth="1"/>
    <col min="2573" max="2573" width="9.5703125" style="9" customWidth="1"/>
    <col min="2574" max="2574" width="0.42578125" style="9" customWidth="1"/>
    <col min="2575" max="2581" width="6.42578125" style="9" customWidth="1"/>
    <col min="2582" max="2810" width="11.42578125" style="9"/>
    <col min="2811" max="2811" width="1" style="9" customWidth="1"/>
    <col min="2812" max="2812" width="4.28515625" style="9" customWidth="1"/>
    <col min="2813" max="2813" width="34.7109375" style="9" customWidth="1"/>
    <col min="2814" max="2814" width="0" style="9" hidden="1" customWidth="1"/>
    <col min="2815" max="2815" width="20" style="9" customWidth="1"/>
    <col min="2816" max="2816" width="20.85546875" style="9" customWidth="1"/>
    <col min="2817" max="2817" width="25" style="9" customWidth="1"/>
    <col min="2818" max="2818" width="18.7109375" style="9" customWidth="1"/>
    <col min="2819" max="2819" width="29.7109375" style="9" customWidth="1"/>
    <col min="2820" max="2820" width="13.42578125" style="9" customWidth="1"/>
    <col min="2821" max="2821" width="13.85546875" style="9" customWidth="1"/>
    <col min="2822" max="2826" width="16.5703125" style="9" customWidth="1"/>
    <col min="2827" max="2827" width="20.5703125" style="9" customWidth="1"/>
    <col min="2828" max="2828" width="21.140625" style="9" customWidth="1"/>
    <col min="2829" max="2829" width="9.5703125" style="9" customWidth="1"/>
    <col min="2830" max="2830" width="0.42578125" style="9" customWidth="1"/>
    <col min="2831" max="2837" width="6.42578125" style="9" customWidth="1"/>
    <col min="2838" max="3066" width="11.42578125" style="9"/>
    <col min="3067" max="3067" width="1" style="9" customWidth="1"/>
    <col min="3068" max="3068" width="4.28515625" style="9" customWidth="1"/>
    <col min="3069" max="3069" width="34.7109375" style="9" customWidth="1"/>
    <col min="3070" max="3070" width="0" style="9" hidden="1" customWidth="1"/>
    <col min="3071" max="3071" width="20" style="9" customWidth="1"/>
    <col min="3072" max="3072" width="20.85546875" style="9" customWidth="1"/>
    <col min="3073" max="3073" width="25" style="9" customWidth="1"/>
    <col min="3074" max="3074" width="18.7109375" style="9" customWidth="1"/>
    <col min="3075" max="3075" width="29.7109375" style="9" customWidth="1"/>
    <col min="3076" max="3076" width="13.42578125" style="9" customWidth="1"/>
    <col min="3077" max="3077" width="13.85546875" style="9" customWidth="1"/>
    <col min="3078" max="3082" width="16.5703125" style="9" customWidth="1"/>
    <col min="3083" max="3083" width="20.5703125" style="9" customWidth="1"/>
    <col min="3084" max="3084" width="21.140625" style="9" customWidth="1"/>
    <col min="3085" max="3085" width="9.5703125" style="9" customWidth="1"/>
    <col min="3086" max="3086" width="0.42578125" style="9" customWidth="1"/>
    <col min="3087" max="3093" width="6.42578125" style="9" customWidth="1"/>
    <col min="3094" max="3322" width="11.42578125" style="9"/>
    <col min="3323" max="3323" width="1" style="9" customWidth="1"/>
    <col min="3324" max="3324" width="4.28515625" style="9" customWidth="1"/>
    <col min="3325" max="3325" width="34.7109375" style="9" customWidth="1"/>
    <col min="3326" max="3326" width="0" style="9" hidden="1" customWidth="1"/>
    <col min="3327" max="3327" width="20" style="9" customWidth="1"/>
    <col min="3328" max="3328" width="20.85546875" style="9" customWidth="1"/>
    <col min="3329" max="3329" width="25" style="9" customWidth="1"/>
    <col min="3330" max="3330" width="18.7109375" style="9" customWidth="1"/>
    <col min="3331" max="3331" width="29.7109375" style="9" customWidth="1"/>
    <col min="3332" max="3332" width="13.42578125" style="9" customWidth="1"/>
    <col min="3333" max="3333" width="13.85546875" style="9" customWidth="1"/>
    <col min="3334" max="3338" width="16.5703125" style="9" customWidth="1"/>
    <col min="3339" max="3339" width="20.5703125" style="9" customWidth="1"/>
    <col min="3340" max="3340" width="21.140625" style="9" customWidth="1"/>
    <col min="3341" max="3341" width="9.5703125" style="9" customWidth="1"/>
    <col min="3342" max="3342" width="0.42578125" style="9" customWidth="1"/>
    <col min="3343" max="3349" width="6.42578125" style="9" customWidth="1"/>
    <col min="3350" max="3578" width="11.42578125" style="9"/>
    <col min="3579" max="3579" width="1" style="9" customWidth="1"/>
    <col min="3580" max="3580" width="4.28515625" style="9" customWidth="1"/>
    <col min="3581" max="3581" width="34.7109375" style="9" customWidth="1"/>
    <col min="3582" max="3582" width="0" style="9" hidden="1" customWidth="1"/>
    <col min="3583" max="3583" width="20" style="9" customWidth="1"/>
    <col min="3584" max="3584" width="20.85546875" style="9" customWidth="1"/>
    <col min="3585" max="3585" width="25" style="9" customWidth="1"/>
    <col min="3586" max="3586" width="18.7109375" style="9" customWidth="1"/>
    <col min="3587" max="3587" width="29.7109375" style="9" customWidth="1"/>
    <col min="3588" max="3588" width="13.42578125" style="9" customWidth="1"/>
    <col min="3589" max="3589" width="13.85546875" style="9" customWidth="1"/>
    <col min="3590" max="3594" width="16.5703125" style="9" customWidth="1"/>
    <col min="3595" max="3595" width="20.5703125" style="9" customWidth="1"/>
    <col min="3596" max="3596" width="21.140625" style="9" customWidth="1"/>
    <col min="3597" max="3597" width="9.5703125" style="9" customWidth="1"/>
    <col min="3598" max="3598" width="0.42578125" style="9" customWidth="1"/>
    <col min="3599" max="3605" width="6.42578125" style="9" customWidth="1"/>
    <col min="3606" max="3834" width="11.42578125" style="9"/>
    <col min="3835" max="3835" width="1" style="9" customWidth="1"/>
    <col min="3836" max="3836" width="4.28515625" style="9" customWidth="1"/>
    <col min="3837" max="3837" width="34.7109375" style="9" customWidth="1"/>
    <col min="3838" max="3838" width="0" style="9" hidden="1" customWidth="1"/>
    <col min="3839" max="3839" width="20" style="9" customWidth="1"/>
    <col min="3840" max="3840" width="20.85546875" style="9" customWidth="1"/>
    <col min="3841" max="3841" width="25" style="9" customWidth="1"/>
    <col min="3842" max="3842" width="18.7109375" style="9" customWidth="1"/>
    <col min="3843" max="3843" width="29.7109375" style="9" customWidth="1"/>
    <col min="3844" max="3844" width="13.42578125" style="9" customWidth="1"/>
    <col min="3845" max="3845" width="13.85546875" style="9" customWidth="1"/>
    <col min="3846" max="3850" width="16.5703125" style="9" customWidth="1"/>
    <col min="3851" max="3851" width="20.5703125" style="9" customWidth="1"/>
    <col min="3852" max="3852" width="21.140625" style="9" customWidth="1"/>
    <col min="3853" max="3853" width="9.5703125" style="9" customWidth="1"/>
    <col min="3854" max="3854" width="0.42578125" style="9" customWidth="1"/>
    <col min="3855" max="3861" width="6.42578125" style="9" customWidth="1"/>
    <col min="3862" max="4090" width="11.42578125" style="9"/>
    <col min="4091" max="4091" width="1" style="9" customWidth="1"/>
    <col min="4092" max="4092" width="4.28515625" style="9" customWidth="1"/>
    <col min="4093" max="4093" width="34.7109375" style="9" customWidth="1"/>
    <col min="4094" max="4094" width="0" style="9" hidden="1" customWidth="1"/>
    <col min="4095" max="4095" width="20" style="9" customWidth="1"/>
    <col min="4096" max="4096" width="20.85546875" style="9" customWidth="1"/>
    <col min="4097" max="4097" width="25" style="9" customWidth="1"/>
    <col min="4098" max="4098" width="18.7109375" style="9" customWidth="1"/>
    <col min="4099" max="4099" width="29.7109375" style="9" customWidth="1"/>
    <col min="4100" max="4100" width="13.42578125" style="9" customWidth="1"/>
    <col min="4101" max="4101" width="13.85546875" style="9" customWidth="1"/>
    <col min="4102" max="4106" width="16.5703125" style="9" customWidth="1"/>
    <col min="4107" max="4107" width="20.5703125" style="9" customWidth="1"/>
    <col min="4108" max="4108" width="21.140625" style="9" customWidth="1"/>
    <col min="4109" max="4109" width="9.5703125" style="9" customWidth="1"/>
    <col min="4110" max="4110" width="0.42578125" style="9" customWidth="1"/>
    <col min="4111" max="4117" width="6.42578125" style="9" customWidth="1"/>
    <col min="4118" max="4346" width="11.42578125" style="9"/>
    <col min="4347" max="4347" width="1" style="9" customWidth="1"/>
    <col min="4348" max="4348" width="4.28515625" style="9" customWidth="1"/>
    <col min="4349" max="4349" width="34.7109375" style="9" customWidth="1"/>
    <col min="4350" max="4350" width="0" style="9" hidden="1" customWidth="1"/>
    <col min="4351" max="4351" width="20" style="9" customWidth="1"/>
    <col min="4352" max="4352" width="20.85546875" style="9" customWidth="1"/>
    <col min="4353" max="4353" width="25" style="9" customWidth="1"/>
    <col min="4354" max="4354" width="18.7109375" style="9" customWidth="1"/>
    <col min="4355" max="4355" width="29.7109375" style="9" customWidth="1"/>
    <col min="4356" max="4356" width="13.42578125" style="9" customWidth="1"/>
    <col min="4357" max="4357" width="13.85546875" style="9" customWidth="1"/>
    <col min="4358" max="4362" width="16.5703125" style="9" customWidth="1"/>
    <col min="4363" max="4363" width="20.5703125" style="9" customWidth="1"/>
    <col min="4364" max="4364" width="21.140625" style="9" customWidth="1"/>
    <col min="4365" max="4365" width="9.5703125" style="9" customWidth="1"/>
    <col min="4366" max="4366" width="0.42578125" style="9" customWidth="1"/>
    <col min="4367" max="4373" width="6.42578125" style="9" customWidth="1"/>
    <col min="4374" max="4602" width="11.42578125" style="9"/>
    <col min="4603" max="4603" width="1" style="9" customWidth="1"/>
    <col min="4604" max="4604" width="4.28515625" style="9" customWidth="1"/>
    <col min="4605" max="4605" width="34.7109375" style="9" customWidth="1"/>
    <col min="4606" max="4606" width="0" style="9" hidden="1" customWidth="1"/>
    <col min="4607" max="4607" width="20" style="9" customWidth="1"/>
    <col min="4608" max="4608" width="20.85546875" style="9" customWidth="1"/>
    <col min="4609" max="4609" width="25" style="9" customWidth="1"/>
    <col min="4610" max="4610" width="18.7109375" style="9" customWidth="1"/>
    <col min="4611" max="4611" width="29.7109375" style="9" customWidth="1"/>
    <col min="4612" max="4612" width="13.42578125" style="9" customWidth="1"/>
    <col min="4613" max="4613" width="13.85546875" style="9" customWidth="1"/>
    <col min="4614" max="4618" width="16.5703125" style="9" customWidth="1"/>
    <col min="4619" max="4619" width="20.5703125" style="9" customWidth="1"/>
    <col min="4620" max="4620" width="21.140625" style="9" customWidth="1"/>
    <col min="4621" max="4621" width="9.5703125" style="9" customWidth="1"/>
    <col min="4622" max="4622" width="0.42578125" style="9" customWidth="1"/>
    <col min="4623" max="4629" width="6.42578125" style="9" customWidth="1"/>
    <col min="4630" max="4858" width="11.42578125" style="9"/>
    <col min="4859" max="4859" width="1" style="9" customWidth="1"/>
    <col min="4860" max="4860" width="4.28515625" style="9" customWidth="1"/>
    <col min="4861" max="4861" width="34.7109375" style="9" customWidth="1"/>
    <col min="4862" max="4862" width="0" style="9" hidden="1" customWidth="1"/>
    <col min="4863" max="4863" width="20" style="9" customWidth="1"/>
    <col min="4864" max="4864" width="20.85546875" style="9" customWidth="1"/>
    <col min="4865" max="4865" width="25" style="9" customWidth="1"/>
    <col min="4866" max="4866" width="18.7109375" style="9" customWidth="1"/>
    <col min="4867" max="4867" width="29.7109375" style="9" customWidth="1"/>
    <col min="4868" max="4868" width="13.42578125" style="9" customWidth="1"/>
    <col min="4869" max="4869" width="13.85546875" style="9" customWidth="1"/>
    <col min="4870" max="4874" width="16.5703125" style="9" customWidth="1"/>
    <col min="4875" max="4875" width="20.5703125" style="9" customWidth="1"/>
    <col min="4876" max="4876" width="21.140625" style="9" customWidth="1"/>
    <col min="4877" max="4877" width="9.5703125" style="9" customWidth="1"/>
    <col min="4878" max="4878" width="0.42578125" style="9" customWidth="1"/>
    <col min="4879" max="4885" width="6.42578125" style="9" customWidth="1"/>
    <col min="4886" max="5114" width="11.42578125" style="9"/>
    <col min="5115" max="5115" width="1" style="9" customWidth="1"/>
    <col min="5116" max="5116" width="4.28515625" style="9" customWidth="1"/>
    <col min="5117" max="5117" width="34.7109375" style="9" customWidth="1"/>
    <col min="5118" max="5118" width="0" style="9" hidden="1" customWidth="1"/>
    <col min="5119" max="5119" width="20" style="9" customWidth="1"/>
    <col min="5120" max="5120" width="20.85546875" style="9" customWidth="1"/>
    <col min="5121" max="5121" width="25" style="9" customWidth="1"/>
    <col min="5122" max="5122" width="18.7109375" style="9" customWidth="1"/>
    <col min="5123" max="5123" width="29.7109375" style="9" customWidth="1"/>
    <col min="5124" max="5124" width="13.42578125" style="9" customWidth="1"/>
    <col min="5125" max="5125" width="13.85546875" style="9" customWidth="1"/>
    <col min="5126" max="5130" width="16.5703125" style="9" customWidth="1"/>
    <col min="5131" max="5131" width="20.5703125" style="9" customWidth="1"/>
    <col min="5132" max="5132" width="21.140625" style="9" customWidth="1"/>
    <col min="5133" max="5133" width="9.5703125" style="9" customWidth="1"/>
    <col min="5134" max="5134" width="0.42578125" style="9" customWidth="1"/>
    <col min="5135" max="5141" width="6.42578125" style="9" customWidth="1"/>
    <col min="5142" max="5370" width="11.42578125" style="9"/>
    <col min="5371" max="5371" width="1" style="9" customWidth="1"/>
    <col min="5372" max="5372" width="4.28515625" style="9" customWidth="1"/>
    <col min="5373" max="5373" width="34.7109375" style="9" customWidth="1"/>
    <col min="5374" max="5374" width="0" style="9" hidden="1" customWidth="1"/>
    <col min="5375" max="5375" width="20" style="9" customWidth="1"/>
    <col min="5376" max="5376" width="20.85546875" style="9" customWidth="1"/>
    <col min="5377" max="5377" width="25" style="9" customWidth="1"/>
    <col min="5378" max="5378" width="18.7109375" style="9" customWidth="1"/>
    <col min="5379" max="5379" width="29.7109375" style="9" customWidth="1"/>
    <col min="5380" max="5380" width="13.42578125" style="9" customWidth="1"/>
    <col min="5381" max="5381" width="13.85546875" style="9" customWidth="1"/>
    <col min="5382" max="5386" width="16.5703125" style="9" customWidth="1"/>
    <col min="5387" max="5387" width="20.5703125" style="9" customWidth="1"/>
    <col min="5388" max="5388" width="21.140625" style="9" customWidth="1"/>
    <col min="5389" max="5389" width="9.5703125" style="9" customWidth="1"/>
    <col min="5390" max="5390" width="0.42578125" style="9" customWidth="1"/>
    <col min="5391" max="5397" width="6.42578125" style="9" customWidth="1"/>
    <col min="5398" max="5626" width="11.42578125" style="9"/>
    <col min="5627" max="5627" width="1" style="9" customWidth="1"/>
    <col min="5628" max="5628" width="4.28515625" style="9" customWidth="1"/>
    <col min="5629" max="5629" width="34.7109375" style="9" customWidth="1"/>
    <col min="5630" max="5630" width="0" style="9" hidden="1" customWidth="1"/>
    <col min="5631" max="5631" width="20" style="9" customWidth="1"/>
    <col min="5632" max="5632" width="20.85546875" style="9" customWidth="1"/>
    <col min="5633" max="5633" width="25" style="9" customWidth="1"/>
    <col min="5634" max="5634" width="18.7109375" style="9" customWidth="1"/>
    <col min="5635" max="5635" width="29.7109375" style="9" customWidth="1"/>
    <col min="5636" max="5636" width="13.42578125" style="9" customWidth="1"/>
    <col min="5637" max="5637" width="13.85546875" style="9" customWidth="1"/>
    <col min="5638" max="5642" width="16.5703125" style="9" customWidth="1"/>
    <col min="5643" max="5643" width="20.5703125" style="9" customWidth="1"/>
    <col min="5644" max="5644" width="21.140625" style="9" customWidth="1"/>
    <col min="5645" max="5645" width="9.5703125" style="9" customWidth="1"/>
    <col min="5646" max="5646" width="0.42578125" style="9" customWidth="1"/>
    <col min="5647" max="5653" width="6.42578125" style="9" customWidth="1"/>
    <col min="5654" max="5882" width="11.42578125" style="9"/>
    <col min="5883" max="5883" width="1" style="9" customWidth="1"/>
    <col min="5884" max="5884" width="4.28515625" style="9" customWidth="1"/>
    <col min="5885" max="5885" width="34.7109375" style="9" customWidth="1"/>
    <col min="5886" max="5886" width="0" style="9" hidden="1" customWidth="1"/>
    <col min="5887" max="5887" width="20" style="9" customWidth="1"/>
    <col min="5888" max="5888" width="20.85546875" style="9" customWidth="1"/>
    <col min="5889" max="5889" width="25" style="9" customWidth="1"/>
    <col min="5890" max="5890" width="18.7109375" style="9" customWidth="1"/>
    <col min="5891" max="5891" width="29.7109375" style="9" customWidth="1"/>
    <col min="5892" max="5892" width="13.42578125" style="9" customWidth="1"/>
    <col min="5893" max="5893" width="13.85546875" style="9" customWidth="1"/>
    <col min="5894" max="5898" width="16.5703125" style="9" customWidth="1"/>
    <col min="5899" max="5899" width="20.5703125" style="9" customWidth="1"/>
    <col min="5900" max="5900" width="21.140625" style="9" customWidth="1"/>
    <col min="5901" max="5901" width="9.5703125" style="9" customWidth="1"/>
    <col min="5902" max="5902" width="0.42578125" style="9" customWidth="1"/>
    <col min="5903" max="5909" width="6.42578125" style="9" customWidth="1"/>
    <col min="5910" max="6138" width="11.42578125" style="9"/>
    <col min="6139" max="6139" width="1" style="9" customWidth="1"/>
    <col min="6140" max="6140" width="4.28515625" style="9" customWidth="1"/>
    <col min="6141" max="6141" width="34.7109375" style="9" customWidth="1"/>
    <col min="6142" max="6142" width="0" style="9" hidden="1" customWidth="1"/>
    <col min="6143" max="6143" width="20" style="9" customWidth="1"/>
    <col min="6144" max="6144" width="20.85546875" style="9" customWidth="1"/>
    <col min="6145" max="6145" width="25" style="9" customWidth="1"/>
    <col min="6146" max="6146" width="18.7109375" style="9" customWidth="1"/>
    <col min="6147" max="6147" width="29.7109375" style="9" customWidth="1"/>
    <col min="6148" max="6148" width="13.42578125" style="9" customWidth="1"/>
    <col min="6149" max="6149" width="13.85546875" style="9" customWidth="1"/>
    <col min="6150" max="6154" width="16.5703125" style="9" customWidth="1"/>
    <col min="6155" max="6155" width="20.5703125" style="9" customWidth="1"/>
    <col min="6156" max="6156" width="21.140625" style="9" customWidth="1"/>
    <col min="6157" max="6157" width="9.5703125" style="9" customWidth="1"/>
    <col min="6158" max="6158" width="0.42578125" style="9" customWidth="1"/>
    <col min="6159" max="6165" width="6.42578125" style="9" customWidth="1"/>
    <col min="6166" max="6394" width="11.42578125" style="9"/>
    <col min="6395" max="6395" width="1" style="9" customWidth="1"/>
    <col min="6396" max="6396" width="4.28515625" style="9" customWidth="1"/>
    <col min="6397" max="6397" width="34.7109375" style="9" customWidth="1"/>
    <col min="6398" max="6398" width="0" style="9" hidden="1" customWidth="1"/>
    <col min="6399" max="6399" width="20" style="9" customWidth="1"/>
    <col min="6400" max="6400" width="20.85546875" style="9" customWidth="1"/>
    <col min="6401" max="6401" width="25" style="9" customWidth="1"/>
    <col min="6402" max="6402" width="18.7109375" style="9" customWidth="1"/>
    <col min="6403" max="6403" width="29.7109375" style="9" customWidth="1"/>
    <col min="6404" max="6404" width="13.42578125" style="9" customWidth="1"/>
    <col min="6405" max="6405" width="13.85546875" style="9" customWidth="1"/>
    <col min="6406" max="6410" width="16.5703125" style="9" customWidth="1"/>
    <col min="6411" max="6411" width="20.5703125" style="9" customWidth="1"/>
    <col min="6412" max="6412" width="21.140625" style="9" customWidth="1"/>
    <col min="6413" max="6413" width="9.5703125" style="9" customWidth="1"/>
    <col min="6414" max="6414" width="0.42578125" style="9" customWidth="1"/>
    <col min="6415" max="6421" width="6.42578125" style="9" customWidth="1"/>
    <col min="6422" max="6650" width="11.42578125" style="9"/>
    <col min="6651" max="6651" width="1" style="9" customWidth="1"/>
    <col min="6652" max="6652" width="4.28515625" style="9" customWidth="1"/>
    <col min="6653" max="6653" width="34.7109375" style="9" customWidth="1"/>
    <col min="6654" max="6654" width="0" style="9" hidden="1" customWidth="1"/>
    <col min="6655" max="6655" width="20" style="9" customWidth="1"/>
    <col min="6656" max="6656" width="20.85546875" style="9" customWidth="1"/>
    <col min="6657" max="6657" width="25" style="9" customWidth="1"/>
    <col min="6658" max="6658" width="18.7109375" style="9" customWidth="1"/>
    <col min="6659" max="6659" width="29.7109375" style="9" customWidth="1"/>
    <col min="6660" max="6660" width="13.42578125" style="9" customWidth="1"/>
    <col min="6661" max="6661" width="13.85546875" style="9" customWidth="1"/>
    <col min="6662" max="6666" width="16.5703125" style="9" customWidth="1"/>
    <col min="6667" max="6667" width="20.5703125" style="9" customWidth="1"/>
    <col min="6668" max="6668" width="21.140625" style="9" customWidth="1"/>
    <col min="6669" max="6669" width="9.5703125" style="9" customWidth="1"/>
    <col min="6670" max="6670" width="0.42578125" style="9" customWidth="1"/>
    <col min="6671" max="6677" width="6.42578125" style="9" customWidth="1"/>
    <col min="6678" max="6906" width="11.42578125" style="9"/>
    <col min="6907" max="6907" width="1" style="9" customWidth="1"/>
    <col min="6908" max="6908" width="4.28515625" style="9" customWidth="1"/>
    <col min="6909" max="6909" width="34.7109375" style="9" customWidth="1"/>
    <col min="6910" max="6910" width="0" style="9" hidden="1" customWidth="1"/>
    <col min="6911" max="6911" width="20" style="9" customWidth="1"/>
    <col min="6912" max="6912" width="20.85546875" style="9" customWidth="1"/>
    <col min="6913" max="6913" width="25" style="9" customWidth="1"/>
    <col min="6914" max="6914" width="18.7109375" style="9" customWidth="1"/>
    <col min="6915" max="6915" width="29.7109375" style="9" customWidth="1"/>
    <col min="6916" max="6916" width="13.42578125" style="9" customWidth="1"/>
    <col min="6917" max="6917" width="13.85546875" style="9" customWidth="1"/>
    <col min="6918" max="6922" width="16.5703125" style="9" customWidth="1"/>
    <col min="6923" max="6923" width="20.5703125" style="9" customWidth="1"/>
    <col min="6924" max="6924" width="21.140625" style="9" customWidth="1"/>
    <col min="6925" max="6925" width="9.5703125" style="9" customWidth="1"/>
    <col min="6926" max="6926" width="0.42578125" style="9" customWidth="1"/>
    <col min="6927" max="6933" width="6.42578125" style="9" customWidth="1"/>
    <col min="6934" max="7162" width="11.42578125" style="9"/>
    <col min="7163" max="7163" width="1" style="9" customWidth="1"/>
    <col min="7164" max="7164" width="4.28515625" style="9" customWidth="1"/>
    <col min="7165" max="7165" width="34.7109375" style="9" customWidth="1"/>
    <col min="7166" max="7166" width="0" style="9" hidden="1" customWidth="1"/>
    <col min="7167" max="7167" width="20" style="9" customWidth="1"/>
    <col min="7168" max="7168" width="20.85546875" style="9" customWidth="1"/>
    <col min="7169" max="7169" width="25" style="9" customWidth="1"/>
    <col min="7170" max="7170" width="18.7109375" style="9" customWidth="1"/>
    <col min="7171" max="7171" width="29.7109375" style="9" customWidth="1"/>
    <col min="7172" max="7172" width="13.42578125" style="9" customWidth="1"/>
    <col min="7173" max="7173" width="13.85546875" style="9" customWidth="1"/>
    <col min="7174" max="7178" width="16.5703125" style="9" customWidth="1"/>
    <col min="7179" max="7179" width="20.5703125" style="9" customWidth="1"/>
    <col min="7180" max="7180" width="21.140625" style="9" customWidth="1"/>
    <col min="7181" max="7181" width="9.5703125" style="9" customWidth="1"/>
    <col min="7182" max="7182" width="0.42578125" style="9" customWidth="1"/>
    <col min="7183" max="7189" width="6.42578125" style="9" customWidth="1"/>
    <col min="7190" max="7418" width="11.42578125" style="9"/>
    <col min="7419" max="7419" width="1" style="9" customWidth="1"/>
    <col min="7420" max="7420" width="4.28515625" style="9" customWidth="1"/>
    <col min="7421" max="7421" width="34.7109375" style="9" customWidth="1"/>
    <col min="7422" max="7422" width="0" style="9" hidden="1" customWidth="1"/>
    <col min="7423" max="7423" width="20" style="9" customWidth="1"/>
    <col min="7424" max="7424" width="20.85546875" style="9" customWidth="1"/>
    <col min="7425" max="7425" width="25" style="9" customWidth="1"/>
    <col min="7426" max="7426" width="18.7109375" style="9" customWidth="1"/>
    <col min="7427" max="7427" width="29.7109375" style="9" customWidth="1"/>
    <col min="7428" max="7428" width="13.42578125" style="9" customWidth="1"/>
    <col min="7429" max="7429" width="13.85546875" style="9" customWidth="1"/>
    <col min="7430" max="7434" width="16.5703125" style="9" customWidth="1"/>
    <col min="7435" max="7435" width="20.5703125" style="9" customWidth="1"/>
    <col min="7436" max="7436" width="21.140625" style="9" customWidth="1"/>
    <col min="7437" max="7437" width="9.5703125" style="9" customWidth="1"/>
    <col min="7438" max="7438" width="0.42578125" style="9" customWidth="1"/>
    <col min="7439" max="7445" width="6.42578125" style="9" customWidth="1"/>
    <col min="7446" max="7674" width="11.42578125" style="9"/>
    <col min="7675" max="7675" width="1" style="9" customWidth="1"/>
    <col min="7676" max="7676" width="4.28515625" style="9" customWidth="1"/>
    <col min="7677" max="7677" width="34.7109375" style="9" customWidth="1"/>
    <col min="7678" max="7678" width="0" style="9" hidden="1" customWidth="1"/>
    <col min="7679" max="7679" width="20" style="9" customWidth="1"/>
    <col min="7680" max="7680" width="20.85546875" style="9" customWidth="1"/>
    <col min="7681" max="7681" width="25" style="9" customWidth="1"/>
    <col min="7682" max="7682" width="18.7109375" style="9" customWidth="1"/>
    <col min="7683" max="7683" width="29.7109375" style="9" customWidth="1"/>
    <col min="7684" max="7684" width="13.42578125" style="9" customWidth="1"/>
    <col min="7685" max="7685" width="13.85546875" style="9" customWidth="1"/>
    <col min="7686" max="7690" width="16.5703125" style="9" customWidth="1"/>
    <col min="7691" max="7691" width="20.5703125" style="9" customWidth="1"/>
    <col min="7692" max="7692" width="21.140625" style="9" customWidth="1"/>
    <col min="7693" max="7693" width="9.5703125" style="9" customWidth="1"/>
    <col min="7694" max="7694" width="0.42578125" style="9" customWidth="1"/>
    <col min="7695" max="7701" width="6.42578125" style="9" customWidth="1"/>
    <col min="7702" max="7930" width="11.42578125" style="9"/>
    <col min="7931" max="7931" width="1" style="9" customWidth="1"/>
    <col min="7932" max="7932" width="4.28515625" style="9" customWidth="1"/>
    <col min="7933" max="7933" width="34.7109375" style="9" customWidth="1"/>
    <col min="7934" max="7934" width="0" style="9" hidden="1" customWidth="1"/>
    <col min="7935" max="7935" width="20" style="9" customWidth="1"/>
    <col min="7936" max="7936" width="20.85546875" style="9" customWidth="1"/>
    <col min="7937" max="7937" width="25" style="9" customWidth="1"/>
    <col min="7938" max="7938" width="18.7109375" style="9" customWidth="1"/>
    <col min="7939" max="7939" width="29.7109375" style="9" customWidth="1"/>
    <col min="7940" max="7940" width="13.42578125" style="9" customWidth="1"/>
    <col min="7941" max="7941" width="13.85546875" style="9" customWidth="1"/>
    <col min="7942" max="7946" width="16.5703125" style="9" customWidth="1"/>
    <col min="7947" max="7947" width="20.5703125" style="9" customWidth="1"/>
    <col min="7948" max="7948" width="21.140625" style="9" customWidth="1"/>
    <col min="7949" max="7949" width="9.5703125" style="9" customWidth="1"/>
    <col min="7950" max="7950" width="0.42578125" style="9" customWidth="1"/>
    <col min="7951" max="7957" width="6.42578125" style="9" customWidth="1"/>
    <col min="7958" max="8186" width="11.42578125" style="9"/>
    <col min="8187" max="8187" width="1" style="9" customWidth="1"/>
    <col min="8188" max="8188" width="4.28515625" style="9" customWidth="1"/>
    <col min="8189" max="8189" width="34.7109375" style="9" customWidth="1"/>
    <col min="8190" max="8190" width="0" style="9" hidden="1" customWidth="1"/>
    <col min="8191" max="8191" width="20" style="9" customWidth="1"/>
    <col min="8192" max="8192" width="20.85546875" style="9" customWidth="1"/>
    <col min="8193" max="8193" width="25" style="9" customWidth="1"/>
    <col min="8194" max="8194" width="18.7109375" style="9" customWidth="1"/>
    <col min="8195" max="8195" width="29.7109375" style="9" customWidth="1"/>
    <col min="8196" max="8196" width="13.42578125" style="9" customWidth="1"/>
    <col min="8197" max="8197" width="13.85546875" style="9" customWidth="1"/>
    <col min="8198" max="8202" width="16.5703125" style="9" customWidth="1"/>
    <col min="8203" max="8203" width="20.5703125" style="9" customWidth="1"/>
    <col min="8204" max="8204" width="21.140625" style="9" customWidth="1"/>
    <col min="8205" max="8205" width="9.5703125" style="9" customWidth="1"/>
    <col min="8206" max="8206" width="0.42578125" style="9" customWidth="1"/>
    <col min="8207" max="8213" width="6.42578125" style="9" customWidth="1"/>
    <col min="8214" max="8442" width="11.42578125" style="9"/>
    <col min="8443" max="8443" width="1" style="9" customWidth="1"/>
    <col min="8444" max="8444" width="4.28515625" style="9" customWidth="1"/>
    <col min="8445" max="8445" width="34.7109375" style="9" customWidth="1"/>
    <col min="8446" max="8446" width="0" style="9" hidden="1" customWidth="1"/>
    <col min="8447" max="8447" width="20" style="9" customWidth="1"/>
    <col min="8448" max="8448" width="20.85546875" style="9" customWidth="1"/>
    <col min="8449" max="8449" width="25" style="9" customWidth="1"/>
    <col min="8450" max="8450" width="18.7109375" style="9" customWidth="1"/>
    <col min="8451" max="8451" width="29.7109375" style="9" customWidth="1"/>
    <col min="8452" max="8452" width="13.42578125" style="9" customWidth="1"/>
    <col min="8453" max="8453" width="13.85546875" style="9" customWidth="1"/>
    <col min="8454" max="8458" width="16.5703125" style="9" customWidth="1"/>
    <col min="8459" max="8459" width="20.5703125" style="9" customWidth="1"/>
    <col min="8460" max="8460" width="21.140625" style="9" customWidth="1"/>
    <col min="8461" max="8461" width="9.5703125" style="9" customWidth="1"/>
    <col min="8462" max="8462" width="0.42578125" style="9" customWidth="1"/>
    <col min="8463" max="8469" width="6.42578125" style="9" customWidth="1"/>
    <col min="8470" max="8698" width="11.42578125" style="9"/>
    <col min="8699" max="8699" width="1" style="9" customWidth="1"/>
    <col min="8700" max="8700" width="4.28515625" style="9" customWidth="1"/>
    <col min="8701" max="8701" width="34.7109375" style="9" customWidth="1"/>
    <col min="8702" max="8702" width="0" style="9" hidden="1" customWidth="1"/>
    <col min="8703" max="8703" width="20" style="9" customWidth="1"/>
    <col min="8704" max="8704" width="20.85546875" style="9" customWidth="1"/>
    <col min="8705" max="8705" width="25" style="9" customWidth="1"/>
    <col min="8706" max="8706" width="18.7109375" style="9" customWidth="1"/>
    <col min="8707" max="8707" width="29.7109375" style="9" customWidth="1"/>
    <col min="8708" max="8708" width="13.42578125" style="9" customWidth="1"/>
    <col min="8709" max="8709" width="13.85546875" style="9" customWidth="1"/>
    <col min="8710" max="8714" width="16.5703125" style="9" customWidth="1"/>
    <col min="8715" max="8715" width="20.5703125" style="9" customWidth="1"/>
    <col min="8716" max="8716" width="21.140625" style="9" customWidth="1"/>
    <col min="8717" max="8717" width="9.5703125" style="9" customWidth="1"/>
    <col min="8718" max="8718" width="0.42578125" style="9" customWidth="1"/>
    <col min="8719" max="8725" width="6.42578125" style="9" customWidth="1"/>
    <col min="8726" max="8954" width="11.42578125" style="9"/>
    <col min="8955" max="8955" width="1" style="9" customWidth="1"/>
    <col min="8956" max="8956" width="4.28515625" style="9" customWidth="1"/>
    <col min="8957" max="8957" width="34.7109375" style="9" customWidth="1"/>
    <col min="8958" max="8958" width="0" style="9" hidden="1" customWidth="1"/>
    <col min="8959" max="8959" width="20" style="9" customWidth="1"/>
    <col min="8960" max="8960" width="20.85546875" style="9" customWidth="1"/>
    <col min="8961" max="8961" width="25" style="9" customWidth="1"/>
    <col min="8962" max="8962" width="18.7109375" style="9" customWidth="1"/>
    <col min="8963" max="8963" width="29.7109375" style="9" customWidth="1"/>
    <col min="8964" max="8964" width="13.42578125" style="9" customWidth="1"/>
    <col min="8965" max="8965" width="13.85546875" style="9" customWidth="1"/>
    <col min="8966" max="8970" width="16.5703125" style="9" customWidth="1"/>
    <col min="8971" max="8971" width="20.5703125" style="9" customWidth="1"/>
    <col min="8972" max="8972" width="21.140625" style="9" customWidth="1"/>
    <col min="8973" max="8973" width="9.5703125" style="9" customWidth="1"/>
    <col min="8974" max="8974" width="0.42578125" style="9" customWidth="1"/>
    <col min="8975" max="8981" width="6.42578125" style="9" customWidth="1"/>
    <col min="8982" max="9210" width="11.42578125" style="9"/>
    <col min="9211" max="9211" width="1" style="9" customWidth="1"/>
    <col min="9212" max="9212" width="4.28515625" style="9" customWidth="1"/>
    <col min="9213" max="9213" width="34.7109375" style="9" customWidth="1"/>
    <col min="9214" max="9214" width="0" style="9" hidden="1" customWidth="1"/>
    <col min="9215" max="9215" width="20" style="9" customWidth="1"/>
    <col min="9216" max="9216" width="20.85546875" style="9" customWidth="1"/>
    <col min="9217" max="9217" width="25" style="9" customWidth="1"/>
    <col min="9218" max="9218" width="18.7109375" style="9" customWidth="1"/>
    <col min="9219" max="9219" width="29.7109375" style="9" customWidth="1"/>
    <col min="9220" max="9220" width="13.42578125" style="9" customWidth="1"/>
    <col min="9221" max="9221" width="13.85546875" style="9" customWidth="1"/>
    <col min="9222" max="9226" width="16.5703125" style="9" customWidth="1"/>
    <col min="9227" max="9227" width="20.5703125" style="9" customWidth="1"/>
    <col min="9228" max="9228" width="21.140625" style="9" customWidth="1"/>
    <col min="9229" max="9229" width="9.5703125" style="9" customWidth="1"/>
    <col min="9230" max="9230" width="0.42578125" style="9" customWidth="1"/>
    <col min="9231" max="9237" width="6.42578125" style="9" customWidth="1"/>
    <col min="9238" max="9466" width="11.42578125" style="9"/>
    <col min="9467" max="9467" width="1" style="9" customWidth="1"/>
    <col min="9468" max="9468" width="4.28515625" style="9" customWidth="1"/>
    <col min="9469" max="9469" width="34.7109375" style="9" customWidth="1"/>
    <col min="9470" max="9470" width="0" style="9" hidden="1" customWidth="1"/>
    <col min="9471" max="9471" width="20" style="9" customWidth="1"/>
    <col min="9472" max="9472" width="20.85546875" style="9" customWidth="1"/>
    <col min="9473" max="9473" width="25" style="9" customWidth="1"/>
    <col min="9474" max="9474" width="18.7109375" style="9" customWidth="1"/>
    <col min="9475" max="9475" width="29.7109375" style="9" customWidth="1"/>
    <col min="9476" max="9476" width="13.42578125" style="9" customWidth="1"/>
    <col min="9477" max="9477" width="13.85546875" style="9" customWidth="1"/>
    <col min="9478" max="9482" width="16.5703125" style="9" customWidth="1"/>
    <col min="9483" max="9483" width="20.5703125" style="9" customWidth="1"/>
    <col min="9484" max="9484" width="21.140625" style="9" customWidth="1"/>
    <col min="9485" max="9485" width="9.5703125" style="9" customWidth="1"/>
    <col min="9486" max="9486" width="0.42578125" style="9" customWidth="1"/>
    <col min="9487" max="9493" width="6.42578125" style="9" customWidth="1"/>
    <col min="9494" max="9722" width="11.42578125" style="9"/>
    <col min="9723" max="9723" width="1" style="9" customWidth="1"/>
    <col min="9724" max="9724" width="4.28515625" style="9" customWidth="1"/>
    <col min="9725" max="9725" width="34.7109375" style="9" customWidth="1"/>
    <col min="9726" max="9726" width="0" style="9" hidden="1" customWidth="1"/>
    <col min="9727" max="9727" width="20" style="9" customWidth="1"/>
    <col min="9728" max="9728" width="20.85546875" style="9" customWidth="1"/>
    <col min="9729" max="9729" width="25" style="9" customWidth="1"/>
    <col min="9730" max="9730" width="18.7109375" style="9" customWidth="1"/>
    <col min="9731" max="9731" width="29.7109375" style="9" customWidth="1"/>
    <col min="9732" max="9732" width="13.42578125" style="9" customWidth="1"/>
    <col min="9733" max="9733" width="13.85546875" style="9" customWidth="1"/>
    <col min="9734" max="9738" width="16.5703125" style="9" customWidth="1"/>
    <col min="9739" max="9739" width="20.5703125" style="9" customWidth="1"/>
    <col min="9740" max="9740" width="21.140625" style="9" customWidth="1"/>
    <col min="9741" max="9741" width="9.5703125" style="9" customWidth="1"/>
    <col min="9742" max="9742" width="0.42578125" style="9" customWidth="1"/>
    <col min="9743" max="9749" width="6.42578125" style="9" customWidth="1"/>
    <col min="9750" max="9978" width="11.42578125" style="9"/>
    <col min="9979" max="9979" width="1" style="9" customWidth="1"/>
    <col min="9980" max="9980" width="4.28515625" style="9" customWidth="1"/>
    <col min="9981" max="9981" width="34.7109375" style="9" customWidth="1"/>
    <col min="9982" max="9982" width="0" style="9" hidden="1" customWidth="1"/>
    <col min="9983" max="9983" width="20" style="9" customWidth="1"/>
    <col min="9984" max="9984" width="20.85546875" style="9" customWidth="1"/>
    <col min="9985" max="9985" width="25" style="9" customWidth="1"/>
    <col min="9986" max="9986" width="18.7109375" style="9" customWidth="1"/>
    <col min="9987" max="9987" width="29.7109375" style="9" customWidth="1"/>
    <col min="9988" max="9988" width="13.42578125" style="9" customWidth="1"/>
    <col min="9989" max="9989" width="13.85546875" style="9" customWidth="1"/>
    <col min="9990" max="9994" width="16.5703125" style="9" customWidth="1"/>
    <col min="9995" max="9995" width="20.5703125" style="9" customWidth="1"/>
    <col min="9996" max="9996" width="21.140625" style="9" customWidth="1"/>
    <col min="9997" max="9997" width="9.5703125" style="9" customWidth="1"/>
    <col min="9998" max="9998" width="0.42578125" style="9" customWidth="1"/>
    <col min="9999" max="10005" width="6.42578125" style="9" customWidth="1"/>
    <col min="10006" max="10234" width="11.42578125" style="9"/>
    <col min="10235" max="10235" width="1" style="9" customWidth="1"/>
    <col min="10236" max="10236" width="4.28515625" style="9" customWidth="1"/>
    <col min="10237" max="10237" width="34.7109375" style="9" customWidth="1"/>
    <col min="10238" max="10238" width="0" style="9" hidden="1" customWidth="1"/>
    <col min="10239" max="10239" width="20" style="9" customWidth="1"/>
    <col min="10240" max="10240" width="20.85546875" style="9" customWidth="1"/>
    <col min="10241" max="10241" width="25" style="9" customWidth="1"/>
    <col min="10242" max="10242" width="18.7109375" style="9" customWidth="1"/>
    <col min="10243" max="10243" width="29.7109375" style="9" customWidth="1"/>
    <col min="10244" max="10244" width="13.42578125" style="9" customWidth="1"/>
    <col min="10245" max="10245" width="13.85546875" style="9" customWidth="1"/>
    <col min="10246" max="10250" width="16.5703125" style="9" customWidth="1"/>
    <col min="10251" max="10251" width="20.5703125" style="9" customWidth="1"/>
    <col min="10252" max="10252" width="21.140625" style="9" customWidth="1"/>
    <col min="10253" max="10253" width="9.5703125" style="9" customWidth="1"/>
    <col min="10254" max="10254" width="0.42578125" style="9" customWidth="1"/>
    <col min="10255" max="10261" width="6.42578125" style="9" customWidth="1"/>
    <col min="10262" max="10490" width="11.42578125" style="9"/>
    <col min="10491" max="10491" width="1" style="9" customWidth="1"/>
    <col min="10492" max="10492" width="4.28515625" style="9" customWidth="1"/>
    <col min="10493" max="10493" width="34.7109375" style="9" customWidth="1"/>
    <col min="10494" max="10494" width="0" style="9" hidden="1" customWidth="1"/>
    <col min="10495" max="10495" width="20" style="9" customWidth="1"/>
    <col min="10496" max="10496" width="20.85546875" style="9" customWidth="1"/>
    <col min="10497" max="10497" width="25" style="9" customWidth="1"/>
    <col min="10498" max="10498" width="18.7109375" style="9" customWidth="1"/>
    <col min="10499" max="10499" width="29.7109375" style="9" customWidth="1"/>
    <col min="10500" max="10500" width="13.42578125" style="9" customWidth="1"/>
    <col min="10501" max="10501" width="13.85546875" style="9" customWidth="1"/>
    <col min="10502" max="10506" width="16.5703125" style="9" customWidth="1"/>
    <col min="10507" max="10507" width="20.5703125" style="9" customWidth="1"/>
    <col min="10508" max="10508" width="21.140625" style="9" customWidth="1"/>
    <col min="10509" max="10509" width="9.5703125" style="9" customWidth="1"/>
    <col min="10510" max="10510" width="0.42578125" style="9" customWidth="1"/>
    <col min="10511" max="10517" width="6.42578125" style="9" customWidth="1"/>
    <col min="10518" max="10746" width="11.42578125" style="9"/>
    <col min="10747" max="10747" width="1" style="9" customWidth="1"/>
    <col min="10748" max="10748" width="4.28515625" style="9" customWidth="1"/>
    <col min="10749" max="10749" width="34.7109375" style="9" customWidth="1"/>
    <col min="10750" max="10750" width="0" style="9" hidden="1" customWidth="1"/>
    <col min="10751" max="10751" width="20" style="9" customWidth="1"/>
    <col min="10752" max="10752" width="20.85546875" style="9" customWidth="1"/>
    <col min="10753" max="10753" width="25" style="9" customWidth="1"/>
    <col min="10754" max="10754" width="18.7109375" style="9" customWidth="1"/>
    <col min="10755" max="10755" width="29.7109375" style="9" customWidth="1"/>
    <col min="10756" max="10756" width="13.42578125" style="9" customWidth="1"/>
    <col min="10757" max="10757" width="13.85546875" style="9" customWidth="1"/>
    <col min="10758" max="10762" width="16.5703125" style="9" customWidth="1"/>
    <col min="10763" max="10763" width="20.5703125" style="9" customWidth="1"/>
    <col min="10764" max="10764" width="21.140625" style="9" customWidth="1"/>
    <col min="10765" max="10765" width="9.5703125" style="9" customWidth="1"/>
    <col min="10766" max="10766" width="0.42578125" style="9" customWidth="1"/>
    <col min="10767" max="10773" width="6.42578125" style="9" customWidth="1"/>
    <col min="10774" max="11002" width="11.42578125" style="9"/>
    <col min="11003" max="11003" width="1" style="9" customWidth="1"/>
    <col min="11004" max="11004" width="4.28515625" style="9" customWidth="1"/>
    <col min="11005" max="11005" width="34.7109375" style="9" customWidth="1"/>
    <col min="11006" max="11006" width="0" style="9" hidden="1" customWidth="1"/>
    <col min="11007" max="11007" width="20" style="9" customWidth="1"/>
    <col min="11008" max="11008" width="20.85546875" style="9" customWidth="1"/>
    <col min="11009" max="11009" width="25" style="9" customWidth="1"/>
    <col min="11010" max="11010" width="18.7109375" style="9" customWidth="1"/>
    <col min="11011" max="11011" width="29.7109375" style="9" customWidth="1"/>
    <col min="11012" max="11012" width="13.42578125" style="9" customWidth="1"/>
    <col min="11013" max="11013" width="13.85546875" style="9" customWidth="1"/>
    <col min="11014" max="11018" width="16.5703125" style="9" customWidth="1"/>
    <col min="11019" max="11019" width="20.5703125" style="9" customWidth="1"/>
    <col min="11020" max="11020" width="21.140625" style="9" customWidth="1"/>
    <col min="11021" max="11021" width="9.5703125" style="9" customWidth="1"/>
    <col min="11022" max="11022" width="0.42578125" style="9" customWidth="1"/>
    <col min="11023" max="11029" width="6.42578125" style="9" customWidth="1"/>
    <col min="11030" max="11258" width="11.42578125" style="9"/>
    <col min="11259" max="11259" width="1" style="9" customWidth="1"/>
    <col min="11260" max="11260" width="4.28515625" style="9" customWidth="1"/>
    <col min="11261" max="11261" width="34.7109375" style="9" customWidth="1"/>
    <col min="11262" max="11262" width="0" style="9" hidden="1" customWidth="1"/>
    <col min="11263" max="11263" width="20" style="9" customWidth="1"/>
    <col min="11264" max="11264" width="20.85546875" style="9" customWidth="1"/>
    <col min="11265" max="11265" width="25" style="9" customWidth="1"/>
    <col min="11266" max="11266" width="18.7109375" style="9" customWidth="1"/>
    <col min="11267" max="11267" width="29.7109375" style="9" customWidth="1"/>
    <col min="11268" max="11268" width="13.42578125" style="9" customWidth="1"/>
    <col min="11269" max="11269" width="13.85546875" style="9" customWidth="1"/>
    <col min="11270" max="11274" width="16.5703125" style="9" customWidth="1"/>
    <col min="11275" max="11275" width="20.5703125" style="9" customWidth="1"/>
    <col min="11276" max="11276" width="21.140625" style="9" customWidth="1"/>
    <col min="11277" max="11277" width="9.5703125" style="9" customWidth="1"/>
    <col min="11278" max="11278" width="0.42578125" style="9" customWidth="1"/>
    <col min="11279" max="11285" width="6.42578125" style="9" customWidth="1"/>
    <col min="11286" max="11514" width="11.42578125" style="9"/>
    <col min="11515" max="11515" width="1" style="9" customWidth="1"/>
    <col min="11516" max="11516" width="4.28515625" style="9" customWidth="1"/>
    <col min="11517" max="11517" width="34.7109375" style="9" customWidth="1"/>
    <col min="11518" max="11518" width="0" style="9" hidden="1" customWidth="1"/>
    <col min="11519" max="11519" width="20" style="9" customWidth="1"/>
    <col min="11520" max="11520" width="20.85546875" style="9" customWidth="1"/>
    <col min="11521" max="11521" width="25" style="9" customWidth="1"/>
    <col min="11522" max="11522" width="18.7109375" style="9" customWidth="1"/>
    <col min="11523" max="11523" width="29.7109375" style="9" customWidth="1"/>
    <col min="11524" max="11524" width="13.42578125" style="9" customWidth="1"/>
    <col min="11525" max="11525" width="13.85546875" style="9" customWidth="1"/>
    <col min="11526" max="11530" width="16.5703125" style="9" customWidth="1"/>
    <col min="11531" max="11531" width="20.5703125" style="9" customWidth="1"/>
    <col min="11532" max="11532" width="21.140625" style="9" customWidth="1"/>
    <col min="11533" max="11533" width="9.5703125" style="9" customWidth="1"/>
    <col min="11534" max="11534" width="0.42578125" style="9" customWidth="1"/>
    <col min="11535" max="11541" width="6.42578125" style="9" customWidth="1"/>
    <col min="11542" max="11770" width="11.42578125" style="9"/>
    <col min="11771" max="11771" width="1" style="9" customWidth="1"/>
    <col min="11772" max="11772" width="4.28515625" style="9" customWidth="1"/>
    <col min="11773" max="11773" width="34.7109375" style="9" customWidth="1"/>
    <col min="11774" max="11774" width="0" style="9" hidden="1" customWidth="1"/>
    <col min="11775" max="11775" width="20" style="9" customWidth="1"/>
    <col min="11776" max="11776" width="20.85546875" style="9" customWidth="1"/>
    <col min="11777" max="11777" width="25" style="9" customWidth="1"/>
    <col min="11778" max="11778" width="18.7109375" style="9" customWidth="1"/>
    <col min="11779" max="11779" width="29.7109375" style="9" customWidth="1"/>
    <col min="11780" max="11780" width="13.42578125" style="9" customWidth="1"/>
    <col min="11781" max="11781" width="13.85546875" style="9" customWidth="1"/>
    <col min="11782" max="11786" width="16.5703125" style="9" customWidth="1"/>
    <col min="11787" max="11787" width="20.5703125" style="9" customWidth="1"/>
    <col min="11788" max="11788" width="21.140625" style="9" customWidth="1"/>
    <col min="11789" max="11789" width="9.5703125" style="9" customWidth="1"/>
    <col min="11790" max="11790" width="0.42578125" style="9" customWidth="1"/>
    <col min="11791" max="11797" width="6.42578125" style="9" customWidth="1"/>
    <col min="11798" max="12026" width="11.42578125" style="9"/>
    <col min="12027" max="12027" width="1" style="9" customWidth="1"/>
    <col min="12028" max="12028" width="4.28515625" style="9" customWidth="1"/>
    <col min="12029" max="12029" width="34.7109375" style="9" customWidth="1"/>
    <col min="12030" max="12030" width="0" style="9" hidden="1" customWidth="1"/>
    <col min="12031" max="12031" width="20" style="9" customWidth="1"/>
    <col min="12032" max="12032" width="20.85546875" style="9" customWidth="1"/>
    <col min="12033" max="12033" width="25" style="9" customWidth="1"/>
    <col min="12034" max="12034" width="18.7109375" style="9" customWidth="1"/>
    <col min="12035" max="12035" width="29.7109375" style="9" customWidth="1"/>
    <col min="12036" max="12036" width="13.42578125" style="9" customWidth="1"/>
    <col min="12037" max="12037" width="13.85546875" style="9" customWidth="1"/>
    <col min="12038" max="12042" width="16.5703125" style="9" customWidth="1"/>
    <col min="12043" max="12043" width="20.5703125" style="9" customWidth="1"/>
    <col min="12044" max="12044" width="21.140625" style="9" customWidth="1"/>
    <col min="12045" max="12045" width="9.5703125" style="9" customWidth="1"/>
    <col min="12046" max="12046" width="0.42578125" style="9" customWidth="1"/>
    <col min="12047" max="12053" width="6.42578125" style="9" customWidth="1"/>
    <col min="12054" max="12282" width="11.42578125" style="9"/>
    <col min="12283" max="12283" width="1" style="9" customWidth="1"/>
    <col min="12284" max="12284" width="4.28515625" style="9" customWidth="1"/>
    <col min="12285" max="12285" width="34.7109375" style="9" customWidth="1"/>
    <col min="12286" max="12286" width="0" style="9" hidden="1" customWidth="1"/>
    <col min="12287" max="12287" width="20" style="9" customWidth="1"/>
    <col min="12288" max="12288" width="20.85546875" style="9" customWidth="1"/>
    <col min="12289" max="12289" width="25" style="9" customWidth="1"/>
    <col min="12290" max="12290" width="18.7109375" style="9" customWidth="1"/>
    <col min="12291" max="12291" width="29.7109375" style="9" customWidth="1"/>
    <col min="12292" max="12292" width="13.42578125" style="9" customWidth="1"/>
    <col min="12293" max="12293" width="13.85546875" style="9" customWidth="1"/>
    <col min="12294" max="12298" width="16.5703125" style="9" customWidth="1"/>
    <col min="12299" max="12299" width="20.5703125" style="9" customWidth="1"/>
    <col min="12300" max="12300" width="21.140625" style="9" customWidth="1"/>
    <col min="12301" max="12301" width="9.5703125" style="9" customWidth="1"/>
    <col min="12302" max="12302" width="0.42578125" style="9" customWidth="1"/>
    <col min="12303" max="12309" width="6.42578125" style="9" customWidth="1"/>
    <col min="12310" max="12538" width="11.42578125" style="9"/>
    <col min="12539" max="12539" width="1" style="9" customWidth="1"/>
    <col min="12540" max="12540" width="4.28515625" style="9" customWidth="1"/>
    <col min="12541" max="12541" width="34.7109375" style="9" customWidth="1"/>
    <col min="12542" max="12542" width="0" style="9" hidden="1" customWidth="1"/>
    <col min="12543" max="12543" width="20" style="9" customWidth="1"/>
    <col min="12544" max="12544" width="20.85546875" style="9" customWidth="1"/>
    <col min="12545" max="12545" width="25" style="9" customWidth="1"/>
    <col min="12546" max="12546" width="18.7109375" style="9" customWidth="1"/>
    <col min="12547" max="12547" width="29.7109375" style="9" customWidth="1"/>
    <col min="12548" max="12548" width="13.42578125" style="9" customWidth="1"/>
    <col min="12549" max="12549" width="13.85546875" style="9" customWidth="1"/>
    <col min="12550" max="12554" width="16.5703125" style="9" customWidth="1"/>
    <col min="12555" max="12555" width="20.5703125" style="9" customWidth="1"/>
    <col min="12556" max="12556" width="21.140625" style="9" customWidth="1"/>
    <col min="12557" max="12557" width="9.5703125" style="9" customWidth="1"/>
    <col min="12558" max="12558" width="0.42578125" style="9" customWidth="1"/>
    <col min="12559" max="12565" width="6.42578125" style="9" customWidth="1"/>
    <col min="12566" max="12794" width="11.42578125" style="9"/>
    <col min="12795" max="12795" width="1" style="9" customWidth="1"/>
    <col min="12796" max="12796" width="4.28515625" style="9" customWidth="1"/>
    <col min="12797" max="12797" width="34.7109375" style="9" customWidth="1"/>
    <col min="12798" max="12798" width="0" style="9" hidden="1" customWidth="1"/>
    <col min="12799" max="12799" width="20" style="9" customWidth="1"/>
    <col min="12800" max="12800" width="20.85546875" style="9" customWidth="1"/>
    <col min="12801" max="12801" width="25" style="9" customWidth="1"/>
    <col min="12802" max="12802" width="18.7109375" style="9" customWidth="1"/>
    <col min="12803" max="12803" width="29.7109375" style="9" customWidth="1"/>
    <col min="12804" max="12804" width="13.42578125" style="9" customWidth="1"/>
    <col min="12805" max="12805" width="13.85546875" style="9" customWidth="1"/>
    <col min="12806" max="12810" width="16.5703125" style="9" customWidth="1"/>
    <col min="12811" max="12811" width="20.5703125" style="9" customWidth="1"/>
    <col min="12812" max="12812" width="21.140625" style="9" customWidth="1"/>
    <col min="12813" max="12813" width="9.5703125" style="9" customWidth="1"/>
    <col min="12814" max="12814" width="0.42578125" style="9" customWidth="1"/>
    <col min="12815" max="12821" width="6.42578125" style="9" customWidth="1"/>
    <col min="12822" max="13050" width="11.42578125" style="9"/>
    <col min="13051" max="13051" width="1" style="9" customWidth="1"/>
    <col min="13052" max="13052" width="4.28515625" style="9" customWidth="1"/>
    <col min="13053" max="13053" width="34.7109375" style="9" customWidth="1"/>
    <col min="13054" max="13054" width="0" style="9" hidden="1" customWidth="1"/>
    <col min="13055" max="13055" width="20" style="9" customWidth="1"/>
    <col min="13056" max="13056" width="20.85546875" style="9" customWidth="1"/>
    <col min="13057" max="13057" width="25" style="9" customWidth="1"/>
    <col min="13058" max="13058" width="18.7109375" style="9" customWidth="1"/>
    <col min="13059" max="13059" width="29.7109375" style="9" customWidth="1"/>
    <col min="13060" max="13060" width="13.42578125" style="9" customWidth="1"/>
    <col min="13061" max="13061" width="13.85546875" style="9" customWidth="1"/>
    <col min="13062" max="13066" width="16.5703125" style="9" customWidth="1"/>
    <col min="13067" max="13067" width="20.5703125" style="9" customWidth="1"/>
    <col min="13068" max="13068" width="21.140625" style="9" customWidth="1"/>
    <col min="13069" max="13069" width="9.5703125" style="9" customWidth="1"/>
    <col min="13070" max="13070" width="0.42578125" style="9" customWidth="1"/>
    <col min="13071" max="13077" width="6.42578125" style="9" customWidth="1"/>
    <col min="13078" max="13306" width="11.42578125" style="9"/>
    <col min="13307" max="13307" width="1" style="9" customWidth="1"/>
    <col min="13308" max="13308" width="4.28515625" style="9" customWidth="1"/>
    <col min="13309" max="13309" width="34.7109375" style="9" customWidth="1"/>
    <col min="13310" max="13310" width="0" style="9" hidden="1" customWidth="1"/>
    <col min="13311" max="13311" width="20" style="9" customWidth="1"/>
    <col min="13312" max="13312" width="20.85546875" style="9" customWidth="1"/>
    <col min="13313" max="13313" width="25" style="9" customWidth="1"/>
    <col min="13314" max="13314" width="18.7109375" style="9" customWidth="1"/>
    <col min="13315" max="13315" width="29.7109375" style="9" customWidth="1"/>
    <col min="13316" max="13316" width="13.42578125" style="9" customWidth="1"/>
    <col min="13317" max="13317" width="13.85546875" style="9" customWidth="1"/>
    <col min="13318" max="13322" width="16.5703125" style="9" customWidth="1"/>
    <col min="13323" max="13323" width="20.5703125" style="9" customWidth="1"/>
    <col min="13324" max="13324" width="21.140625" style="9" customWidth="1"/>
    <col min="13325" max="13325" width="9.5703125" style="9" customWidth="1"/>
    <col min="13326" max="13326" width="0.42578125" style="9" customWidth="1"/>
    <col min="13327" max="13333" width="6.42578125" style="9" customWidth="1"/>
    <col min="13334" max="13562" width="11.42578125" style="9"/>
    <col min="13563" max="13563" width="1" style="9" customWidth="1"/>
    <col min="13564" max="13564" width="4.28515625" style="9" customWidth="1"/>
    <col min="13565" max="13565" width="34.7109375" style="9" customWidth="1"/>
    <col min="13566" max="13566" width="0" style="9" hidden="1" customWidth="1"/>
    <col min="13567" max="13567" width="20" style="9" customWidth="1"/>
    <col min="13568" max="13568" width="20.85546875" style="9" customWidth="1"/>
    <col min="13569" max="13569" width="25" style="9" customWidth="1"/>
    <col min="13570" max="13570" width="18.7109375" style="9" customWidth="1"/>
    <col min="13571" max="13571" width="29.7109375" style="9" customWidth="1"/>
    <col min="13572" max="13572" width="13.42578125" style="9" customWidth="1"/>
    <col min="13573" max="13573" width="13.85546875" style="9" customWidth="1"/>
    <col min="13574" max="13578" width="16.5703125" style="9" customWidth="1"/>
    <col min="13579" max="13579" width="20.5703125" style="9" customWidth="1"/>
    <col min="13580" max="13580" width="21.140625" style="9" customWidth="1"/>
    <col min="13581" max="13581" width="9.5703125" style="9" customWidth="1"/>
    <col min="13582" max="13582" width="0.42578125" style="9" customWidth="1"/>
    <col min="13583" max="13589" width="6.42578125" style="9" customWidth="1"/>
    <col min="13590" max="13818" width="11.42578125" style="9"/>
    <col min="13819" max="13819" width="1" style="9" customWidth="1"/>
    <col min="13820" max="13820" width="4.28515625" style="9" customWidth="1"/>
    <col min="13821" max="13821" width="34.7109375" style="9" customWidth="1"/>
    <col min="13822" max="13822" width="0" style="9" hidden="1" customWidth="1"/>
    <col min="13823" max="13823" width="20" style="9" customWidth="1"/>
    <col min="13824" max="13824" width="20.85546875" style="9" customWidth="1"/>
    <col min="13825" max="13825" width="25" style="9" customWidth="1"/>
    <col min="13826" max="13826" width="18.7109375" style="9" customWidth="1"/>
    <col min="13827" max="13827" width="29.7109375" style="9" customWidth="1"/>
    <col min="13828" max="13828" width="13.42578125" style="9" customWidth="1"/>
    <col min="13829" max="13829" width="13.85546875" style="9" customWidth="1"/>
    <col min="13830" max="13834" width="16.5703125" style="9" customWidth="1"/>
    <col min="13835" max="13835" width="20.5703125" style="9" customWidth="1"/>
    <col min="13836" max="13836" width="21.140625" style="9" customWidth="1"/>
    <col min="13837" max="13837" width="9.5703125" style="9" customWidth="1"/>
    <col min="13838" max="13838" width="0.42578125" style="9" customWidth="1"/>
    <col min="13839" max="13845" width="6.42578125" style="9" customWidth="1"/>
    <col min="13846" max="14074" width="11.42578125" style="9"/>
    <col min="14075" max="14075" width="1" style="9" customWidth="1"/>
    <col min="14076" max="14076" width="4.28515625" style="9" customWidth="1"/>
    <col min="14077" max="14077" width="34.7109375" style="9" customWidth="1"/>
    <col min="14078" max="14078" width="0" style="9" hidden="1" customWidth="1"/>
    <col min="14079" max="14079" width="20" style="9" customWidth="1"/>
    <col min="14080" max="14080" width="20.85546875" style="9" customWidth="1"/>
    <col min="14081" max="14081" width="25" style="9" customWidth="1"/>
    <col min="14082" max="14082" width="18.7109375" style="9" customWidth="1"/>
    <col min="14083" max="14083" width="29.7109375" style="9" customWidth="1"/>
    <col min="14084" max="14084" width="13.42578125" style="9" customWidth="1"/>
    <col min="14085" max="14085" width="13.85546875" style="9" customWidth="1"/>
    <col min="14086" max="14090" width="16.5703125" style="9" customWidth="1"/>
    <col min="14091" max="14091" width="20.5703125" style="9" customWidth="1"/>
    <col min="14092" max="14092" width="21.140625" style="9" customWidth="1"/>
    <col min="14093" max="14093" width="9.5703125" style="9" customWidth="1"/>
    <col min="14094" max="14094" width="0.42578125" style="9" customWidth="1"/>
    <col min="14095" max="14101" width="6.42578125" style="9" customWidth="1"/>
    <col min="14102" max="14330" width="11.42578125" style="9"/>
    <col min="14331" max="14331" width="1" style="9" customWidth="1"/>
    <col min="14332" max="14332" width="4.28515625" style="9" customWidth="1"/>
    <col min="14333" max="14333" width="34.7109375" style="9" customWidth="1"/>
    <col min="14334" max="14334" width="0" style="9" hidden="1" customWidth="1"/>
    <col min="14335" max="14335" width="20" style="9" customWidth="1"/>
    <col min="14336" max="14336" width="20.85546875" style="9" customWidth="1"/>
    <col min="14337" max="14337" width="25" style="9" customWidth="1"/>
    <col min="14338" max="14338" width="18.7109375" style="9" customWidth="1"/>
    <col min="14339" max="14339" width="29.7109375" style="9" customWidth="1"/>
    <col min="14340" max="14340" width="13.42578125" style="9" customWidth="1"/>
    <col min="14341" max="14341" width="13.85546875" style="9" customWidth="1"/>
    <col min="14342" max="14346" width="16.5703125" style="9" customWidth="1"/>
    <col min="14347" max="14347" width="20.5703125" style="9" customWidth="1"/>
    <col min="14348" max="14348" width="21.140625" style="9" customWidth="1"/>
    <col min="14349" max="14349" width="9.5703125" style="9" customWidth="1"/>
    <col min="14350" max="14350" width="0.42578125" style="9" customWidth="1"/>
    <col min="14351" max="14357" width="6.42578125" style="9" customWidth="1"/>
    <col min="14358" max="14586" width="11.42578125" style="9"/>
    <col min="14587" max="14587" width="1" style="9" customWidth="1"/>
    <col min="14588" max="14588" width="4.28515625" style="9" customWidth="1"/>
    <col min="14589" max="14589" width="34.7109375" style="9" customWidth="1"/>
    <col min="14590" max="14590" width="0" style="9" hidden="1" customWidth="1"/>
    <col min="14591" max="14591" width="20" style="9" customWidth="1"/>
    <col min="14592" max="14592" width="20.85546875" style="9" customWidth="1"/>
    <col min="14593" max="14593" width="25" style="9" customWidth="1"/>
    <col min="14594" max="14594" width="18.7109375" style="9" customWidth="1"/>
    <col min="14595" max="14595" width="29.7109375" style="9" customWidth="1"/>
    <col min="14596" max="14596" width="13.42578125" style="9" customWidth="1"/>
    <col min="14597" max="14597" width="13.85546875" style="9" customWidth="1"/>
    <col min="14598" max="14602" width="16.5703125" style="9" customWidth="1"/>
    <col min="14603" max="14603" width="20.5703125" style="9" customWidth="1"/>
    <col min="14604" max="14604" width="21.140625" style="9" customWidth="1"/>
    <col min="14605" max="14605" width="9.5703125" style="9" customWidth="1"/>
    <col min="14606" max="14606" width="0.42578125" style="9" customWidth="1"/>
    <col min="14607" max="14613" width="6.42578125" style="9" customWidth="1"/>
    <col min="14614" max="14842" width="11.42578125" style="9"/>
    <col min="14843" max="14843" width="1" style="9" customWidth="1"/>
    <col min="14844" max="14844" width="4.28515625" style="9" customWidth="1"/>
    <col min="14845" max="14845" width="34.7109375" style="9" customWidth="1"/>
    <col min="14846" max="14846" width="0" style="9" hidden="1" customWidth="1"/>
    <col min="14847" max="14847" width="20" style="9" customWidth="1"/>
    <col min="14848" max="14848" width="20.85546875" style="9" customWidth="1"/>
    <col min="14849" max="14849" width="25" style="9" customWidth="1"/>
    <col min="14850" max="14850" width="18.7109375" style="9" customWidth="1"/>
    <col min="14851" max="14851" width="29.7109375" style="9" customWidth="1"/>
    <col min="14852" max="14852" width="13.42578125" style="9" customWidth="1"/>
    <col min="14853" max="14853" width="13.85546875" style="9" customWidth="1"/>
    <col min="14854" max="14858" width="16.5703125" style="9" customWidth="1"/>
    <col min="14859" max="14859" width="20.5703125" style="9" customWidth="1"/>
    <col min="14860" max="14860" width="21.140625" style="9" customWidth="1"/>
    <col min="14861" max="14861" width="9.5703125" style="9" customWidth="1"/>
    <col min="14862" max="14862" width="0.42578125" style="9" customWidth="1"/>
    <col min="14863" max="14869" width="6.42578125" style="9" customWidth="1"/>
    <col min="14870" max="15098" width="11.42578125" style="9"/>
    <col min="15099" max="15099" width="1" style="9" customWidth="1"/>
    <col min="15100" max="15100" width="4.28515625" style="9" customWidth="1"/>
    <col min="15101" max="15101" width="34.7109375" style="9" customWidth="1"/>
    <col min="15102" max="15102" width="0" style="9" hidden="1" customWidth="1"/>
    <col min="15103" max="15103" width="20" style="9" customWidth="1"/>
    <col min="15104" max="15104" width="20.85546875" style="9" customWidth="1"/>
    <col min="15105" max="15105" width="25" style="9" customWidth="1"/>
    <col min="15106" max="15106" width="18.7109375" style="9" customWidth="1"/>
    <col min="15107" max="15107" width="29.7109375" style="9" customWidth="1"/>
    <col min="15108" max="15108" width="13.42578125" style="9" customWidth="1"/>
    <col min="15109" max="15109" width="13.85546875" style="9" customWidth="1"/>
    <col min="15110" max="15114" width="16.5703125" style="9" customWidth="1"/>
    <col min="15115" max="15115" width="20.5703125" style="9" customWidth="1"/>
    <col min="15116" max="15116" width="21.140625" style="9" customWidth="1"/>
    <col min="15117" max="15117" width="9.5703125" style="9" customWidth="1"/>
    <col min="15118" max="15118" width="0.42578125" style="9" customWidth="1"/>
    <col min="15119" max="15125" width="6.42578125" style="9" customWidth="1"/>
    <col min="15126" max="15354" width="11.42578125" style="9"/>
    <col min="15355" max="15355" width="1" style="9" customWidth="1"/>
    <col min="15356" max="15356" width="4.28515625" style="9" customWidth="1"/>
    <col min="15357" max="15357" width="34.7109375" style="9" customWidth="1"/>
    <col min="15358" max="15358" width="0" style="9" hidden="1" customWidth="1"/>
    <col min="15359" max="15359" width="20" style="9" customWidth="1"/>
    <col min="15360" max="15360" width="20.85546875" style="9" customWidth="1"/>
    <col min="15361" max="15361" width="25" style="9" customWidth="1"/>
    <col min="15362" max="15362" width="18.7109375" style="9" customWidth="1"/>
    <col min="15363" max="15363" width="29.7109375" style="9" customWidth="1"/>
    <col min="15364" max="15364" width="13.42578125" style="9" customWidth="1"/>
    <col min="15365" max="15365" width="13.85546875" style="9" customWidth="1"/>
    <col min="15366" max="15370" width="16.5703125" style="9" customWidth="1"/>
    <col min="15371" max="15371" width="20.5703125" style="9" customWidth="1"/>
    <col min="15372" max="15372" width="21.140625" style="9" customWidth="1"/>
    <col min="15373" max="15373" width="9.5703125" style="9" customWidth="1"/>
    <col min="15374" max="15374" width="0.42578125" style="9" customWidth="1"/>
    <col min="15375" max="15381" width="6.42578125" style="9" customWidth="1"/>
    <col min="15382" max="15610" width="11.42578125" style="9"/>
    <col min="15611" max="15611" width="1" style="9" customWidth="1"/>
    <col min="15612" max="15612" width="4.28515625" style="9" customWidth="1"/>
    <col min="15613" max="15613" width="34.7109375" style="9" customWidth="1"/>
    <col min="15614" max="15614" width="0" style="9" hidden="1" customWidth="1"/>
    <col min="15615" max="15615" width="20" style="9" customWidth="1"/>
    <col min="15616" max="15616" width="20.85546875" style="9" customWidth="1"/>
    <col min="15617" max="15617" width="25" style="9" customWidth="1"/>
    <col min="15618" max="15618" width="18.7109375" style="9" customWidth="1"/>
    <col min="15619" max="15619" width="29.7109375" style="9" customWidth="1"/>
    <col min="15620" max="15620" width="13.42578125" style="9" customWidth="1"/>
    <col min="15621" max="15621" width="13.85546875" style="9" customWidth="1"/>
    <col min="15622" max="15626" width="16.5703125" style="9" customWidth="1"/>
    <col min="15627" max="15627" width="20.5703125" style="9" customWidth="1"/>
    <col min="15628" max="15628" width="21.140625" style="9" customWidth="1"/>
    <col min="15629" max="15629" width="9.5703125" style="9" customWidth="1"/>
    <col min="15630" max="15630" width="0.42578125" style="9" customWidth="1"/>
    <col min="15631" max="15637" width="6.42578125" style="9" customWidth="1"/>
    <col min="15638" max="15866" width="11.42578125" style="9"/>
    <col min="15867" max="15867" width="1" style="9" customWidth="1"/>
    <col min="15868" max="15868" width="4.28515625" style="9" customWidth="1"/>
    <col min="15869" max="15869" width="34.7109375" style="9" customWidth="1"/>
    <col min="15870" max="15870" width="0" style="9" hidden="1" customWidth="1"/>
    <col min="15871" max="15871" width="20" style="9" customWidth="1"/>
    <col min="15872" max="15872" width="20.85546875" style="9" customWidth="1"/>
    <col min="15873" max="15873" width="25" style="9" customWidth="1"/>
    <col min="15874" max="15874" width="18.7109375" style="9" customWidth="1"/>
    <col min="15875" max="15875" width="29.7109375" style="9" customWidth="1"/>
    <col min="15876" max="15876" width="13.42578125" style="9" customWidth="1"/>
    <col min="15877" max="15877" width="13.85546875" style="9" customWidth="1"/>
    <col min="15878" max="15882" width="16.5703125" style="9" customWidth="1"/>
    <col min="15883" max="15883" width="20.5703125" style="9" customWidth="1"/>
    <col min="15884" max="15884" width="21.140625" style="9" customWidth="1"/>
    <col min="15885" max="15885" width="9.5703125" style="9" customWidth="1"/>
    <col min="15886" max="15886" width="0.42578125" style="9" customWidth="1"/>
    <col min="15887" max="15893" width="6.42578125" style="9" customWidth="1"/>
    <col min="15894" max="16122" width="11.42578125" style="9"/>
    <col min="16123" max="16123" width="1" style="9" customWidth="1"/>
    <col min="16124" max="16124" width="4.28515625" style="9" customWidth="1"/>
    <col min="16125" max="16125" width="34.7109375" style="9" customWidth="1"/>
    <col min="16126" max="16126" width="0" style="9" hidden="1" customWidth="1"/>
    <col min="16127" max="16127" width="20" style="9" customWidth="1"/>
    <col min="16128" max="16128" width="20.85546875" style="9" customWidth="1"/>
    <col min="16129" max="16129" width="25" style="9" customWidth="1"/>
    <col min="16130" max="16130" width="18.7109375" style="9" customWidth="1"/>
    <col min="16131" max="16131" width="29.7109375" style="9" customWidth="1"/>
    <col min="16132" max="16132" width="13.42578125" style="9" customWidth="1"/>
    <col min="16133" max="16133" width="13.85546875" style="9" customWidth="1"/>
    <col min="16134" max="16138" width="16.5703125" style="9" customWidth="1"/>
    <col min="16139" max="16139" width="20.5703125" style="9" customWidth="1"/>
    <col min="16140" max="16140" width="21.140625" style="9" customWidth="1"/>
    <col min="16141" max="16141" width="9.5703125" style="9" customWidth="1"/>
    <col min="16142" max="16142" width="0.42578125" style="9" customWidth="1"/>
    <col min="16143" max="16149" width="6.42578125" style="9" customWidth="1"/>
    <col min="16150" max="16370" width="11.42578125" style="9"/>
    <col min="16371" max="16383" width="11.42578125" style="9" customWidth="1"/>
    <col min="16384" max="16384" width="11.42578125" style="9"/>
  </cols>
  <sheetData>
    <row r="2" spans="2:16" ht="26.25" x14ac:dyDescent="0.25">
      <c r="B2" s="238" t="s">
        <v>63</v>
      </c>
      <c r="C2" s="239"/>
      <c r="D2" s="239"/>
      <c r="E2" s="239"/>
      <c r="F2" s="239"/>
      <c r="G2" s="239"/>
      <c r="H2" s="239"/>
      <c r="I2" s="239"/>
      <c r="J2" s="239"/>
      <c r="K2" s="239"/>
      <c r="L2" s="239"/>
      <c r="M2" s="239"/>
      <c r="N2" s="239"/>
      <c r="O2" s="239"/>
      <c r="P2" s="239"/>
    </row>
    <row r="4" spans="2:16" ht="26.25" x14ac:dyDescent="0.25">
      <c r="B4" s="238" t="s">
        <v>48</v>
      </c>
      <c r="C4" s="239"/>
      <c r="D4" s="239"/>
      <c r="E4" s="239"/>
      <c r="F4" s="239"/>
      <c r="G4" s="239"/>
      <c r="H4" s="239"/>
      <c r="I4" s="239"/>
      <c r="J4" s="239"/>
      <c r="K4" s="239"/>
      <c r="L4" s="239"/>
      <c r="M4" s="239"/>
      <c r="N4" s="239"/>
      <c r="O4" s="239"/>
      <c r="P4" s="239"/>
    </row>
    <row r="5" spans="2:16" ht="15.75" thickBot="1" x14ac:dyDescent="0.3"/>
    <row r="6" spans="2:16" ht="21.75" thickBot="1" x14ac:dyDescent="0.3">
      <c r="B6" s="11" t="s">
        <v>4</v>
      </c>
      <c r="C6" s="259" t="s">
        <v>172</v>
      </c>
      <c r="D6" s="259"/>
      <c r="E6" s="259"/>
      <c r="F6" s="259"/>
      <c r="G6" s="259"/>
      <c r="H6" s="259"/>
      <c r="I6" s="259"/>
      <c r="J6" s="259"/>
      <c r="K6" s="259"/>
      <c r="L6" s="259"/>
      <c r="M6" s="259"/>
      <c r="N6" s="260"/>
    </row>
    <row r="7" spans="2:16" ht="16.5" thickBot="1" x14ac:dyDescent="0.3">
      <c r="B7" s="12" t="s">
        <v>5</v>
      </c>
      <c r="C7" s="259"/>
      <c r="D7" s="259"/>
      <c r="E7" s="259"/>
      <c r="F7" s="259"/>
      <c r="G7" s="259"/>
      <c r="H7" s="259"/>
      <c r="I7" s="259"/>
      <c r="J7" s="259"/>
      <c r="K7" s="259"/>
      <c r="L7" s="259"/>
      <c r="M7" s="259"/>
      <c r="N7" s="260"/>
    </row>
    <row r="8" spans="2:16" ht="16.5" thickBot="1" x14ac:dyDescent="0.3">
      <c r="B8" s="12" t="s">
        <v>6</v>
      </c>
      <c r="C8" s="259"/>
      <c r="D8" s="259"/>
      <c r="E8" s="259"/>
      <c r="F8" s="259"/>
      <c r="G8" s="259"/>
      <c r="H8" s="259"/>
      <c r="I8" s="259"/>
      <c r="J8" s="259"/>
      <c r="K8" s="259"/>
      <c r="L8" s="259"/>
      <c r="M8" s="259"/>
      <c r="N8" s="260"/>
    </row>
    <row r="9" spans="2:16" ht="16.5" thickBot="1" x14ac:dyDescent="0.3">
      <c r="B9" s="12" t="s">
        <v>7</v>
      </c>
      <c r="C9" s="259"/>
      <c r="D9" s="259"/>
      <c r="E9" s="259"/>
      <c r="F9" s="259"/>
      <c r="G9" s="259"/>
      <c r="H9" s="259"/>
      <c r="I9" s="259"/>
      <c r="J9" s="259"/>
      <c r="K9" s="259"/>
      <c r="L9" s="259"/>
      <c r="M9" s="259"/>
      <c r="N9" s="260"/>
    </row>
    <row r="10" spans="2:16" ht="16.5" thickBot="1" x14ac:dyDescent="0.3">
      <c r="B10" s="12" t="s">
        <v>8</v>
      </c>
      <c r="C10" s="248"/>
      <c r="D10" s="248"/>
      <c r="E10" s="249"/>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0" t="s">
        <v>100</v>
      </c>
      <c r="C14" s="250"/>
      <c r="D14" s="51" t="s">
        <v>12</v>
      </c>
      <c r="E14" s="51" t="s">
        <v>13</v>
      </c>
      <c r="F14" s="51" t="s">
        <v>29</v>
      </c>
      <c r="G14" s="84"/>
      <c r="I14" s="38"/>
      <c r="J14" s="38"/>
      <c r="K14" s="38"/>
      <c r="L14" s="38"/>
      <c r="M14" s="38"/>
      <c r="N14" s="21"/>
    </row>
    <row r="15" spans="2:16" x14ac:dyDescent="0.25">
      <c r="B15" s="250"/>
      <c r="C15" s="250"/>
      <c r="D15" s="51">
        <v>18</v>
      </c>
      <c r="E15" s="36">
        <v>1980048750</v>
      </c>
      <c r="F15" s="158">
        <f>870+60</f>
        <v>930</v>
      </c>
      <c r="G15" s="85"/>
      <c r="I15" s="39"/>
      <c r="J15" s="39"/>
      <c r="K15" s="39"/>
      <c r="L15" s="39"/>
      <c r="M15" s="39"/>
      <c r="N15" s="21"/>
    </row>
    <row r="16" spans="2:16" x14ac:dyDescent="0.25">
      <c r="B16" s="250"/>
      <c r="C16" s="250"/>
      <c r="D16" s="51"/>
      <c r="E16" s="36"/>
      <c r="F16" s="36"/>
      <c r="G16" s="85"/>
      <c r="I16" s="39"/>
      <c r="J16" s="39"/>
      <c r="K16" s="39"/>
      <c r="L16" s="39"/>
      <c r="M16" s="39"/>
      <c r="N16" s="21"/>
    </row>
    <row r="17" spans="1:14" x14ac:dyDescent="0.25">
      <c r="B17" s="250"/>
      <c r="C17" s="250"/>
      <c r="D17" s="51"/>
      <c r="E17" s="36"/>
      <c r="F17" s="36"/>
      <c r="G17" s="85"/>
      <c r="I17" s="39"/>
      <c r="J17" s="39"/>
      <c r="K17" s="39"/>
      <c r="L17" s="39"/>
      <c r="M17" s="39"/>
      <c r="N17" s="21"/>
    </row>
    <row r="18" spans="1:14" x14ac:dyDescent="0.25">
      <c r="B18" s="250"/>
      <c r="C18" s="250"/>
      <c r="D18" s="51"/>
      <c r="E18" s="37"/>
      <c r="F18" s="36"/>
      <c r="G18" s="85"/>
      <c r="H18" s="22"/>
      <c r="I18" s="39"/>
      <c r="J18" s="39"/>
      <c r="K18" s="39"/>
      <c r="L18" s="39"/>
      <c r="M18" s="39"/>
      <c r="N18" s="20"/>
    </row>
    <row r="19" spans="1:14" x14ac:dyDescent="0.25">
      <c r="B19" s="250"/>
      <c r="C19" s="250"/>
      <c r="D19" s="51"/>
      <c r="E19" s="37"/>
      <c r="F19" s="36"/>
      <c r="G19" s="85"/>
      <c r="H19" s="22"/>
      <c r="I19" s="41"/>
      <c r="J19" s="41"/>
      <c r="K19" s="41"/>
      <c r="L19" s="41"/>
      <c r="M19" s="41"/>
      <c r="N19" s="20"/>
    </row>
    <row r="20" spans="1:14" x14ac:dyDescent="0.25">
      <c r="B20" s="250"/>
      <c r="C20" s="250"/>
      <c r="D20" s="51"/>
      <c r="E20" s="37"/>
      <c r="F20" s="36"/>
      <c r="G20" s="85"/>
      <c r="H20" s="22"/>
      <c r="I20" s="8"/>
      <c r="J20" s="8"/>
      <c r="K20" s="8"/>
      <c r="L20" s="8"/>
      <c r="M20" s="8"/>
      <c r="N20" s="20"/>
    </row>
    <row r="21" spans="1:14" x14ac:dyDescent="0.25">
      <c r="B21" s="250"/>
      <c r="C21" s="250"/>
      <c r="D21" s="51"/>
      <c r="E21" s="37"/>
      <c r="F21" s="36"/>
      <c r="G21" s="85"/>
      <c r="H21" s="22"/>
      <c r="I21" s="8"/>
      <c r="J21" s="8"/>
      <c r="K21" s="8"/>
      <c r="L21" s="8"/>
      <c r="M21" s="8"/>
      <c r="N21" s="20"/>
    </row>
    <row r="22" spans="1:14" ht="15.75" thickBot="1" x14ac:dyDescent="0.3">
      <c r="B22" s="251" t="s">
        <v>14</v>
      </c>
      <c r="C22" s="252"/>
      <c r="D22" s="51"/>
      <c r="E22" s="63"/>
      <c r="F22" s="36"/>
      <c r="G22" s="85"/>
      <c r="H22" s="22"/>
      <c r="I22" s="8"/>
      <c r="J22" s="8"/>
      <c r="K22" s="8"/>
      <c r="L22" s="8"/>
      <c r="M22" s="8"/>
      <c r="N22" s="20"/>
    </row>
    <row r="23" spans="1:14" ht="45.75" thickBot="1" x14ac:dyDescent="0.3">
      <c r="A23" s="43"/>
      <c r="B23" s="52" t="s">
        <v>15</v>
      </c>
      <c r="C23" s="52" t="s">
        <v>101</v>
      </c>
      <c r="E23" s="38"/>
      <c r="F23" s="38"/>
      <c r="G23" s="38"/>
      <c r="H23" s="38"/>
      <c r="I23" s="10"/>
      <c r="J23" s="10"/>
      <c r="K23" s="10"/>
      <c r="L23" s="10"/>
      <c r="M23" s="10"/>
    </row>
    <row r="24" spans="1:14" ht="15.75" thickBot="1" x14ac:dyDescent="0.3">
      <c r="A24" s="44">
        <v>1</v>
      </c>
      <c r="C24" s="182">
        <f>F15*80%</f>
        <v>744</v>
      </c>
      <c r="D24" s="42"/>
      <c r="E24" s="183">
        <f>E15</f>
        <v>1980048750</v>
      </c>
      <c r="F24" s="40"/>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14" t="s">
        <v>135</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17" t="s">
        <v>33</v>
      </c>
      <c r="C29" s="117" t="s">
        <v>136</v>
      </c>
      <c r="D29" s="117" t="s">
        <v>137</v>
      </c>
      <c r="E29" s="96"/>
      <c r="F29" s="96"/>
      <c r="G29" s="96"/>
      <c r="H29" s="96"/>
      <c r="I29" s="99"/>
      <c r="J29" s="99"/>
      <c r="K29" s="99"/>
      <c r="L29" s="99"/>
      <c r="M29" s="99"/>
      <c r="N29" s="100"/>
    </row>
    <row r="30" spans="1:14" x14ac:dyDescent="0.25">
      <c r="A30" s="91"/>
      <c r="B30" s="113" t="s">
        <v>138</v>
      </c>
      <c r="C30" s="56" t="s">
        <v>171</v>
      </c>
      <c r="D30" s="56"/>
      <c r="E30" s="96"/>
      <c r="F30" s="96"/>
      <c r="G30" s="96"/>
      <c r="H30" s="96"/>
      <c r="I30" s="99"/>
      <c r="J30" s="99"/>
      <c r="K30" s="99"/>
      <c r="L30" s="99"/>
      <c r="M30" s="99"/>
      <c r="N30" s="100"/>
    </row>
    <row r="31" spans="1:14" x14ac:dyDescent="0.25">
      <c r="A31" s="91"/>
      <c r="B31" s="113" t="s">
        <v>139</v>
      </c>
      <c r="C31" s="56" t="s">
        <v>171</v>
      </c>
      <c r="D31" s="56"/>
      <c r="E31" s="96"/>
      <c r="F31" s="96"/>
      <c r="G31" s="96"/>
      <c r="H31" s="96"/>
      <c r="I31" s="99"/>
      <c r="J31" s="99"/>
      <c r="K31" s="99"/>
      <c r="L31" s="99"/>
      <c r="M31" s="99"/>
      <c r="N31" s="100"/>
    </row>
    <row r="32" spans="1:14" x14ac:dyDescent="0.25">
      <c r="A32" s="91"/>
      <c r="B32" s="113" t="s">
        <v>140</v>
      </c>
      <c r="C32" s="179" t="s">
        <v>171</v>
      </c>
      <c r="D32" s="179"/>
      <c r="E32" s="96"/>
      <c r="F32" s="96"/>
      <c r="G32" s="96"/>
      <c r="H32" s="96"/>
      <c r="I32" s="99"/>
      <c r="J32" s="99"/>
      <c r="K32" s="99"/>
      <c r="L32" s="99"/>
      <c r="M32" s="99"/>
      <c r="N32" s="100"/>
    </row>
    <row r="33" spans="1:17" x14ac:dyDescent="0.25">
      <c r="A33" s="91"/>
      <c r="B33" s="113" t="s">
        <v>141</v>
      </c>
      <c r="C33" s="179" t="s">
        <v>171</v>
      </c>
      <c r="D33" s="179"/>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14" t="s">
        <v>142</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17" t="s">
        <v>33</v>
      </c>
      <c r="C39" s="117" t="s">
        <v>58</v>
      </c>
      <c r="D39" s="116" t="s">
        <v>51</v>
      </c>
      <c r="E39" s="116" t="s">
        <v>16</v>
      </c>
      <c r="F39" s="96"/>
      <c r="G39" s="96"/>
      <c r="H39" s="96"/>
      <c r="I39" s="99"/>
      <c r="J39" s="99"/>
      <c r="K39" s="99"/>
      <c r="L39" s="99"/>
      <c r="M39" s="99"/>
      <c r="N39" s="100"/>
    </row>
    <row r="40" spans="1:17" ht="28.5" x14ac:dyDescent="0.25">
      <c r="A40" s="91"/>
      <c r="B40" s="97" t="s">
        <v>143</v>
      </c>
      <c r="C40" s="98">
        <v>40</v>
      </c>
      <c r="D40" s="115">
        <v>30</v>
      </c>
      <c r="E40" s="253">
        <f>+D40+D41</f>
        <v>55</v>
      </c>
      <c r="F40" s="96"/>
      <c r="G40" s="96"/>
      <c r="H40" s="96"/>
      <c r="I40" s="99"/>
      <c r="J40" s="99"/>
      <c r="K40" s="99"/>
      <c r="L40" s="99"/>
      <c r="M40" s="99"/>
      <c r="N40" s="100"/>
    </row>
    <row r="41" spans="1:17" ht="42.75" x14ac:dyDescent="0.25">
      <c r="A41" s="91"/>
      <c r="B41" s="97" t="s">
        <v>144</v>
      </c>
      <c r="C41" s="98">
        <v>60</v>
      </c>
      <c r="D41" s="115">
        <f>+F144</f>
        <v>25</v>
      </c>
      <c r="E41" s="254"/>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55" t="s">
        <v>35</v>
      </c>
      <c r="N45" s="255"/>
    </row>
    <row r="46" spans="1:17" x14ac:dyDescent="0.25">
      <c r="B46" s="65" t="s">
        <v>30</v>
      </c>
      <c r="M46" s="64"/>
      <c r="N46" s="64"/>
    </row>
    <row r="47" spans="1:17" ht="15.75" thickBot="1" x14ac:dyDescent="0.3">
      <c r="M47" s="64"/>
      <c r="N47" s="64"/>
    </row>
    <row r="48" spans="1:17" s="8" customFormat="1" ht="109.5" customHeight="1" x14ac:dyDescent="0.25">
      <c r="B48" s="110" t="s">
        <v>145</v>
      </c>
      <c r="C48" s="110" t="s">
        <v>146</v>
      </c>
      <c r="D48" s="110" t="s">
        <v>147</v>
      </c>
      <c r="E48" s="53" t="s">
        <v>45</v>
      </c>
      <c r="F48" s="53" t="s">
        <v>22</v>
      </c>
      <c r="G48" s="53" t="s">
        <v>102</v>
      </c>
      <c r="H48" s="53" t="s">
        <v>17</v>
      </c>
      <c r="I48" s="53" t="s">
        <v>10</v>
      </c>
      <c r="J48" s="53" t="s">
        <v>31</v>
      </c>
      <c r="K48" s="53" t="s">
        <v>61</v>
      </c>
      <c r="L48" s="53" t="s">
        <v>20</v>
      </c>
      <c r="M48" s="95" t="s">
        <v>26</v>
      </c>
      <c r="N48" s="110" t="s">
        <v>148</v>
      </c>
      <c r="O48" s="53" t="s">
        <v>36</v>
      </c>
      <c r="P48" s="54" t="s">
        <v>11</v>
      </c>
      <c r="Q48" s="54" t="s">
        <v>19</v>
      </c>
    </row>
    <row r="49" spans="1:25" s="29" customFormat="1" ht="30" x14ac:dyDescent="0.25">
      <c r="A49" s="45">
        <v>1</v>
      </c>
      <c r="B49" s="106" t="s">
        <v>172</v>
      </c>
      <c r="C49" s="107" t="s">
        <v>174</v>
      </c>
      <c r="D49" s="106" t="s">
        <v>182</v>
      </c>
      <c r="E49" s="24" t="s">
        <v>196</v>
      </c>
      <c r="F49" s="25" t="s">
        <v>136</v>
      </c>
      <c r="G49" s="141">
        <v>0.8</v>
      </c>
      <c r="H49" s="50">
        <v>40192</v>
      </c>
      <c r="I49" s="26">
        <v>40738</v>
      </c>
      <c r="J49" s="26"/>
      <c r="K49" s="26" t="s">
        <v>175</v>
      </c>
      <c r="L49" s="26" t="s">
        <v>179</v>
      </c>
      <c r="M49" s="94">
        <v>540</v>
      </c>
      <c r="N49" s="94">
        <f>+M49*G49</f>
        <v>432</v>
      </c>
      <c r="O49" s="27">
        <v>335664105</v>
      </c>
      <c r="P49" s="27" t="s">
        <v>197</v>
      </c>
      <c r="Q49" s="142" t="s">
        <v>416</v>
      </c>
      <c r="R49" s="28"/>
      <c r="S49" s="28"/>
      <c r="T49" s="28"/>
      <c r="U49" s="28"/>
      <c r="V49" s="28"/>
      <c r="W49" s="28"/>
      <c r="X49" s="28"/>
      <c r="Y49" s="28"/>
    </row>
    <row r="50" spans="1:25" s="29" customFormat="1" ht="30" x14ac:dyDescent="0.25">
      <c r="A50" s="45">
        <f>+A49+1</f>
        <v>2</v>
      </c>
      <c r="B50" s="106" t="s">
        <v>172</v>
      </c>
      <c r="C50" s="107" t="s">
        <v>174</v>
      </c>
      <c r="D50" s="106" t="s">
        <v>198</v>
      </c>
      <c r="E50" s="24"/>
      <c r="F50" s="25" t="s">
        <v>136</v>
      </c>
      <c r="G50" s="101">
        <v>0.8</v>
      </c>
      <c r="H50" s="109">
        <v>40188</v>
      </c>
      <c r="I50" s="26">
        <v>40734</v>
      </c>
      <c r="J50" s="26"/>
      <c r="K50" s="26" t="s">
        <v>199</v>
      </c>
      <c r="L50" s="26" t="s">
        <v>200</v>
      </c>
      <c r="M50" s="94">
        <v>410</v>
      </c>
      <c r="N50" s="94">
        <f>+M50*G50</f>
        <v>328</v>
      </c>
      <c r="O50" s="27">
        <v>317024940</v>
      </c>
      <c r="P50" s="27" t="s">
        <v>201</v>
      </c>
      <c r="Q50" s="142" t="s">
        <v>416</v>
      </c>
      <c r="R50" s="28"/>
      <c r="S50" s="28"/>
      <c r="T50" s="28"/>
      <c r="U50" s="28"/>
      <c r="V50" s="28"/>
      <c r="W50" s="28"/>
      <c r="X50" s="28"/>
      <c r="Y50" s="28"/>
    </row>
    <row r="51" spans="1:25" s="29" customFormat="1" ht="30" x14ac:dyDescent="0.25">
      <c r="A51" s="45">
        <f t="shared" ref="A51:A56" si="0">+A50+1</f>
        <v>3</v>
      </c>
      <c r="B51" s="106" t="s">
        <v>172</v>
      </c>
      <c r="C51" s="106" t="s">
        <v>172</v>
      </c>
      <c r="D51" s="106" t="s">
        <v>198</v>
      </c>
      <c r="E51" s="24"/>
      <c r="F51" s="25" t="s">
        <v>136</v>
      </c>
      <c r="G51" s="25"/>
      <c r="H51" s="109">
        <v>40919</v>
      </c>
      <c r="I51" s="26">
        <v>41272</v>
      </c>
      <c r="J51" s="26"/>
      <c r="K51" s="26" t="s">
        <v>202</v>
      </c>
      <c r="L51" s="26" t="s">
        <v>179</v>
      </c>
      <c r="M51" s="94">
        <v>280</v>
      </c>
      <c r="N51" s="94">
        <v>280</v>
      </c>
      <c r="O51" s="27">
        <v>62752600</v>
      </c>
      <c r="P51" s="27" t="s">
        <v>203</v>
      </c>
      <c r="Q51" s="142"/>
      <c r="R51" s="28"/>
      <c r="S51" s="28"/>
      <c r="T51" s="28"/>
      <c r="U51" s="28"/>
      <c r="V51" s="28"/>
      <c r="W51" s="28"/>
      <c r="X51" s="28"/>
      <c r="Y51" s="28"/>
    </row>
    <row r="52" spans="1:25" s="29" customFormat="1" x14ac:dyDescent="0.25">
      <c r="A52" s="45">
        <f t="shared" si="0"/>
        <v>4</v>
      </c>
      <c r="B52" s="46"/>
      <c r="C52" s="47"/>
      <c r="D52" s="46"/>
      <c r="E52" s="24"/>
      <c r="F52" s="25"/>
      <c r="G52" s="25"/>
      <c r="H52" s="25"/>
      <c r="I52" s="26"/>
      <c r="J52" s="26"/>
      <c r="K52" s="26"/>
      <c r="L52" s="26"/>
      <c r="M52" s="94"/>
      <c r="N52" s="94"/>
      <c r="O52" s="27"/>
      <c r="P52" s="27"/>
      <c r="Q52" s="142"/>
      <c r="R52" s="28"/>
      <c r="S52" s="28"/>
      <c r="T52" s="28"/>
      <c r="U52" s="28"/>
      <c r="V52" s="28"/>
      <c r="W52" s="28"/>
      <c r="X52" s="28"/>
      <c r="Y52" s="28"/>
    </row>
    <row r="53" spans="1:25" s="29" customFormat="1" x14ac:dyDescent="0.25">
      <c r="A53" s="45">
        <f t="shared" si="0"/>
        <v>5</v>
      </c>
      <c r="B53" s="46"/>
      <c r="C53" s="47"/>
      <c r="D53" s="46"/>
      <c r="E53" s="24"/>
      <c r="F53" s="25"/>
      <c r="G53" s="25"/>
      <c r="H53" s="25"/>
      <c r="I53" s="26"/>
      <c r="J53" s="26"/>
      <c r="K53" s="26"/>
      <c r="L53" s="26"/>
      <c r="M53" s="94"/>
      <c r="N53" s="94"/>
      <c r="O53" s="27"/>
      <c r="P53" s="27"/>
      <c r="Q53" s="142"/>
      <c r="R53" s="28"/>
      <c r="S53" s="28"/>
      <c r="T53" s="28"/>
      <c r="U53" s="28"/>
      <c r="V53" s="28"/>
      <c r="W53" s="28"/>
      <c r="X53" s="28"/>
      <c r="Y53" s="28"/>
    </row>
    <row r="54" spans="1:25" s="29" customFormat="1" x14ac:dyDescent="0.25">
      <c r="A54" s="45">
        <f t="shared" si="0"/>
        <v>6</v>
      </c>
      <c r="B54" s="46"/>
      <c r="C54" s="47"/>
      <c r="D54" s="46"/>
      <c r="E54" s="24"/>
      <c r="F54" s="25"/>
      <c r="G54" s="25"/>
      <c r="H54" s="25"/>
      <c r="I54" s="26"/>
      <c r="J54" s="26"/>
      <c r="K54" s="26"/>
      <c r="L54" s="26"/>
      <c r="M54" s="94"/>
      <c r="N54" s="94"/>
      <c r="O54" s="27"/>
      <c r="P54" s="27"/>
      <c r="Q54" s="142"/>
      <c r="R54" s="28"/>
      <c r="S54" s="28"/>
      <c r="T54" s="28"/>
      <c r="U54" s="28"/>
      <c r="V54" s="28"/>
      <c r="W54" s="28"/>
      <c r="X54" s="28"/>
      <c r="Y54" s="28"/>
    </row>
    <row r="55" spans="1:25" s="29" customFormat="1" x14ac:dyDescent="0.25">
      <c r="A55" s="45">
        <f t="shared" si="0"/>
        <v>7</v>
      </c>
      <c r="B55" s="46"/>
      <c r="C55" s="47"/>
      <c r="D55" s="46"/>
      <c r="E55" s="24"/>
      <c r="F55" s="25"/>
      <c r="G55" s="25"/>
      <c r="H55" s="25"/>
      <c r="I55" s="26"/>
      <c r="J55" s="26"/>
      <c r="K55" s="26"/>
      <c r="L55" s="26"/>
      <c r="M55" s="94"/>
      <c r="N55" s="94"/>
      <c r="O55" s="27"/>
      <c r="P55" s="27"/>
      <c r="Q55" s="142"/>
      <c r="R55" s="28"/>
      <c r="S55" s="28"/>
      <c r="T55" s="28"/>
      <c r="U55" s="28"/>
      <c r="V55" s="28"/>
      <c r="W55" s="28"/>
      <c r="X55" s="28"/>
      <c r="Y55" s="28"/>
    </row>
    <row r="56" spans="1:25" s="29" customFormat="1" x14ac:dyDescent="0.25">
      <c r="A56" s="45">
        <f t="shared" si="0"/>
        <v>8</v>
      </c>
      <c r="B56" s="46"/>
      <c r="C56" s="47"/>
      <c r="D56" s="46"/>
      <c r="E56" s="24"/>
      <c r="F56" s="25"/>
      <c r="G56" s="25"/>
      <c r="H56" s="25"/>
      <c r="I56" s="26"/>
      <c r="J56" s="26"/>
      <c r="K56" s="26"/>
      <c r="L56" s="26"/>
      <c r="M56" s="94"/>
      <c r="N56" s="94"/>
      <c r="O56" s="27"/>
      <c r="P56" s="27"/>
      <c r="Q56" s="142"/>
      <c r="R56" s="28"/>
      <c r="S56" s="28"/>
      <c r="T56" s="28"/>
      <c r="U56" s="28"/>
      <c r="V56" s="28"/>
      <c r="W56" s="28"/>
      <c r="X56" s="28"/>
      <c r="Y56" s="28"/>
    </row>
    <row r="57" spans="1:25" s="29" customFormat="1" ht="25.5" customHeight="1" x14ac:dyDescent="0.25">
      <c r="A57" s="45"/>
      <c r="B57" s="48" t="s">
        <v>16</v>
      </c>
      <c r="C57" s="47"/>
      <c r="D57" s="46"/>
      <c r="E57" s="24"/>
      <c r="F57" s="25"/>
      <c r="G57" s="25"/>
      <c r="H57" s="25"/>
      <c r="I57" s="26"/>
      <c r="J57" s="26"/>
      <c r="K57" s="49" t="s">
        <v>204</v>
      </c>
      <c r="L57" s="49">
        <f t="shared" ref="L57" si="1">SUM(L49:L56)</f>
        <v>0</v>
      </c>
      <c r="M57" s="140">
        <v>760</v>
      </c>
      <c r="N57" s="49" t="s">
        <v>412</v>
      </c>
      <c r="O57" s="27"/>
      <c r="P57" s="27"/>
      <c r="Q57" s="143"/>
    </row>
    <row r="58" spans="1:25" s="30" customFormat="1" x14ac:dyDescent="0.25">
      <c r="E58" s="31"/>
    </row>
    <row r="59" spans="1:25" s="30" customFormat="1" x14ac:dyDescent="0.25">
      <c r="B59" s="224" t="s">
        <v>28</v>
      </c>
      <c r="C59" s="224" t="s">
        <v>27</v>
      </c>
      <c r="D59" s="256" t="s">
        <v>34</v>
      </c>
      <c r="E59" s="256"/>
    </row>
    <row r="60" spans="1:25" s="30" customFormat="1" x14ac:dyDescent="0.25">
      <c r="B60" s="226"/>
      <c r="C60" s="226"/>
      <c r="D60" s="60" t="s">
        <v>23</v>
      </c>
      <c r="E60" s="61" t="s">
        <v>24</v>
      </c>
    </row>
    <row r="61" spans="1:25" s="30" customFormat="1" ht="30.6" customHeight="1" x14ac:dyDescent="0.25">
      <c r="B61" s="58" t="s">
        <v>21</v>
      </c>
      <c r="C61" s="59" t="str">
        <f>+K57</f>
        <v>29 meses y 23 días</v>
      </c>
      <c r="D61" s="56" t="s">
        <v>171</v>
      </c>
      <c r="E61" s="56"/>
      <c r="F61" s="32"/>
      <c r="G61" s="32"/>
      <c r="H61" s="32"/>
      <c r="I61" s="32"/>
      <c r="J61" s="32"/>
      <c r="K61" s="32"/>
      <c r="L61" s="32"/>
      <c r="M61" s="32"/>
    </row>
    <row r="62" spans="1:25" s="30" customFormat="1" ht="30" customHeight="1" x14ac:dyDescent="0.25">
      <c r="B62" s="58" t="s">
        <v>25</v>
      </c>
      <c r="C62" s="59">
        <f>+M57</f>
        <v>760</v>
      </c>
      <c r="D62" s="56" t="s">
        <v>171</v>
      </c>
      <c r="E62" s="56"/>
    </row>
    <row r="63" spans="1:25" s="30" customFormat="1" x14ac:dyDescent="0.25">
      <c r="B63" s="33"/>
      <c r="C63" s="257"/>
      <c r="D63" s="257"/>
      <c r="E63" s="257"/>
      <c r="F63" s="257"/>
      <c r="G63" s="257"/>
      <c r="H63" s="257"/>
      <c r="I63" s="257"/>
      <c r="J63" s="257"/>
      <c r="K63" s="257"/>
      <c r="L63" s="257"/>
      <c r="M63" s="257"/>
      <c r="N63" s="257"/>
    </row>
    <row r="64" spans="1:25" ht="28.15" customHeight="1" thickBot="1" x14ac:dyDescent="0.3"/>
    <row r="65" spans="2:17" ht="27" thickBot="1" x14ac:dyDescent="0.3">
      <c r="B65" s="258" t="s">
        <v>103</v>
      </c>
      <c r="C65" s="258"/>
      <c r="D65" s="258"/>
      <c r="E65" s="258"/>
      <c r="F65" s="258"/>
      <c r="G65" s="258"/>
      <c r="H65" s="258"/>
      <c r="I65" s="258"/>
      <c r="J65" s="258"/>
      <c r="K65" s="258"/>
      <c r="L65" s="258"/>
      <c r="M65" s="258"/>
      <c r="N65" s="258"/>
    </row>
    <row r="68" spans="2:17" ht="109.5" customHeight="1" x14ac:dyDescent="0.25">
      <c r="B68" s="112" t="s">
        <v>149</v>
      </c>
      <c r="C68" s="67" t="s">
        <v>2</v>
      </c>
      <c r="D68" s="67" t="s">
        <v>105</v>
      </c>
      <c r="E68" s="67" t="s">
        <v>104</v>
      </c>
      <c r="F68" s="67" t="s">
        <v>106</v>
      </c>
      <c r="G68" s="67" t="s">
        <v>107</v>
      </c>
      <c r="H68" s="67" t="s">
        <v>108</v>
      </c>
      <c r="I68" s="67" t="s">
        <v>109</v>
      </c>
      <c r="J68" s="67" t="s">
        <v>110</v>
      </c>
      <c r="K68" s="67" t="s">
        <v>111</v>
      </c>
      <c r="L68" s="67" t="s">
        <v>112</v>
      </c>
      <c r="M68" s="88" t="s">
        <v>113</v>
      </c>
      <c r="N68" s="88" t="s">
        <v>114</v>
      </c>
      <c r="O68" s="235" t="s">
        <v>3</v>
      </c>
      <c r="P68" s="237"/>
      <c r="Q68" s="67" t="s">
        <v>18</v>
      </c>
    </row>
    <row r="69" spans="2:17" x14ac:dyDescent="0.25">
      <c r="B69" s="156" t="s">
        <v>168</v>
      </c>
      <c r="C69" s="156" t="s">
        <v>169</v>
      </c>
      <c r="D69" s="5" t="s">
        <v>170</v>
      </c>
      <c r="E69" s="5">
        <v>60</v>
      </c>
      <c r="F69" s="4"/>
      <c r="G69" s="4"/>
      <c r="H69" s="4" t="s">
        <v>136</v>
      </c>
      <c r="I69" s="89"/>
      <c r="J69" s="89" t="s">
        <v>136</v>
      </c>
      <c r="K69" s="62" t="s">
        <v>136</v>
      </c>
      <c r="L69" s="62" t="s">
        <v>136</v>
      </c>
      <c r="M69" s="62" t="s">
        <v>136</v>
      </c>
      <c r="N69" s="62" t="s">
        <v>136</v>
      </c>
      <c r="O69" s="240"/>
      <c r="P69" s="241"/>
      <c r="Q69" s="62" t="s">
        <v>136</v>
      </c>
    </row>
    <row r="70" spans="2:17" x14ac:dyDescent="0.25">
      <c r="B70" s="3"/>
      <c r="C70" s="3"/>
      <c r="D70" s="5"/>
      <c r="E70" s="5"/>
      <c r="F70" s="4"/>
      <c r="G70" s="4"/>
      <c r="H70" s="4"/>
      <c r="I70" s="89"/>
      <c r="J70" s="89"/>
      <c r="K70" s="62"/>
      <c r="L70" s="62"/>
      <c r="M70" s="62"/>
      <c r="N70" s="62"/>
      <c r="O70" s="240"/>
      <c r="P70" s="241"/>
      <c r="Q70" s="62"/>
    </row>
    <row r="71" spans="2:17" x14ac:dyDescent="0.25">
      <c r="B71" s="3"/>
      <c r="C71" s="3"/>
      <c r="D71" s="5"/>
      <c r="E71" s="5"/>
      <c r="F71" s="4"/>
      <c r="G71" s="4"/>
      <c r="H71" s="4"/>
      <c r="I71" s="89"/>
      <c r="J71" s="89"/>
      <c r="K71" s="62"/>
      <c r="L71" s="62"/>
      <c r="M71" s="62"/>
      <c r="N71" s="62"/>
      <c r="O71" s="240"/>
      <c r="P71" s="241"/>
      <c r="Q71" s="62"/>
    </row>
    <row r="72" spans="2:17" x14ac:dyDescent="0.25">
      <c r="B72" s="3"/>
      <c r="C72" s="3"/>
      <c r="D72" s="5"/>
      <c r="E72" s="5"/>
      <c r="F72" s="4"/>
      <c r="G72" s="4"/>
      <c r="H72" s="4"/>
      <c r="I72" s="89"/>
      <c r="J72" s="89"/>
      <c r="K72" s="62"/>
      <c r="L72" s="62"/>
      <c r="M72" s="62"/>
      <c r="N72" s="62"/>
      <c r="O72" s="240"/>
      <c r="P72" s="241"/>
      <c r="Q72" s="62"/>
    </row>
    <row r="73" spans="2:17" x14ac:dyDescent="0.25">
      <c r="B73" s="3"/>
      <c r="C73" s="3"/>
      <c r="D73" s="5"/>
      <c r="E73" s="5"/>
      <c r="F73" s="4"/>
      <c r="G73" s="4"/>
      <c r="H73" s="4"/>
      <c r="I73" s="89"/>
      <c r="J73" s="89"/>
      <c r="K73" s="62"/>
      <c r="L73" s="62"/>
      <c r="M73" s="62"/>
      <c r="N73" s="62"/>
      <c r="O73" s="240"/>
      <c r="P73" s="241"/>
      <c r="Q73" s="62"/>
    </row>
    <row r="74" spans="2:17" x14ac:dyDescent="0.25">
      <c r="B74" s="3"/>
      <c r="C74" s="3"/>
      <c r="D74" s="5"/>
      <c r="E74" s="5"/>
      <c r="F74" s="4"/>
      <c r="G74" s="4"/>
      <c r="H74" s="4"/>
      <c r="I74" s="89"/>
      <c r="J74" s="89"/>
      <c r="K74" s="62"/>
      <c r="L74" s="62"/>
      <c r="M74" s="62"/>
      <c r="N74" s="62"/>
      <c r="O74" s="240"/>
      <c r="P74" s="241"/>
      <c r="Q74" s="62"/>
    </row>
    <row r="75" spans="2:17" x14ac:dyDescent="0.25">
      <c r="B75" s="62"/>
      <c r="C75" s="62"/>
      <c r="D75" s="62"/>
      <c r="E75" s="62"/>
      <c r="F75" s="62"/>
      <c r="G75" s="62"/>
      <c r="H75" s="62"/>
      <c r="I75" s="62"/>
      <c r="J75" s="62"/>
      <c r="K75" s="62"/>
      <c r="L75" s="62"/>
      <c r="M75" s="62"/>
      <c r="N75" s="62"/>
      <c r="O75" s="240"/>
      <c r="P75" s="241"/>
      <c r="Q75" s="6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9" t="s">
        <v>38</v>
      </c>
      <c r="C81" s="230"/>
      <c r="D81" s="230"/>
      <c r="E81" s="230"/>
      <c r="F81" s="230"/>
      <c r="G81" s="230"/>
      <c r="H81" s="230"/>
      <c r="I81" s="230"/>
      <c r="J81" s="230"/>
      <c r="K81" s="230"/>
      <c r="L81" s="230"/>
      <c r="M81" s="230"/>
      <c r="N81" s="231"/>
    </row>
    <row r="82" spans="2:17" ht="60.75" customHeight="1" x14ac:dyDescent="0.25">
      <c r="B82" s="188" t="s">
        <v>43</v>
      </c>
      <c r="C82" s="188">
        <f>(60/200)+(870/300)</f>
        <v>3.1999999999999997</v>
      </c>
      <c r="D82" s="3" t="s">
        <v>285</v>
      </c>
      <c r="E82" s="3">
        <v>12745109</v>
      </c>
      <c r="F82" s="3" t="s">
        <v>286</v>
      </c>
      <c r="G82" s="3" t="s">
        <v>238</v>
      </c>
      <c r="H82" s="165">
        <v>38072</v>
      </c>
      <c r="I82" s="5" t="s">
        <v>137</v>
      </c>
      <c r="J82" s="1" t="s">
        <v>287</v>
      </c>
      <c r="K82" s="90" t="s">
        <v>288</v>
      </c>
      <c r="L82" s="89" t="s">
        <v>212</v>
      </c>
      <c r="M82" s="113" t="s">
        <v>136</v>
      </c>
      <c r="N82" s="113" t="s">
        <v>136</v>
      </c>
      <c r="O82" s="113" t="s">
        <v>136</v>
      </c>
      <c r="P82" s="222"/>
      <c r="Q82" s="222"/>
    </row>
    <row r="83" spans="2:17" ht="60.75" customHeight="1" x14ac:dyDescent="0.25">
      <c r="B83" s="188" t="s">
        <v>43</v>
      </c>
      <c r="C83" s="188">
        <f>(60/200)+(870/300)</f>
        <v>3.1999999999999997</v>
      </c>
      <c r="D83" s="3" t="s">
        <v>285</v>
      </c>
      <c r="E83" s="89">
        <v>12745109</v>
      </c>
      <c r="F83" s="89" t="s">
        <v>286</v>
      </c>
      <c r="G83" s="89" t="s">
        <v>238</v>
      </c>
      <c r="H83" s="191">
        <v>38072</v>
      </c>
      <c r="I83" s="5" t="s">
        <v>137</v>
      </c>
      <c r="J83" s="5" t="s">
        <v>287</v>
      </c>
      <c r="K83" s="90" t="s">
        <v>289</v>
      </c>
      <c r="L83" s="89" t="s">
        <v>212</v>
      </c>
      <c r="M83" s="57" t="s">
        <v>136</v>
      </c>
      <c r="N83" s="57" t="s">
        <v>136</v>
      </c>
      <c r="O83" s="57" t="s">
        <v>136</v>
      </c>
      <c r="P83" s="268"/>
      <c r="Q83" s="268"/>
    </row>
    <row r="84" spans="2:17" ht="60.75" customHeight="1" x14ac:dyDescent="0.25">
      <c r="B84" s="188" t="s">
        <v>43</v>
      </c>
      <c r="C84" s="188">
        <f>(60/200)+(870/300)</f>
        <v>3.1999999999999997</v>
      </c>
      <c r="D84" s="3" t="s">
        <v>285</v>
      </c>
      <c r="E84" s="89">
        <v>12745109</v>
      </c>
      <c r="F84" s="89" t="s">
        <v>286</v>
      </c>
      <c r="G84" s="89" t="s">
        <v>238</v>
      </c>
      <c r="H84" s="191">
        <v>38072</v>
      </c>
      <c r="I84" s="5" t="s">
        <v>137</v>
      </c>
      <c r="J84" s="5" t="s">
        <v>217</v>
      </c>
      <c r="K84" s="90" t="s">
        <v>291</v>
      </c>
      <c r="L84" s="89" t="s">
        <v>290</v>
      </c>
      <c r="M84" s="57" t="s">
        <v>136</v>
      </c>
      <c r="N84" s="57" t="s">
        <v>136</v>
      </c>
      <c r="O84" s="57" t="s">
        <v>136</v>
      </c>
      <c r="P84" s="267"/>
      <c r="Q84" s="267"/>
    </row>
    <row r="85" spans="2:17" ht="60.75" customHeight="1" x14ac:dyDescent="0.25">
      <c r="B85" s="188" t="s">
        <v>43</v>
      </c>
      <c r="C85" s="188">
        <f>(60/200)+(870/300)</f>
        <v>3.1999999999999997</v>
      </c>
      <c r="D85" s="3" t="s">
        <v>292</v>
      </c>
      <c r="E85" s="89">
        <v>1085249077</v>
      </c>
      <c r="F85" s="89" t="s">
        <v>293</v>
      </c>
      <c r="G85" s="89" t="s">
        <v>207</v>
      </c>
      <c r="H85" s="191">
        <v>41818</v>
      </c>
      <c r="I85" s="5" t="s">
        <v>377</v>
      </c>
      <c r="J85" s="5" t="s">
        <v>391</v>
      </c>
      <c r="K85" s="90" t="s">
        <v>392</v>
      </c>
      <c r="L85" s="89" t="s">
        <v>393</v>
      </c>
      <c r="M85" s="57" t="s">
        <v>136</v>
      </c>
      <c r="N85" s="57" t="s">
        <v>136</v>
      </c>
      <c r="O85" s="57" t="s">
        <v>136</v>
      </c>
      <c r="P85" s="267" t="s">
        <v>402</v>
      </c>
      <c r="Q85" s="267"/>
    </row>
    <row r="86" spans="2:17" ht="60.75" customHeight="1" x14ac:dyDescent="0.25">
      <c r="B86" s="188" t="s">
        <v>43</v>
      </c>
      <c r="C86" s="188">
        <f t="shared" ref="C86:C87" si="2">(60/200)+(870/300)</f>
        <v>3.1999999999999997</v>
      </c>
      <c r="D86" s="3" t="s">
        <v>294</v>
      </c>
      <c r="E86" s="89">
        <v>1130649064</v>
      </c>
      <c r="F86" s="89" t="s">
        <v>394</v>
      </c>
      <c r="G86" s="89" t="s">
        <v>395</v>
      </c>
      <c r="H86" s="191">
        <v>41289</v>
      </c>
      <c r="I86" s="5" t="s">
        <v>377</v>
      </c>
      <c r="J86" s="5" t="s">
        <v>265</v>
      </c>
      <c r="K86" s="90" t="s">
        <v>295</v>
      </c>
      <c r="L86" s="89" t="s">
        <v>212</v>
      </c>
      <c r="M86" s="57" t="s">
        <v>136</v>
      </c>
      <c r="N86" s="57" t="s">
        <v>137</v>
      </c>
      <c r="O86" s="57" t="s">
        <v>136</v>
      </c>
      <c r="P86" s="267" t="s">
        <v>403</v>
      </c>
      <c r="Q86" s="267"/>
    </row>
    <row r="87" spans="2:17" ht="60.75" customHeight="1" x14ac:dyDescent="0.25">
      <c r="B87" s="188" t="s">
        <v>43</v>
      </c>
      <c r="C87" s="188">
        <f t="shared" si="2"/>
        <v>3.1999999999999997</v>
      </c>
      <c r="D87" s="3" t="s">
        <v>294</v>
      </c>
      <c r="E87" s="89">
        <v>1130649064</v>
      </c>
      <c r="F87" s="89"/>
      <c r="G87" s="89"/>
      <c r="H87" s="89"/>
      <c r="I87" s="5" t="s">
        <v>137</v>
      </c>
      <c r="J87" s="5" t="s">
        <v>296</v>
      </c>
      <c r="K87" s="90" t="s">
        <v>297</v>
      </c>
      <c r="L87" s="89" t="s">
        <v>206</v>
      </c>
      <c r="M87" s="57" t="s">
        <v>136</v>
      </c>
      <c r="N87" s="57" t="s">
        <v>137</v>
      </c>
      <c r="O87" s="57" t="s">
        <v>136</v>
      </c>
      <c r="P87" s="267" t="s">
        <v>403</v>
      </c>
      <c r="Q87" s="267"/>
    </row>
    <row r="88" spans="2:17" ht="60.75" customHeight="1" x14ac:dyDescent="0.25">
      <c r="B88" s="188" t="s">
        <v>43</v>
      </c>
      <c r="C88" s="188">
        <f>(60/200)+(870/300)</f>
        <v>3.1999999999999997</v>
      </c>
      <c r="D88" s="3" t="s">
        <v>396</v>
      </c>
      <c r="E88" s="89">
        <v>36751788</v>
      </c>
      <c r="F88" s="89" t="s">
        <v>298</v>
      </c>
      <c r="G88" s="89" t="s">
        <v>207</v>
      </c>
      <c r="H88" s="191">
        <v>39564</v>
      </c>
      <c r="I88" s="5" t="s">
        <v>137</v>
      </c>
      <c r="J88" s="5" t="s">
        <v>397</v>
      </c>
      <c r="K88" s="90" t="s">
        <v>299</v>
      </c>
      <c r="L88" s="89" t="s">
        <v>382</v>
      </c>
      <c r="M88" s="57" t="s">
        <v>136</v>
      </c>
      <c r="N88" s="57" t="s">
        <v>137</v>
      </c>
      <c r="O88" s="57" t="s">
        <v>136</v>
      </c>
      <c r="P88" s="267" t="s">
        <v>404</v>
      </c>
      <c r="Q88" s="267"/>
    </row>
    <row r="89" spans="2:17" ht="60.75" customHeight="1" x14ac:dyDescent="0.25">
      <c r="B89" s="188" t="s">
        <v>44</v>
      </c>
      <c r="C89" s="188">
        <f>(60/200)+(870/300*2)</f>
        <v>6.1</v>
      </c>
      <c r="D89" s="3" t="s">
        <v>398</v>
      </c>
      <c r="E89" s="89">
        <v>1124858734</v>
      </c>
      <c r="F89" s="89" t="s">
        <v>300</v>
      </c>
      <c r="G89" s="89" t="s">
        <v>221</v>
      </c>
      <c r="H89" s="191" t="s">
        <v>137</v>
      </c>
      <c r="I89" s="5" t="s">
        <v>137</v>
      </c>
      <c r="J89" s="5" t="s">
        <v>399</v>
      </c>
      <c r="K89" s="90" t="s">
        <v>400</v>
      </c>
      <c r="L89" s="89" t="s">
        <v>401</v>
      </c>
      <c r="M89" s="57" t="s">
        <v>136</v>
      </c>
      <c r="N89" s="57" t="s">
        <v>137</v>
      </c>
      <c r="O89" s="57" t="s">
        <v>136</v>
      </c>
      <c r="P89" s="267" t="s">
        <v>405</v>
      </c>
      <c r="Q89" s="267"/>
    </row>
    <row r="90" spans="2:17" ht="60.75" customHeight="1" x14ac:dyDescent="0.25">
      <c r="B90" s="188" t="s">
        <v>44</v>
      </c>
      <c r="C90" s="188">
        <f t="shared" ref="C90:C97" si="3">(60/200)+(870/300*2)</f>
        <v>6.1</v>
      </c>
      <c r="D90" s="3" t="s">
        <v>301</v>
      </c>
      <c r="E90" s="89">
        <v>93389169</v>
      </c>
      <c r="F90" s="89" t="s">
        <v>303</v>
      </c>
      <c r="G90" s="89" t="s">
        <v>302</v>
      </c>
      <c r="H90" s="191">
        <v>39171</v>
      </c>
      <c r="I90" s="5" t="s">
        <v>136</v>
      </c>
      <c r="J90" s="5" t="s">
        <v>308</v>
      </c>
      <c r="K90" s="90" t="s">
        <v>304</v>
      </c>
      <c r="L90" s="89" t="s">
        <v>305</v>
      </c>
      <c r="M90" s="57" t="s">
        <v>136</v>
      </c>
      <c r="N90" s="57" t="s">
        <v>136</v>
      </c>
      <c r="O90" s="57" t="s">
        <v>136</v>
      </c>
      <c r="P90" s="261"/>
      <c r="Q90" s="262"/>
    </row>
    <row r="91" spans="2:17" ht="60.75" customHeight="1" x14ac:dyDescent="0.25">
      <c r="B91" s="188" t="s">
        <v>44</v>
      </c>
      <c r="C91" s="188">
        <f t="shared" si="3"/>
        <v>6.1</v>
      </c>
      <c r="D91" s="3" t="s">
        <v>301</v>
      </c>
      <c r="E91" s="89">
        <v>93389169</v>
      </c>
      <c r="F91" s="89" t="s">
        <v>303</v>
      </c>
      <c r="G91" s="89" t="s">
        <v>302</v>
      </c>
      <c r="H91" s="191">
        <v>39171</v>
      </c>
      <c r="I91" s="5" t="s">
        <v>136</v>
      </c>
      <c r="J91" s="5" t="s">
        <v>306</v>
      </c>
      <c r="K91" s="89" t="s">
        <v>307</v>
      </c>
      <c r="L91" s="89" t="s">
        <v>303</v>
      </c>
      <c r="M91" s="57" t="s">
        <v>136</v>
      </c>
      <c r="N91" s="57" t="s">
        <v>136</v>
      </c>
      <c r="O91" s="57" t="s">
        <v>136</v>
      </c>
      <c r="P91" s="267"/>
      <c r="Q91" s="267"/>
    </row>
    <row r="92" spans="2:17" ht="60.75" customHeight="1" x14ac:dyDescent="0.25">
      <c r="B92" s="188" t="s">
        <v>44</v>
      </c>
      <c r="C92" s="188">
        <f t="shared" si="3"/>
        <v>6.1</v>
      </c>
      <c r="D92" s="3" t="s">
        <v>309</v>
      </c>
      <c r="E92" s="89">
        <v>1085292765</v>
      </c>
      <c r="F92" s="89" t="s">
        <v>303</v>
      </c>
      <c r="G92" s="89" t="s">
        <v>221</v>
      </c>
      <c r="H92" s="191">
        <v>41873</v>
      </c>
      <c r="I92" s="5" t="s">
        <v>136</v>
      </c>
      <c r="J92" s="5" t="s">
        <v>306</v>
      </c>
      <c r="K92" s="90" t="s">
        <v>311</v>
      </c>
      <c r="L92" s="89" t="s">
        <v>310</v>
      </c>
      <c r="M92" s="57" t="s">
        <v>136</v>
      </c>
      <c r="N92" s="57" t="s">
        <v>136</v>
      </c>
      <c r="O92" s="57" t="s">
        <v>136</v>
      </c>
      <c r="P92" s="261" t="s">
        <v>406</v>
      </c>
      <c r="Q92" s="262"/>
    </row>
    <row r="93" spans="2:17" ht="60.75" customHeight="1" x14ac:dyDescent="0.25">
      <c r="B93" s="188" t="s">
        <v>44</v>
      </c>
      <c r="C93" s="188">
        <f t="shared" si="3"/>
        <v>6.1</v>
      </c>
      <c r="D93" s="3" t="s">
        <v>313</v>
      </c>
      <c r="E93" s="89">
        <v>1085284976</v>
      </c>
      <c r="F93" s="89" t="s">
        <v>303</v>
      </c>
      <c r="G93" s="89" t="s">
        <v>221</v>
      </c>
      <c r="H93" s="191">
        <v>41390</v>
      </c>
      <c r="I93" s="5" t="s">
        <v>136</v>
      </c>
      <c r="J93" s="5" t="s">
        <v>314</v>
      </c>
      <c r="K93" s="90" t="s">
        <v>315</v>
      </c>
      <c r="L93" s="89" t="s">
        <v>316</v>
      </c>
      <c r="M93" s="57" t="s">
        <v>136</v>
      </c>
      <c r="N93" s="57" t="s">
        <v>136</v>
      </c>
      <c r="O93" s="57" t="s">
        <v>136</v>
      </c>
      <c r="P93" s="261"/>
      <c r="Q93" s="262"/>
    </row>
    <row r="94" spans="2:17" ht="60.75" customHeight="1" x14ac:dyDescent="0.25">
      <c r="B94" s="188" t="s">
        <v>44</v>
      </c>
      <c r="C94" s="188">
        <f t="shared" si="3"/>
        <v>6.1</v>
      </c>
      <c r="D94" s="3" t="s">
        <v>317</v>
      </c>
      <c r="E94" s="89">
        <v>1085912016</v>
      </c>
      <c r="F94" s="89" t="s">
        <v>263</v>
      </c>
      <c r="G94" s="89" t="s">
        <v>207</v>
      </c>
      <c r="H94" s="191">
        <v>41265</v>
      </c>
      <c r="I94" s="5" t="s">
        <v>377</v>
      </c>
      <c r="J94" s="5" t="s">
        <v>318</v>
      </c>
      <c r="K94" s="90" t="s">
        <v>319</v>
      </c>
      <c r="L94" s="89" t="s">
        <v>303</v>
      </c>
      <c r="M94" s="57" t="s">
        <v>136</v>
      </c>
      <c r="N94" s="57" t="s">
        <v>136</v>
      </c>
      <c r="O94" s="57" t="s">
        <v>136</v>
      </c>
      <c r="P94" s="267" t="s">
        <v>403</v>
      </c>
      <c r="Q94" s="267"/>
    </row>
    <row r="95" spans="2:17" ht="60.75" customHeight="1" x14ac:dyDescent="0.25">
      <c r="B95" s="188" t="s">
        <v>44</v>
      </c>
      <c r="C95" s="188">
        <f t="shared" si="3"/>
        <v>6.1</v>
      </c>
      <c r="D95" s="3" t="s">
        <v>320</v>
      </c>
      <c r="E95" s="89">
        <v>10851263001</v>
      </c>
      <c r="F95" s="89" t="s">
        <v>303</v>
      </c>
      <c r="G95" s="89" t="s">
        <v>302</v>
      </c>
      <c r="H95" s="191">
        <v>41355</v>
      </c>
      <c r="I95" s="5" t="s">
        <v>136</v>
      </c>
      <c r="J95" s="5" t="s">
        <v>321</v>
      </c>
      <c r="K95" s="90" t="s">
        <v>322</v>
      </c>
      <c r="L95" s="89" t="s">
        <v>303</v>
      </c>
      <c r="M95" s="57" t="s">
        <v>136</v>
      </c>
      <c r="N95" s="57" t="s">
        <v>136</v>
      </c>
      <c r="O95" s="57" t="s">
        <v>136</v>
      </c>
      <c r="P95" s="261"/>
      <c r="Q95" s="262"/>
    </row>
    <row r="96" spans="2:17" ht="60.75" customHeight="1" x14ac:dyDescent="0.25">
      <c r="B96" s="188" t="s">
        <v>44</v>
      </c>
      <c r="C96" s="188">
        <f t="shared" si="3"/>
        <v>6.1</v>
      </c>
      <c r="D96" s="3" t="s">
        <v>323</v>
      </c>
      <c r="E96" s="89">
        <v>59817776</v>
      </c>
      <c r="F96" s="89" t="s">
        <v>303</v>
      </c>
      <c r="G96" s="89" t="s">
        <v>207</v>
      </c>
      <c r="H96" s="191">
        <v>39067</v>
      </c>
      <c r="I96" s="5" t="s">
        <v>137</v>
      </c>
      <c r="J96" s="5" t="s">
        <v>324</v>
      </c>
      <c r="K96" s="89" t="s">
        <v>326</v>
      </c>
      <c r="L96" s="90" t="s">
        <v>325</v>
      </c>
      <c r="M96" s="57" t="s">
        <v>136</v>
      </c>
      <c r="N96" s="57" t="s">
        <v>136</v>
      </c>
      <c r="O96" s="57" t="s">
        <v>136</v>
      </c>
      <c r="P96" s="265" t="s">
        <v>406</v>
      </c>
      <c r="Q96" s="266"/>
    </row>
    <row r="97" spans="1:26" ht="60.75" customHeight="1" x14ac:dyDescent="0.25">
      <c r="B97" s="188" t="s">
        <v>44</v>
      </c>
      <c r="C97" s="188">
        <f t="shared" si="3"/>
        <v>6.1</v>
      </c>
      <c r="D97" s="3" t="s">
        <v>323</v>
      </c>
      <c r="E97" s="89">
        <v>59817776</v>
      </c>
      <c r="F97" s="89" t="s">
        <v>303</v>
      </c>
      <c r="G97" s="89" t="s">
        <v>207</v>
      </c>
      <c r="H97" s="191">
        <v>39067</v>
      </c>
      <c r="I97" s="5" t="s">
        <v>137</v>
      </c>
      <c r="J97" s="5" t="s">
        <v>327</v>
      </c>
      <c r="K97" s="166" t="s">
        <v>328</v>
      </c>
      <c r="L97" s="89" t="s">
        <v>329</v>
      </c>
      <c r="M97" s="57" t="s">
        <v>136</v>
      </c>
      <c r="N97" s="57" t="s">
        <v>136</v>
      </c>
      <c r="O97" s="57" t="s">
        <v>136</v>
      </c>
      <c r="P97" s="193" t="s">
        <v>406</v>
      </c>
      <c r="Q97" s="194"/>
    </row>
    <row r="98" spans="1:26" ht="60.75" customHeight="1" thickBot="1" x14ac:dyDescent="0.3">
      <c r="B98" s="195"/>
      <c r="C98" s="195"/>
      <c r="D98" s="196"/>
      <c r="E98" s="197"/>
      <c r="F98" s="197"/>
      <c r="G98" s="197"/>
      <c r="H98" s="198"/>
      <c r="I98" s="199"/>
      <c r="J98" s="199"/>
      <c r="K98" s="200"/>
      <c r="L98" s="197"/>
      <c r="M98" s="201"/>
      <c r="N98" s="201"/>
      <c r="O98" s="201"/>
      <c r="P98" s="202"/>
      <c r="Q98" s="202"/>
    </row>
    <row r="99" spans="1:26" ht="27" thickBot="1" x14ac:dyDescent="0.3">
      <c r="B99" s="229" t="s">
        <v>46</v>
      </c>
      <c r="C99" s="230"/>
      <c r="D99" s="230"/>
      <c r="E99" s="230"/>
      <c r="F99" s="230"/>
      <c r="G99" s="230"/>
      <c r="H99" s="230"/>
      <c r="I99" s="230"/>
      <c r="J99" s="230"/>
      <c r="K99" s="230"/>
      <c r="L99" s="230"/>
      <c r="M99" s="230"/>
      <c r="N99" s="231"/>
    </row>
    <row r="102" spans="1:26" ht="30" x14ac:dyDescent="0.25">
      <c r="B102" s="67" t="s">
        <v>33</v>
      </c>
      <c r="C102" s="67" t="s">
        <v>47</v>
      </c>
      <c r="D102" s="235" t="s">
        <v>3</v>
      </c>
      <c r="E102" s="237"/>
    </row>
    <row r="103" spans="1:26" x14ac:dyDescent="0.25">
      <c r="B103" s="68" t="s">
        <v>122</v>
      </c>
      <c r="C103" s="190" t="s">
        <v>136</v>
      </c>
      <c r="D103" s="242" t="s">
        <v>371</v>
      </c>
      <c r="E103" s="243"/>
    </row>
    <row r="104" spans="1:26" ht="60.75" customHeight="1" x14ac:dyDescent="0.25">
      <c r="B104" s="195"/>
      <c r="C104" s="195"/>
      <c r="D104" s="196"/>
      <c r="E104" s="197"/>
      <c r="F104" s="197"/>
      <c r="G104" s="197"/>
      <c r="H104" s="198"/>
      <c r="I104" s="199"/>
      <c r="J104" s="199"/>
      <c r="K104" s="200"/>
      <c r="L104" s="197"/>
      <c r="M104" s="201"/>
      <c r="N104" s="201"/>
      <c r="O104" s="201"/>
      <c r="P104" s="202"/>
      <c r="Q104" s="202"/>
    </row>
    <row r="105" spans="1:26" ht="26.25" x14ac:dyDescent="0.25">
      <c r="B105" s="238" t="s">
        <v>64</v>
      </c>
      <c r="C105" s="239"/>
      <c r="D105" s="239"/>
      <c r="E105" s="239"/>
      <c r="F105" s="239"/>
      <c r="G105" s="239"/>
      <c r="H105" s="239"/>
      <c r="I105" s="239"/>
      <c r="J105" s="239"/>
      <c r="K105" s="239"/>
      <c r="L105" s="239"/>
      <c r="M105" s="239"/>
      <c r="N105" s="239"/>
      <c r="O105" s="239"/>
      <c r="P105" s="239"/>
    </row>
    <row r="107" spans="1:26" ht="15.75" thickBot="1" x14ac:dyDescent="0.3"/>
    <row r="108" spans="1:26" ht="27" thickBot="1" x14ac:dyDescent="0.3">
      <c r="B108" s="229" t="s">
        <v>54</v>
      </c>
      <c r="C108" s="230"/>
      <c r="D108" s="230"/>
      <c r="E108" s="230"/>
      <c r="F108" s="230"/>
      <c r="G108" s="230"/>
      <c r="H108" s="230"/>
      <c r="I108" s="230"/>
      <c r="J108" s="230"/>
      <c r="K108" s="230"/>
      <c r="L108" s="230"/>
      <c r="M108" s="230"/>
      <c r="N108" s="231"/>
    </row>
    <row r="110" spans="1:26" ht="15.75" thickBot="1" x14ac:dyDescent="0.3">
      <c r="M110" s="64"/>
      <c r="N110" s="64"/>
    </row>
    <row r="111" spans="1:26" s="99" customFormat="1" ht="109.5" customHeight="1" x14ac:dyDescent="0.25">
      <c r="B111" s="110" t="s">
        <v>145</v>
      </c>
      <c r="C111" s="110" t="s">
        <v>146</v>
      </c>
      <c r="D111" s="110" t="s">
        <v>147</v>
      </c>
      <c r="E111" s="110" t="s">
        <v>45</v>
      </c>
      <c r="F111" s="110" t="s">
        <v>22</v>
      </c>
      <c r="G111" s="110" t="s">
        <v>102</v>
      </c>
      <c r="H111" s="110" t="s">
        <v>17</v>
      </c>
      <c r="I111" s="110" t="s">
        <v>10</v>
      </c>
      <c r="J111" s="110" t="s">
        <v>31</v>
      </c>
      <c r="K111" s="110" t="s">
        <v>61</v>
      </c>
      <c r="L111" s="110" t="s">
        <v>20</v>
      </c>
      <c r="M111" s="95" t="s">
        <v>26</v>
      </c>
      <c r="N111" s="110" t="s">
        <v>148</v>
      </c>
      <c r="O111" s="110" t="s">
        <v>36</v>
      </c>
      <c r="P111" s="111" t="s">
        <v>11</v>
      </c>
      <c r="Q111" s="111" t="s">
        <v>19</v>
      </c>
    </row>
    <row r="112" spans="1:26" s="105" customFormat="1" ht="30" x14ac:dyDescent="0.25">
      <c r="A112" s="45">
        <v>1</v>
      </c>
      <c r="B112" s="106" t="s">
        <v>172</v>
      </c>
      <c r="C112" s="106" t="s">
        <v>172</v>
      </c>
      <c r="D112" s="106" t="s">
        <v>198</v>
      </c>
      <c r="E112" s="101"/>
      <c r="F112" s="102" t="s">
        <v>136</v>
      </c>
      <c r="G112" s="141"/>
      <c r="H112" s="109">
        <v>41283</v>
      </c>
      <c r="I112" s="103">
        <v>41635</v>
      </c>
      <c r="J112" s="103"/>
      <c r="K112" s="103" t="s">
        <v>407</v>
      </c>
      <c r="L112" s="103" t="s">
        <v>179</v>
      </c>
      <c r="M112" s="94">
        <v>320</v>
      </c>
      <c r="N112" s="94">
        <v>320</v>
      </c>
      <c r="O112" s="27">
        <v>70900000</v>
      </c>
      <c r="P112" s="27" t="s">
        <v>408</v>
      </c>
      <c r="Q112" s="142"/>
      <c r="R112" s="104"/>
      <c r="S112" s="104"/>
      <c r="T112" s="104"/>
      <c r="U112" s="104"/>
      <c r="V112" s="104"/>
      <c r="W112" s="104"/>
      <c r="X112" s="104"/>
      <c r="Y112" s="104"/>
      <c r="Z112" s="104"/>
    </row>
    <row r="113" spans="1:26" s="105" customFormat="1" ht="45" x14ac:dyDescent="0.25">
      <c r="A113" s="45">
        <f>+A112+1</f>
        <v>2</v>
      </c>
      <c r="B113" s="106" t="s">
        <v>172</v>
      </c>
      <c r="C113" s="106" t="s">
        <v>172</v>
      </c>
      <c r="D113" s="106" t="s">
        <v>191</v>
      </c>
      <c r="E113" s="101" t="s">
        <v>409</v>
      </c>
      <c r="F113" s="102" t="s">
        <v>136</v>
      </c>
      <c r="G113" s="102"/>
      <c r="H113" s="109">
        <v>41821</v>
      </c>
      <c r="I113" s="103">
        <v>41943</v>
      </c>
      <c r="J113" s="103"/>
      <c r="K113" s="103" t="s">
        <v>410</v>
      </c>
      <c r="L113" s="103" t="s">
        <v>179</v>
      </c>
      <c r="M113" s="94">
        <v>200</v>
      </c>
      <c r="N113" s="94">
        <v>200</v>
      </c>
      <c r="O113" s="27">
        <v>48000000</v>
      </c>
      <c r="P113" s="27" t="s">
        <v>411</v>
      </c>
      <c r="Q113" s="142"/>
      <c r="R113" s="104"/>
      <c r="S113" s="104"/>
      <c r="T113" s="104"/>
      <c r="U113" s="104"/>
      <c r="V113" s="104"/>
      <c r="W113" s="104"/>
      <c r="X113" s="104"/>
      <c r="Y113" s="104"/>
      <c r="Z113" s="104"/>
    </row>
    <row r="114" spans="1:26" s="105" customFormat="1" x14ac:dyDescent="0.25">
      <c r="A114" s="45">
        <f t="shared" ref="A114:A119" si="4">+A113+1</f>
        <v>3</v>
      </c>
      <c r="B114" s="106"/>
      <c r="C114" s="107"/>
      <c r="D114" s="106"/>
      <c r="E114" s="101"/>
      <c r="F114" s="102"/>
      <c r="G114" s="102"/>
      <c r="H114" s="102"/>
      <c r="I114" s="103"/>
      <c r="J114" s="103"/>
      <c r="K114" s="103"/>
      <c r="L114" s="103"/>
      <c r="M114" s="94"/>
      <c r="N114" s="94"/>
      <c r="O114" s="27"/>
      <c r="P114" s="27"/>
      <c r="Q114" s="142"/>
      <c r="R114" s="104"/>
      <c r="S114" s="104"/>
      <c r="T114" s="104"/>
      <c r="U114" s="104"/>
      <c r="V114" s="104"/>
      <c r="W114" s="104"/>
      <c r="X114" s="104"/>
      <c r="Y114" s="104"/>
      <c r="Z114" s="104"/>
    </row>
    <row r="115" spans="1:26" s="105" customFormat="1" x14ac:dyDescent="0.25">
      <c r="A115" s="45">
        <f t="shared" si="4"/>
        <v>4</v>
      </c>
      <c r="B115" s="106"/>
      <c r="C115" s="107"/>
      <c r="D115" s="106"/>
      <c r="E115" s="101"/>
      <c r="F115" s="102"/>
      <c r="G115" s="102"/>
      <c r="H115" s="102"/>
      <c r="I115" s="103"/>
      <c r="J115" s="103"/>
      <c r="K115" s="103"/>
      <c r="L115" s="103"/>
      <c r="M115" s="94"/>
      <c r="N115" s="94"/>
      <c r="O115" s="27"/>
      <c r="P115" s="27"/>
      <c r="Q115" s="142"/>
      <c r="R115" s="104"/>
      <c r="S115" s="104"/>
      <c r="T115" s="104"/>
      <c r="U115" s="104"/>
      <c r="V115" s="104"/>
      <c r="W115" s="104"/>
      <c r="X115" s="104"/>
      <c r="Y115" s="104"/>
      <c r="Z115" s="104"/>
    </row>
    <row r="116" spans="1:26" s="105" customFormat="1" x14ac:dyDescent="0.25">
      <c r="A116" s="45">
        <f t="shared" si="4"/>
        <v>5</v>
      </c>
      <c r="B116" s="106"/>
      <c r="C116" s="107"/>
      <c r="D116" s="106"/>
      <c r="E116" s="101"/>
      <c r="F116" s="102"/>
      <c r="G116" s="102"/>
      <c r="H116" s="102"/>
      <c r="I116" s="103"/>
      <c r="J116" s="103"/>
      <c r="K116" s="103"/>
      <c r="L116" s="103"/>
      <c r="M116" s="94"/>
      <c r="N116" s="94"/>
      <c r="O116" s="27"/>
      <c r="P116" s="27"/>
      <c r="Q116" s="142"/>
      <c r="R116" s="104"/>
      <c r="S116" s="104"/>
      <c r="T116" s="104"/>
      <c r="U116" s="104"/>
      <c r="V116" s="104"/>
      <c r="W116" s="104"/>
      <c r="X116" s="104"/>
      <c r="Y116" s="104"/>
      <c r="Z116" s="104"/>
    </row>
    <row r="117" spans="1:26" s="105" customFormat="1" x14ac:dyDescent="0.25">
      <c r="A117" s="45">
        <f t="shared" si="4"/>
        <v>6</v>
      </c>
      <c r="B117" s="106"/>
      <c r="C117" s="107"/>
      <c r="D117" s="106"/>
      <c r="E117" s="101"/>
      <c r="F117" s="102"/>
      <c r="G117" s="102"/>
      <c r="H117" s="102"/>
      <c r="I117" s="103"/>
      <c r="J117" s="103"/>
      <c r="K117" s="103"/>
      <c r="L117" s="103"/>
      <c r="M117" s="94"/>
      <c r="N117" s="94"/>
      <c r="O117" s="27"/>
      <c r="P117" s="27"/>
      <c r="Q117" s="142"/>
      <c r="R117" s="104"/>
      <c r="S117" s="104"/>
      <c r="T117" s="104"/>
      <c r="U117" s="104"/>
      <c r="V117" s="104"/>
      <c r="W117" s="104"/>
      <c r="X117" s="104"/>
      <c r="Y117" s="104"/>
      <c r="Z117" s="104"/>
    </row>
    <row r="118" spans="1:26" s="105" customFormat="1" x14ac:dyDescent="0.25">
      <c r="A118" s="45">
        <f t="shared" si="4"/>
        <v>7</v>
      </c>
      <c r="B118" s="106"/>
      <c r="C118" s="107"/>
      <c r="D118" s="106"/>
      <c r="E118" s="101"/>
      <c r="F118" s="102"/>
      <c r="G118" s="102"/>
      <c r="H118" s="102"/>
      <c r="I118" s="103"/>
      <c r="J118" s="103"/>
      <c r="K118" s="103"/>
      <c r="L118" s="103"/>
      <c r="M118" s="94"/>
      <c r="N118" s="94"/>
      <c r="O118" s="27"/>
      <c r="P118" s="27"/>
      <c r="Q118" s="142"/>
      <c r="R118" s="104"/>
      <c r="S118" s="104"/>
      <c r="T118" s="104"/>
      <c r="U118" s="104"/>
      <c r="V118" s="104"/>
      <c r="W118" s="104"/>
      <c r="X118" s="104"/>
      <c r="Y118" s="104"/>
      <c r="Z118" s="104"/>
    </row>
    <row r="119" spans="1:26" s="105" customFormat="1" x14ac:dyDescent="0.25">
      <c r="A119" s="45">
        <f t="shared" si="4"/>
        <v>8</v>
      </c>
      <c r="B119" s="106"/>
      <c r="C119" s="107"/>
      <c r="D119" s="106"/>
      <c r="E119" s="101"/>
      <c r="F119" s="102"/>
      <c r="G119" s="102"/>
      <c r="H119" s="102"/>
      <c r="I119" s="103"/>
      <c r="J119" s="103"/>
      <c r="K119" s="103"/>
      <c r="L119" s="103"/>
      <c r="M119" s="94"/>
      <c r="N119" s="94"/>
      <c r="O119" s="27"/>
      <c r="P119" s="27"/>
      <c r="Q119" s="142"/>
      <c r="R119" s="104"/>
      <c r="S119" s="104"/>
      <c r="T119" s="104"/>
      <c r="U119" s="104"/>
      <c r="V119" s="104"/>
      <c r="W119" s="104"/>
      <c r="X119" s="104"/>
      <c r="Y119" s="104"/>
      <c r="Z119" s="104"/>
    </row>
    <row r="120" spans="1:26" s="105" customFormat="1" ht="30" customHeight="1" x14ac:dyDescent="0.25">
      <c r="A120" s="45"/>
      <c r="B120" s="48" t="s">
        <v>16</v>
      </c>
      <c r="C120" s="107"/>
      <c r="D120" s="106"/>
      <c r="E120" s="101"/>
      <c r="F120" s="102"/>
      <c r="G120" s="102"/>
      <c r="H120" s="102"/>
      <c r="I120" s="103"/>
      <c r="J120" s="103"/>
      <c r="K120" s="108" t="s">
        <v>205</v>
      </c>
      <c r="L120" s="108">
        <f t="shared" ref="L120:N120" si="5">SUM(L112:L119)</f>
        <v>0</v>
      </c>
      <c r="M120" s="140">
        <f t="shared" si="5"/>
        <v>520</v>
      </c>
      <c r="N120" s="108">
        <f t="shared" si="5"/>
        <v>520</v>
      </c>
      <c r="O120" s="27"/>
      <c r="P120" s="27"/>
      <c r="Q120" s="143"/>
    </row>
    <row r="121" spans="1:26" x14ac:dyDescent="0.25">
      <c r="B121" s="30"/>
      <c r="C121" s="30"/>
      <c r="D121" s="30"/>
      <c r="E121" s="31"/>
      <c r="F121" s="30"/>
      <c r="G121" s="30"/>
      <c r="H121" s="30"/>
      <c r="I121" s="30"/>
      <c r="J121" s="30"/>
      <c r="K121" s="30"/>
      <c r="L121" s="30"/>
      <c r="M121" s="30"/>
      <c r="N121" s="30"/>
      <c r="O121" s="30"/>
      <c r="P121" s="30"/>
    </row>
    <row r="122" spans="1:26" ht="18.75" x14ac:dyDescent="0.25">
      <c r="B122" s="58" t="s">
        <v>32</v>
      </c>
      <c r="C122" s="72" t="str">
        <f>+K120</f>
        <v>15 meses y 18 días</v>
      </c>
      <c r="H122" s="32"/>
      <c r="I122" s="32"/>
      <c r="J122" s="32"/>
      <c r="K122" s="32"/>
      <c r="L122" s="32"/>
      <c r="M122" s="32"/>
      <c r="N122" s="30"/>
      <c r="O122" s="30"/>
      <c r="P122" s="30"/>
    </row>
    <row r="124" spans="1:26" ht="15.75" thickBot="1" x14ac:dyDescent="0.3"/>
    <row r="125" spans="1:26" ht="37.15" customHeight="1" thickBot="1" x14ac:dyDescent="0.3">
      <c r="B125" s="75" t="s">
        <v>49</v>
      </c>
      <c r="C125" s="76" t="s">
        <v>50</v>
      </c>
      <c r="D125" s="75" t="s">
        <v>51</v>
      </c>
      <c r="E125" s="76" t="s">
        <v>55</v>
      </c>
    </row>
    <row r="126" spans="1:26" ht="41.45" customHeight="1" x14ac:dyDescent="0.25">
      <c r="B126" s="66" t="s">
        <v>123</v>
      </c>
      <c r="C126" s="69">
        <v>20</v>
      </c>
      <c r="D126" s="69">
        <v>0</v>
      </c>
      <c r="E126" s="232">
        <f>+D126+D127+D128</f>
        <v>30</v>
      </c>
    </row>
    <row r="127" spans="1:26" x14ac:dyDescent="0.25">
      <c r="B127" s="66" t="s">
        <v>124</v>
      </c>
      <c r="C127" s="192">
        <v>30</v>
      </c>
      <c r="D127" s="190">
        <v>30</v>
      </c>
      <c r="E127" s="233"/>
    </row>
    <row r="128" spans="1:26" ht="15.75" thickBot="1" x14ac:dyDescent="0.3">
      <c r="B128" s="66" t="s">
        <v>125</v>
      </c>
      <c r="C128" s="71">
        <v>40</v>
      </c>
      <c r="D128" s="71">
        <v>0</v>
      </c>
      <c r="E128" s="234"/>
    </row>
    <row r="131" spans="2:17" ht="15.75" thickBot="1" x14ac:dyDescent="0.3"/>
    <row r="132" spans="2:17" ht="30" customHeight="1" thickBot="1" x14ac:dyDescent="0.3">
      <c r="B132" s="229" t="s">
        <v>52</v>
      </c>
      <c r="C132" s="230"/>
      <c r="D132" s="230"/>
      <c r="E132" s="230"/>
      <c r="F132" s="230"/>
      <c r="G132" s="230"/>
      <c r="H132" s="230"/>
      <c r="I132" s="230"/>
      <c r="J132" s="230"/>
      <c r="K132" s="230"/>
      <c r="L132" s="230"/>
      <c r="M132" s="230"/>
      <c r="N132" s="231"/>
    </row>
    <row r="134" spans="2:17" ht="75" x14ac:dyDescent="0.25">
      <c r="B134" s="112" t="s">
        <v>0</v>
      </c>
      <c r="C134" s="112" t="s">
        <v>39</v>
      </c>
      <c r="D134" s="112" t="s">
        <v>40</v>
      </c>
      <c r="E134" s="112" t="s">
        <v>115</v>
      </c>
      <c r="F134" s="112" t="s">
        <v>117</v>
      </c>
      <c r="G134" s="112" t="s">
        <v>118</v>
      </c>
      <c r="H134" s="112" t="s">
        <v>119</v>
      </c>
      <c r="I134" s="112" t="s">
        <v>116</v>
      </c>
      <c r="J134" s="235" t="s">
        <v>120</v>
      </c>
      <c r="K134" s="236"/>
      <c r="L134" s="237"/>
      <c r="M134" s="112" t="s">
        <v>121</v>
      </c>
      <c r="N134" s="112" t="s">
        <v>41</v>
      </c>
      <c r="O134" s="112" t="s">
        <v>42</v>
      </c>
      <c r="P134" s="235" t="s">
        <v>3</v>
      </c>
      <c r="Q134" s="237"/>
    </row>
    <row r="135" spans="2:17" ht="45" x14ac:dyDescent="0.25">
      <c r="B135" s="189" t="s">
        <v>129</v>
      </c>
      <c r="C135" s="189">
        <f>(60+870)/1000</f>
        <v>0.93</v>
      </c>
      <c r="D135" s="3" t="s">
        <v>330</v>
      </c>
      <c r="E135" s="3">
        <v>59826513</v>
      </c>
      <c r="F135" s="3" t="s">
        <v>331</v>
      </c>
      <c r="G135" s="3" t="s">
        <v>332</v>
      </c>
      <c r="H135" s="165">
        <v>35910</v>
      </c>
      <c r="I135" s="5" t="s">
        <v>137</v>
      </c>
      <c r="J135" s="1" t="s">
        <v>217</v>
      </c>
      <c r="K135" s="89" t="s">
        <v>334</v>
      </c>
      <c r="L135" s="90" t="s">
        <v>333</v>
      </c>
      <c r="M135" s="113" t="s">
        <v>136</v>
      </c>
      <c r="N135" s="113" t="s">
        <v>136</v>
      </c>
      <c r="O135" s="113" t="s">
        <v>136</v>
      </c>
      <c r="P135" s="240"/>
      <c r="Q135" s="241"/>
    </row>
    <row r="136" spans="2:17" ht="45" x14ac:dyDescent="0.25">
      <c r="B136" s="189" t="s">
        <v>129</v>
      </c>
      <c r="C136" s="189">
        <f t="shared" ref="C136:C138" si="6">(60+870)/1000</f>
        <v>0.93</v>
      </c>
      <c r="D136" s="3" t="s">
        <v>330</v>
      </c>
      <c r="E136" s="3">
        <v>59826513</v>
      </c>
      <c r="F136" s="3" t="s">
        <v>331</v>
      </c>
      <c r="G136" s="3" t="s">
        <v>332</v>
      </c>
      <c r="H136" s="165">
        <v>35910</v>
      </c>
      <c r="I136" s="5" t="s">
        <v>137</v>
      </c>
      <c r="J136" s="1" t="s">
        <v>336</v>
      </c>
      <c r="K136" s="89" t="s">
        <v>335</v>
      </c>
      <c r="L136" s="90" t="s">
        <v>333</v>
      </c>
      <c r="M136" s="113" t="s">
        <v>136</v>
      </c>
      <c r="N136" s="113" t="s">
        <v>136</v>
      </c>
      <c r="O136" s="113" t="s">
        <v>136</v>
      </c>
      <c r="P136" s="190"/>
      <c r="Q136" s="190"/>
    </row>
    <row r="137" spans="2:17" ht="37.15" customHeight="1" x14ac:dyDescent="0.25">
      <c r="B137" s="189" t="s">
        <v>129</v>
      </c>
      <c r="C137" s="189">
        <f t="shared" si="6"/>
        <v>0.93</v>
      </c>
      <c r="D137" s="3" t="s">
        <v>338</v>
      </c>
      <c r="E137" s="3">
        <v>27088878</v>
      </c>
      <c r="F137" s="3" t="s">
        <v>337</v>
      </c>
      <c r="G137" s="3" t="s">
        <v>221</v>
      </c>
      <c r="H137" s="165">
        <v>38457</v>
      </c>
      <c r="I137" s="5" t="s">
        <v>137</v>
      </c>
      <c r="J137" s="1" t="s">
        <v>340</v>
      </c>
      <c r="K137" s="89" t="s">
        <v>339</v>
      </c>
      <c r="L137" s="90" t="s">
        <v>341</v>
      </c>
      <c r="M137" s="113" t="s">
        <v>136</v>
      </c>
      <c r="N137" s="113" t="s">
        <v>136</v>
      </c>
      <c r="O137" s="113" t="s">
        <v>136</v>
      </c>
      <c r="P137" s="190" t="s">
        <v>312</v>
      </c>
      <c r="Q137" s="190"/>
    </row>
    <row r="138" spans="2:17" ht="41.45" customHeight="1" x14ac:dyDescent="0.25">
      <c r="B138" s="189" t="s">
        <v>129</v>
      </c>
      <c r="C138" s="189">
        <f t="shared" si="6"/>
        <v>0.93</v>
      </c>
      <c r="D138" s="3" t="s">
        <v>338</v>
      </c>
      <c r="E138" s="3">
        <v>27088878</v>
      </c>
      <c r="F138" s="3" t="s">
        <v>337</v>
      </c>
      <c r="G138" s="3" t="s">
        <v>221</v>
      </c>
      <c r="H138" s="165">
        <v>38457</v>
      </c>
      <c r="I138" s="5" t="s">
        <v>137</v>
      </c>
      <c r="J138" s="1" t="s">
        <v>342</v>
      </c>
      <c r="K138" s="89" t="s">
        <v>344</v>
      </c>
      <c r="L138" s="90" t="s">
        <v>343</v>
      </c>
      <c r="M138" s="113" t="s">
        <v>136</v>
      </c>
      <c r="N138" s="113" t="s">
        <v>136</v>
      </c>
      <c r="O138" s="113" t="s">
        <v>136</v>
      </c>
      <c r="P138" s="190" t="s">
        <v>312</v>
      </c>
      <c r="Q138" s="190"/>
    </row>
    <row r="139" spans="2:17" x14ac:dyDescent="0.25">
      <c r="B139" s="189" t="s">
        <v>131</v>
      </c>
      <c r="C139" s="189">
        <f>(60+870)/5000</f>
        <v>0.186</v>
      </c>
      <c r="D139" s="3" t="s">
        <v>345</v>
      </c>
      <c r="E139" s="3">
        <v>87063456</v>
      </c>
      <c r="F139" s="3" t="s">
        <v>208</v>
      </c>
      <c r="G139" s="3" t="s">
        <v>207</v>
      </c>
      <c r="H139" s="165">
        <v>38696</v>
      </c>
      <c r="I139" s="5" t="s">
        <v>137</v>
      </c>
      <c r="J139" s="1" t="s">
        <v>346</v>
      </c>
      <c r="K139" s="89" t="s">
        <v>347</v>
      </c>
      <c r="L139" s="89" t="s">
        <v>348</v>
      </c>
      <c r="M139" s="113" t="s">
        <v>136</v>
      </c>
      <c r="N139" s="113" t="s">
        <v>136</v>
      </c>
      <c r="O139" s="113" t="s">
        <v>136</v>
      </c>
      <c r="P139" s="263" t="s">
        <v>312</v>
      </c>
      <c r="Q139" s="264"/>
    </row>
    <row r="142" spans="2:17" ht="15.75" thickBot="1" x14ac:dyDescent="0.3"/>
    <row r="143" spans="2:17" ht="54" customHeight="1" x14ac:dyDescent="0.25">
      <c r="B143" s="74" t="s">
        <v>33</v>
      </c>
      <c r="C143" s="74" t="s">
        <v>49</v>
      </c>
      <c r="D143" s="55" t="s">
        <v>50</v>
      </c>
      <c r="E143" s="74" t="s">
        <v>51</v>
      </c>
      <c r="F143" s="76" t="s">
        <v>56</v>
      </c>
      <c r="G143" s="203"/>
      <c r="K143" s="89"/>
    </row>
    <row r="144" spans="2:17" ht="120.75" customHeight="1" x14ac:dyDescent="0.25">
      <c r="B144" s="223" t="s">
        <v>53</v>
      </c>
      <c r="C144" s="6" t="s">
        <v>126</v>
      </c>
      <c r="D144" s="70">
        <v>25</v>
      </c>
      <c r="E144" s="70">
        <v>25</v>
      </c>
      <c r="F144" s="224">
        <f>+E144+E145+E146</f>
        <v>25</v>
      </c>
      <c r="G144" s="87"/>
      <c r="K144" s="89"/>
    </row>
    <row r="145" spans="2:7" ht="76.150000000000006" customHeight="1" x14ac:dyDescent="0.2">
      <c r="B145" s="223"/>
      <c r="C145" s="6" t="s">
        <v>127</v>
      </c>
      <c r="D145" s="73">
        <v>25</v>
      </c>
      <c r="E145" s="70">
        <v>0</v>
      </c>
      <c r="F145" s="225"/>
      <c r="G145" s="87"/>
    </row>
    <row r="146" spans="2:7" ht="69" customHeight="1" x14ac:dyDescent="0.2">
      <c r="B146" s="223"/>
      <c r="C146" s="6" t="s">
        <v>128</v>
      </c>
      <c r="D146" s="70">
        <v>10</v>
      </c>
      <c r="E146" s="70">
        <v>0</v>
      </c>
      <c r="F146" s="226"/>
      <c r="G146" s="87"/>
    </row>
    <row r="147" spans="2:7" x14ac:dyDescent="0.25">
      <c r="C147"/>
    </row>
    <row r="150" spans="2:7" x14ac:dyDescent="0.25">
      <c r="B150" s="65" t="s">
        <v>57</v>
      </c>
    </row>
    <row r="153" spans="2:7" x14ac:dyDescent="0.25">
      <c r="B153" s="77" t="s">
        <v>33</v>
      </c>
      <c r="C153" s="77" t="s">
        <v>58</v>
      </c>
      <c r="D153" s="74" t="s">
        <v>51</v>
      </c>
      <c r="E153" s="74" t="s">
        <v>16</v>
      </c>
    </row>
    <row r="154" spans="2:7" ht="28.5" x14ac:dyDescent="0.25">
      <c r="B154" s="2" t="s">
        <v>59</v>
      </c>
      <c r="C154" s="7">
        <v>40</v>
      </c>
      <c r="D154" s="70">
        <v>30</v>
      </c>
      <c r="E154" s="253">
        <f>+D154+D155</f>
        <v>55</v>
      </c>
    </row>
    <row r="155" spans="2:7" ht="42.75" x14ac:dyDescent="0.25">
      <c r="B155" s="2" t="s">
        <v>60</v>
      </c>
      <c r="C155" s="7">
        <v>60</v>
      </c>
      <c r="D155" s="70">
        <f>+F144</f>
        <v>25</v>
      </c>
      <c r="E155" s="254"/>
    </row>
  </sheetData>
  <mergeCells count="54">
    <mergeCell ref="P82:Q82"/>
    <mergeCell ref="P83:Q83"/>
    <mergeCell ref="P84:Q84"/>
    <mergeCell ref="P85:Q85"/>
    <mergeCell ref="P94:Q94"/>
    <mergeCell ref="P87:Q87"/>
    <mergeCell ref="P90:Q90"/>
    <mergeCell ref="P91:Q91"/>
    <mergeCell ref="P93:Q93"/>
    <mergeCell ref="P88:Q88"/>
    <mergeCell ref="P89:Q89"/>
    <mergeCell ref="P92:Q92"/>
    <mergeCell ref="B108:N108"/>
    <mergeCell ref="E126:E128"/>
    <mergeCell ref="B99:N99"/>
    <mergeCell ref="D102:E102"/>
    <mergeCell ref="D103:E103"/>
    <mergeCell ref="C6:N6"/>
    <mergeCell ref="C7:N7"/>
    <mergeCell ref="C8:N8"/>
    <mergeCell ref="C9:N9"/>
    <mergeCell ref="C10:E10"/>
    <mergeCell ref="E154:E155"/>
    <mergeCell ref="B2:P2"/>
    <mergeCell ref="B132:N132"/>
    <mergeCell ref="P86:Q86"/>
    <mergeCell ref="B81:N81"/>
    <mergeCell ref="E40:E41"/>
    <mergeCell ref="O68:P68"/>
    <mergeCell ref="B65:N65"/>
    <mergeCell ref="C63:N63"/>
    <mergeCell ref="B14:C21"/>
    <mergeCell ref="D59:E59"/>
    <mergeCell ref="M45:N45"/>
    <mergeCell ref="B59:B60"/>
    <mergeCell ref="C59:C60"/>
    <mergeCell ref="B4:P4"/>
    <mergeCell ref="B22:C22"/>
    <mergeCell ref="O69:P69"/>
    <mergeCell ref="B144:B146"/>
    <mergeCell ref="F144:F146"/>
    <mergeCell ref="O75:P75"/>
    <mergeCell ref="O70:P70"/>
    <mergeCell ref="O71:P71"/>
    <mergeCell ref="O72:P72"/>
    <mergeCell ref="O73:P73"/>
    <mergeCell ref="O74:P74"/>
    <mergeCell ref="J134:L134"/>
    <mergeCell ref="P134:Q134"/>
    <mergeCell ref="P135:Q135"/>
    <mergeCell ref="P139:Q139"/>
    <mergeCell ref="P96:Q96"/>
    <mergeCell ref="P95:Q95"/>
    <mergeCell ref="B105:P105"/>
  </mergeCells>
  <dataValidations count="2">
    <dataValidation type="decimal" allowBlank="1" showInputMessage="1" showErrorMessage="1" sqref="WVG983071 WLK983071 C65567 IU65567 SQ65567 ACM65567 AMI65567 AWE65567 BGA65567 BPW65567 BZS65567 CJO65567 CTK65567 DDG65567 DNC65567 DWY65567 EGU65567 EQQ65567 FAM65567 FKI65567 FUE65567 GEA65567 GNW65567 GXS65567 HHO65567 HRK65567 IBG65567 ILC65567 IUY65567 JEU65567 JOQ65567 JYM65567 KII65567 KSE65567 LCA65567 LLW65567 LVS65567 MFO65567 MPK65567 MZG65567 NJC65567 NSY65567 OCU65567 OMQ65567 OWM65567 PGI65567 PQE65567 QAA65567 QJW65567 QTS65567 RDO65567 RNK65567 RXG65567 SHC65567 SQY65567 TAU65567 TKQ65567 TUM65567 UEI65567 UOE65567 UYA65567 VHW65567 VRS65567 WBO65567 WLK65567 WVG65567 C131103 IU131103 SQ131103 ACM131103 AMI131103 AWE131103 BGA131103 BPW131103 BZS131103 CJO131103 CTK131103 DDG131103 DNC131103 DWY131103 EGU131103 EQQ131103 FAM131103 FKI131103 FUE131103 GEA131103 GNW131103 GXS131103 HHO131103 HRK131103 IBG131103 ILC131103 IUY131103 JEU131103 JOQ131103 JYM131103 KII131103 KSE131103 LCA131103 LLW131103 LVS131103 MFO131103 MPK131103 MZG131103 NJC131103 NSY131103 OCU131103 OMQ131103 OWM131103 PGI131103 PQE131103 QAA131103 QJW131103 QTS131103 RDO131103 RNK131103 RXG131103 SHC131103 SQY131103 TAU131103 TKQ131103 TUM131103 UEI131103 UOE131103 UYA131103 VHW131103 VRS131103 WBO131103 WLK131103 WVG131103 C196639 IU196639 SQ196639 ACM196639 AMI196639 AWE196639 BGA196639 BPW196639 BZS196639 CJO196639 CTK196639 DDG196639 DNC196639 DWY196639 EGU196639 EQQ196639 FAM196639 FKI196639 FUE196639 GEA196639 GNW196639 GXS196639 HHO196639 HRK196639 IBG196639 ILC196639 IUY196639 JEU196639 JOQ196639 JYM196639 KII196639 KSE196639 LCA196639 LLW196639 LVS196639 MFO196639 MPK196639 MZG196639 NJC196639 NSY196639 OCU196639 OMQ196639 OWM196639 PGI196639 PQE196639 QAA196639 QJW196639 QTS196639 RDO196639 RNK196639 RXG196639 SHC196639 SQY196639 TAU196639 TKQ196639 TUM196639 UEI196639 UOE196639 UYA196639 VHW196639 VRS196639 WBO196639 WLK196639 WVG196639 C262175 IU262175 SQ262175 ACM262175 AMI262175 AWE262175 BGA262175 BPW262175 BZS262175 CJO262175 CTK262175 DDG262175 DNC262175 DWY262175 EGU262175 EQQ262175 FAM262175 FKI262175 FUE262175 GEA262175 GNW262175 GXS262175 HHO262175 HRK262175 IBG262175 ILC262175 IUY262175 JEU262175 JOQ262175 JYM262175 KII262175 KSE262175 LCA262175 LLW262175 LVS262175 MFO262175 MPK262175 MZG262175 NJC262175 NSY262175 OCU262175 OMQ262175 OWM262175 PGI262175 PQE262175 QAA262175 QJW262175 QTS262175 RDO262175 RNK262175 RXG262175 SHC262175 SQY262175 TAU262175 TKQ262175 TUM262175 UEI262175 UOE262175 UYA262175 VHW262175 VRS262175 WBO262175 WLK262175 WVG262175 C327711 IU327711 SQ327711 ACM327711 AMI327711 AWE327711 BGA327711 BPW327711 BZS327711 CJO327711 CTK327711 DDG327711 DNC327711 DWY327711 EGU327711 EQQ327711 FAM327711 FKI327711 FUE327711 GEA327711 GNW327711 GXS327711 HHO327711 HRK327711 IBG327711 ILC327711 IUY327711 JEU327711 JOQ327711 JYM327711 KII327711 KSE327711 LCA327711 LLW327711 LVS327711 MFO327711 MPK327711 MZG327711 NJC327711 NSY327711 OCU327711 OMQ327711 OWM327711 PGI327711 PQE327711 QAA327711 QJW327711 QTS327711 RDO327711 RNK327711 RXG327711 SHC327711 SQY327711 TAU327711 TKQ327711 TUM327711 UEI327711 UOE327711 UYA327711 VHW327711 VRS327711 WBO327711 WLK327711 WVG327711 C393247 IU393247 SQ393247 ACM393247 AMI393247 AWE393247 BGA393247 BPW393247 BZS393247 CJO393247 CTK393247 DDG393247 DNC393247 DWY393247 EGU393247 EQQ393247 FAM393247 FKI393247 FUE393247 GEA393247 GNW393247 GXS393247 HHO393247 HRK393247 IBG393247 ILC393247 IUY393247 JEU393247 JOQ393247 JYM393247 KII393247 KSE393247 LCA393247 LLW393247 LVS393247 MFO393247 MPK393247 MZG393247 NJC393247 NSY393247 OCU393247 OMQ393247 OWM393247 PGI393247 PQE393247 QAA393247 QJW393247 QTS393247 RDO393247 RNK393247 RXG393247 SHC393247 SQY393247 TAU393247 TKQ393247 TUM393247 UEI393247 UOE393247 UYA393247 VHW393247 VRS393247 WBO393247 WLK393247 WVG393247 C458783 IU458783 SQ458783 ACM458783 AMI458783 AWE458783 BGA458783 BPW458783 BZS458783 CJO458783 CTK458783 DDG458783 DNC458783 DWY458783 EGU458783 EQQ458783 FAM458783 FKI458783 FUE458783 GEA458783 GNW458783 GXS458783 HHO458783 HRK458783 IBG458783 ILC458783 IUY458783 JEU458783 JOQ458783 JYM458783 KII458783 KSE458783 LCA458783 LLW458783 LVS458783 MFO458783 MPK458783 MZG458783 NJC458783 NSY458783 OCU458783 OMQ458783 OWM458783 PGI458783 PQE458783 QAA458783 QJW458783 QTS458783 RDO458783 RNK458783 RXG458783 SHC458783 SQY458783 TAU458783 TKQ458783 TUM458783 UEI458783 UOE458783 UYA458783 VHW458783 VRS458783 WBO458783 WLK458783 WVG458783 C524319 IU524319 SQ524319 ACM524319 AMI524319 AWE524319 BGA524319 BPW524319 BZS524319 CJO524319 CTK524319 DDG524319 DNC524319 DWY524319 EGU524319 EQQ524319 FAM524319 FKI524319 FUE524319 GEA524319 GNW524319 GXS524319 HHO524319 HRK524319 IBG524319 ILC524319 IUY524319 JEU524319 JOQ524319 JYM524319 KII524319 KSE524319 LCA524319 LLW524319 LVS524319 MFO524319 MPK524319 MZG524319 NJC524319 NSY524319 OCU524319 OMQ524319 OWM524319 PGI524319 PQE524319 QAA524319 QJW524319 QTS524319 RDO524319 RNK524319 RXG524319 SHC524319 SQY524319 TAU524319 TKQ524319 TUM524319 UEI524319 UOE524319 UYA524319 VHW524319 VRS524319 WBO524319 WLK524319 WVG524319 C589855 IU589855 SQ589855 ACM589855 AMI589855 AWE589855 BGA589855 BPW589855 BZS589855 CJO589855 CTK589855 DDG589855 DNC589855 DWY589855 EGU589855 EQQ589855 FAM589855 FKI589855 FUE589855 GEA589855 GNW589855 GXS589855 HHO589855 HRK589855 IBG589855 ILC589855 IUY589855 JEU589855 JOQ589855 JYM589855 KII589855 KSE589855 LCA589855 LLW589855 LVS589855 MFO589855 MPK589855 MZG589855 NJC589855 NSY589855 OCU589855 OMQ589855 OWM589855 PGI589855 PQE589855 QAA589855 QJW589855 QTS589855 RDO589855 RNK589855 RXG589855 SHC589855 SQY589855 TAU589855 TKQ589855 TUM589855 UEI589855 UOE589855 UYA589855 VHW589855 VRS589855 WBO589855 WLK589855 WVG589855 C655391 IU655391 SQ655391 ACM655391 AMI655391 AWE655391 BGA655391 BPW655391 BZS655391 CJO655391 CTK655391 DDG655391 DNC655391 DWY655391 EGU655391 EQQ655391 FAM655391 FKI655391 FUE655391 GEA655391 GNW655391 GXS655391 HHO655391 HRK655391 IBG655391 ILC655391 IUY655391 JEU655391 JOQ655391 JYM655391 KII655391 KSE655391 LCA655391 LLW655391 LVS655391 MFO655391 MPK655391 MZG655391 NJC655391 NSY655391 OCU655391 OMQ655391 OWM655391 PGI655391 PQE655391 QAA655391 QJW655391 QTS655391 RDO655391 RNK655391 RXG655391 SHC655391 SQY655391 TAU655391 TKQ655391 TUM655391 UEI655391 UOE655391 UYA655391 VHW655391 VRS655391 WBO655391 WLK655391 WVG655391 C720927 IU720927 SQ720927 ACM720927 AMI720927 AWE720927 BGA720927 BPW720927 BZS720927 CJO720927 CTK720927 DDG720927 DNC720927 DWY720927 EGU720927 EQQ720927 FAM720927 FKI720927 FUE720927 GEA720927 GNW720927 GXS720927 HHO720927 HRK720927 IBG720927 ILC720927 IUY720927 JEU720927 JOQ720927 JYM720927 KII720927 KSE720927 LCA720927 LLW720927 LVS720927 MFO720927 MPK720927 MZG720927 NJC720927 NSY720927 OCU720927 OMQ720927 OWM720927 PGI720927 PQE720927 QAA720927 QJW720927 QTS720927 RDO720927 RNK720927 RXG720927 SHC720927 SQY720927 TAU720927 TKQ720927 TUM720927 UEI720927 UOE720927 UYA720927 VHW720927 VRS720927 WBO720927 WLK720927 WVG720927 C786463 IU786463 SQ786463 ACM786463 AMI786463 AWE786463 BGA786463 BPW786463 BZS786463 CJO786463 CTK786463 DDG786463 DNC786463 DWY786463 EGU786463 EQQ786463 FAM786463 FKI786463 FUE786463 GEA786463 GNW786463 GXS786463 HHO786463 HRK786463 IBG786463 ILC786463 IUY786463 JEU786463 JOQ786463 JYM786463 KII786463 KSE786463 LCA786463 LLW786463 LVS786463 MFO786463 MPK786463 MZG786463 NJC786463 NSY786463 OCU786463 OMQ786463 OWM786463 PGI786463 PQE786463 QAA786463 QJW786463 QTS786463 RDO786463 RNK786463 RXG786463 SHC786463 SQY786463 TAU786463 TKQ786463 TUM786463 UEI786463 UOE786463 UYA786463 VHW786463 VRS786463 WBO786463 WLK786463 WVG786463 C851999 IU851999 SQ851999 ACM851999 AMI851999 AWE851999 BGA851999 BPW851999 BZS851999 CJO851999 CTK851999 DDG851999 DNC851999 DWY851999 EGU851999 EQQ851999 FAM851999 FKI851999 FUE851999 GEA851999 GNW851999 GXS851999 HHO851999 HRK851999 IBG851999 ILC851999 IUY851999 JEU851999 JOQ851999 JYM851999 KII851999 KSE851999 LCA851999 LLW851999 LVS851999 MFO851999 MPK851999 MZG851999 NJC851999 NSY851999 OCU851999 OMQ851999 OWM851999 PGI851999 PQE851999 QAA851999 QJW851999 QTS851999 RDO851999 RNK851999 RXG851999 SHC851999 SQY851999 TAU851999 TKQ851999 TUM851999 UEI851999 UOE851999 UYA851999 VHW851999 VRS851999 WBO851999 WLK851999 WVG851999 C917535 IU917535 SQ917535 ACM917535 AMI917535 AWE917535 BGA917535 BPW917535 BZS917535 CJO917535 CTK917535 DDG917535 DNC917535 DWY917535 EGU917535 EQQ917535 FAM917535 FKI917535 FUE917535 GEA917535 GNW917535 GXS917535 HHO917535 HRK917535 IBG917535 ILC917535 IUY917535 JEU917535 JOQ917535 JYM917535 KII917535 KSE917535 LCA917535 LLW917535 LVS917535 MFO917535 MPK917535 MZG917535 NJC917535 NSY917535 OCU917535 OMQ917535 OWM917535 PGI917535 PQE917535 QAA917535 QJW917535 QTS917535 RDO917535 RNK917535 RXG917535 SHC917535 SQY917535 TAU917535 TKQ917535 TUM917535 UEI917535 UOE917535 UYA917535 VHW917535 VRS917535 WBO917535 WLK917535 WVG917535 C983071 IU983071 SQ983071 ACM983071 AMI983071 AWE983071 BGA983071 BPW983071 BZS983071 CJO983071 CTK983071 DDG983071 DNC983071 DWY983071 EGU983071 EQQ983071 FAM983071 FKI983071 FUE983071 GEA983071 GNW983071 GXS983071 HHO983071 HRK983071 IBG983071 ILC983071 IUY983071 JEU983071 JOQ983071 JYM983071 KII983071 KSE983071 LCA983071 LLW983071 LVS983071 MFO983071 MPK983071 MZG983071 NJC983071 NSY983071 OCU983071 OMQ983071 OWM983071 PGI983071 PQE983071 QAA983071 QJW983071 QTS983071 RDO983071 RNK983071 RXG983071 SHC983071 SQY983071 TAU983071 TKQ983071 TUM983071 UEI983071 UOE983071 UYA983071 VHW983071 VRS983071 WBO983071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71 A65567 IR65567 SN65567 ACJ65567 AMF65567 AWB65567 BFX65567 BPT65567 BZP65567 CJL65567 CTH65567 DDD65567 DMZ65567 DWV65567 EGR65567 EQN65567 FAJ65567 FKF65567 FUB65567 GDX65567 GNT65567 GXP65567 HHL65567 HRH65567 IBD65567 IKZ65567 IUV65567 JER65567 JON65567 JYJ65567 KIF65567 KSB65567 LBX65567 LLT65567 LVP65567 MFL65567 MPH65567 MZD65567 NIZ65567 NSV65567 OCR65567 OMN65567 OWJ65567 PGF65567 PQB65567 PZX65567 QJT65567 QTP65567 RDL65567 RNH65567 RXD65567 SGZ65567 SQV65567 TAR65567 TKN65567 TUJ65567 UEF65567 UOB65567 UXX65567 VHT65567 VRP65567 WBL65567 WLH65567 WVD65567 A131103 IR131103 SN131103 ACJ131103 AMF131103 AWB131103 BFX131103 BPT131103 BZP131103 CJL131103 CTH131103 DDD131103 DMZ131103 DWV131103 EGR131103 EQN131103 FAJ131103 FKF131103 FUB131103 GDX131103 GNT131103 GXP131103 HHL131103 HRH131103 IBD131103 IKZ131103 IUV131103 JER131103 JON131103 JYJ131103 KIF131103 KSB131103 LBX131103 LLT131103 LVP131103 MFL131103 MPH131103 MZD131103 NIZ131103 NSV131103 OCR131103 OMN131103 OWJ131103 PGF131103 PQB131103 PZX131103 QJT131103 QTP131103 RDL131103 RNH131103 RXD131103 SGZ131103 SQV131103 TAR131103 TKN131103 TUJ131103 UEF131103 UOB131103 UXX131103 VHT131103 VRP131103 WBL131103 WLH131103 WVD131103 A196639 IR196639 SN196639 ACJ196639 AMF196639 AWB196639 BFX196639 BPT196639 BZP196639 CJL196639 CTH196639 DDD196639 DMZ196639 DWV196639 EGR196639 EQN196639 FAJ196639 FKF196639 FUB196639 GDX196639 GNT196639 GXP196639 HHL196639 HRH196639 IBD196639 IKZ196639 IUV196639 JER196639 JON196639 JYJ196639 KIF196639 KSB196639 LBX196639 LLT196639 LVP196639 MFL196639 MPH196639 MZD196639 NIZ196639 NSV196639 OCR196639 OMN196639 OWJ196639 PGF196639 PQB196639 PZX196639 QJT196639 QTP196639 RDL196639 RNH196639 RXD196639 SGZ196639 SQV196639 TAR196639 TKN196639 TUJ196639 UEF196639 UOB196639 UXX196639 VHT196639 VRP196639 WBL196639 WLH196639 WVD196639 A262175 IR262175 SN262175 ACJ262175 AMF262175 AWB262175 BFX262175 BPT262175 BZP262175 CJL262175 CTH262175 DDD262175 DMZ262175 DWV262175 EGR262175 EQN262175 FAJ262175 FKF262175 FUB262175 GDX262175 GNT262175 GXP262175 HHL262175 HRH262175 IBD262175 IKZ262175 IUV262175 JER262175 JON262175 JYJ262175 KIF262175 KSB262175 LBX262175 LLT262175 LVP262175 MFL262175 MPH262175 MZD262175 NIZ262175 NSV262175 OCR262175 OMN262175 OWJ262175 PGF262175 PQB262175 PZX262175 QJT262175 QTP262175 RDL262175 RNH262175 RXD262175 SGZ262175 SQV262175 TAR262175 TKN262175 TUJ262175 UEF262175 UOB262175 UXX262175 VHT262175 VRP262175 WBL262175 WLH262175 WVD262175 A327711 IR327711 SN327711 ACJ327711 AMF327711 AWB327711 BFX327711 BPT327711 BZP327711 CJL327711 CTH327711 DDD327711 DMZ327711 DWV327711 EGR327711 EQN327711 FAJ327711 FKF327711 FUB327711 GDX327711 GNT327711 GXP327711 HHL327711 HRH327711 IBD327711 IKZ327711 IUV327711 JER327711 JON327711 JYJ327711 KIF327711 KSB327711 LBX327711 LLT327711 LVP327711 MFL327711 MPH327711 MZD327711 NIZ327711 NSV327711 OCR327711 OMN327711 OWJ327711 PGF327711 PQB327711 PZX327711 QJT327711 QTP327711 RDL327711 RNH327711 RXD327711 SGZ327711 SQV327711 TAR327711 TKN327711 TUJ327711 UEF327711 UOB327711 UXX327711 VHT327711 VRP327711 WBL327711 WLH327711 WVD327711 A393247 IR393247 SN393247 ACJ393247 AMF393247 AWB393247 BFX393247 BPT393247 BZP393247 CJL393247 CTH393247 DDD393247 DMZ393247 DWV393247 EGR393247 EQN393247 FAJ393247 FKF393247 FUB393247 GDX393247 GNT393247 GXP393247 HHL393247 HRH393247 IBD393247 IKZ393247 IUV393247 JER393247 JON393247 JYJ393247 KIF393247 KSB393247 LBX393247 LLT393247 LVP393247 MFL393247 MPH393247 MZD393247 NIZ393247 NSV393247 OCR393247 OMN393247 OWJ393247 PGF393247 PQB393247 PZX393247 QJT393247 QTP393247 RDL393247 RNH393247 RXD393247 SGZ393247 SQV393247 TAR393247 TKN393247 TUJ393247 UEF393247 UOB393247 UXX393247 VHT393247 VRP393247 WBL393247 WLH393247 WVD393247 A458783 IR458783 SN458783 ACJ458783 AMF458783 AWB458783 BFX458783 BPT458783 BZP458783 CJL458783 CTH458783 DDD458783 DMZ458783 DWV458783 EGR458783 EQN458783 FAJ458783 FKF458783 FUB458783 GDX458783 GNT458783 GXP458783 HHL458783 HRH458783 IBD458783 IKZ458783 IUV458783 JER458783 JON458783 JYJ458783 KIF458783 KSB458783 LBX458783 LLT458783 LVP458783 MFL458783 MPH458783 MZD458783 NIZ458783 NSV458783 OCR458783 OMN458783 OWJ458783 PGF458783 PQB458783 PZX458783 QJT458783 QTP458783 RDL458783 RNH458783 RXD458783 SGZ458783 SQV458783 TAR458783 TKN458783 TUJ458783 UEF458783 UOB458783 UXX458783 VHT458783 VRP458783 WBL458783 WLH458783 WVD458783 A524319 IR524319 SN524319 ACJ524319 AMF524319 AWB524319 BFX524319 BPT524319 BZP524319 CJL524319 CTH524319 DDD524319 DMZ524319 DWV524319 EGR524319 EQN524319 FAJ524319 FKF524319 FUB524319 GDX524319 GNT524319 GXP524319 HHL524319 HRH524319 IBD524319 IKZ524319 IUV524319 JER524319 JON524319 JYJ524319 KIF524319 KSB524319 LBX524319 LLT524319 LVP524319 MFL524319 MPH524319 MZD524319 NIZ524319 NSV524319 OCR524319 OMN524319 OWJ524319 PGF524319 PQB524319 PZX524319 QJT524319 QTP524319 RDL524319 RNH524319 RXD524319 SGZ524319 SQV524319 TAR524319 TKN524319 TUJ524319 UEF524319 UOB524319 UXX524319 VHT524319 VRP524319 WBL524319 WLH524319 WVD524319 A589855 IR589855 SN589855 ACJ589855 AMF589855 AWB589855 BFX589855 BPT589855 BZP589855 CJL589855 CTH589855 DDD589855 DMZ589855 DWV589855 EGR589855 EQN589855 FAJ589855 FKF589855 FUB589855 GDX589855 GNT589855 GXP589855 HHL589855 HRH589855 IBD589855 IKZ589855 IUV589855 JER589855 JON589855 JYJ589855 KIF589855 KSB589855 LBX589855 LLT589855 LVP589855 MFL589855 MPH589855 MZD589855 NIZ589855 NSV589855 OCR589855 OMN589855 OWJ589855 PGF589855 PQB589855 PZX589855 QJT589855 QTP589855 RDL589855 RNH589855 RXD589855 SGZ589855 SQV589855 TAR589855 TKN589855 TUJ589855 UEF589855 UOB589855 UXX589855 VHT589855 VRP589855 WBL589855 WLH589855 WVD589855 A655391 IR655391 SN655391 ACJ655391 AMF655391 AWB655391 BFX655391 BPT655391 BZP655391 CJL655391 CTH655391 DDD655391 DMZ655391 DWV655391 EGR655391 EQN655391 FAJ655391 FKF655391 FUB655391 GDX655391 GNT655391 GXP655391 HHL655391 HRH655391 IBD655391 IKZ655391 IUV655391 JER655391 JON655391 JYJ655391 KIF655391 KSB655391 LBX655391 LLT655391 LVP655391 MFL655391 MPH655391 MZD655391 NIZ655391 NSV655391 OCR655391 OMN655391 OWJ655391 PGF655391 PQB655391 PZX655391 QJT655391 QTP655391 RDL655391 RNH655391 RXD655391 SGZ655391 SQV655391 TAR655391 TKN655391 TUJ655391 UEF655391 UOB655391 UXX655391 VHT655391 VRP655391 WBL655391 WLH655391 WVD655391 A720927 IR720927 SN720927 ACJ720927 AMF720927 AWB720927 BFX720927 BPT720927 BZP720927 CJL720927 CTH720927 DDD720927 DMZ720927 DWV720927 EGR720927 EQN720927 FAJ720927 FKF720927 FUB720927 GDX720927 GNT720927 GXP720927 HHL720927 HRH720927 IBD720927 IKZ720927 IUV720927 JER720927 JON720927 JYJ720927 KIF720927 KSB720927 LBX720927 LLT720927 LVP720927 MFL720927 MPH720927 MZD720927 NIZ720927 NSV720927 OCR720927 OMN720927 OWJ720927 PGF720927 PQB720927 PZX720927 QJT720927 QTP720927 RDL720927 RNH720927 RXD720927 SGZ720927 SQV720927 TAR720927 TKN720927 TUJ720927 UEF720927 UOB720927 UXX720927 VHT720927 VRP720927 WBL720927 WLH720927 WVD720927 A786463 IR786463 SN786463 ACJ786463 AMF786463 AWB786463 BFX786463 BPT786463 BZP786463 CJL786463 CTH786463 DDD786463 DMZ786463 DWV786463 EGR786463 EQN786463 FAJ786463 FKF786463 FUB786463 GDX786463 GNT786463 GXP786463 HHL786463 HRH786463 IBD786463 IKZ786463 IUV786463 JER786463 JON786463 JYJ786463 KIF786463 KSB786463 LBX786463 LLT786463 LVP786463 MFL786463 MPH786463 MZD786463 NIZ786463 NSV786463 OCR786463 OMN786463 OWJ786463 PGF786463 PQB786463 PZX786463 QJT786463 QTP786463 RDL786463 RNH786463 RXD786463 SGZ786463 SQV786463 TAR786463 TKN786463 TUJ786463 UEF786463 UOB786463 UXX786463 VHT786463 VRP786463 WBL786463 WLH786463 WVD786463 A851999 IR851999 SN851999 ACJ851999 AMF851999 AWB851999 BFX851999 BPT851999 BZP851999 CJL851999 CTH851999 DDD851999 DMZ851999 DWV851999 EGR851999 EQN851999 FAJ851999 FKF851999 FUB851999 GDX851999 GNT851999 GXP851999 HHL851999 HRH851999 IBD851999 IKZ851999 IUV851999 JER851999 JON851999 JYJ851999 KIF851999 KSB851999 LBX851999 LLT851999 LVP851999 MFL851999 MPH851999 MZD851999 NIZ851999 NSV851999 OCR851999 OMN851999 OWJ851999 PGF851999 PQB851999 PZX851999 QJT851999 QTP851999 RDL851999 RNH851999 RXD851999 SGZ851999 SQV851999 TAR851999 TKN851999 TUJ851999 UEF851999 UOB851999 UXX851999 VHT851999 VRP851999 WBL851999 WLH851999 WVD851999 A917535 IR917535 SN917535 ACJ917535 AMF917535 AWB917535 BFX917535 BPT917535 BZP917535 CJL917535 CTH917535 DDD917535 DMZ917535 DWV917535 EGR917535 EQN917535 FAJ917535 FKF917535 FUB917535 GDX917535 GNT917535 GXP917535 HHL917535 HRH917535 IBD917535 IKZ917535 IUV917535 JER917535 JON917535 JYJ917535 KIF917535 KSB917535 LBX917535 LLT917535 LVP917535 MFL917535 MPH917535 MZD917535 NIZ917535 NSV917535 OCR917535 OMN917535 OWJ917535 PGF917535 PQB917535 PZX917535 QJT917535 QTP917535 RDL917535 RNH917535 RXD917535 SGZ917535 SQV917535 TAR917535 TKN917535 TUJ917535 UEF917535 UOB917535 UXX917535 VHT917535 VRP917535 WBL917535 WLH917535 WVD917535 A983071 IR983071 SN983071 ACJ983071 AMF983071 AWB983071 BFX983071 BPT983071 BZP983071 CJL983071 CTH983071 DDD983071 DMZ983071 DWV983071 EGR983071 EQN983071 FAJ983071 FKF983071 FUB983071 GDX983071 GNT983071 GXP983071 HHL983071 HRH983071 IBD983071 IKZ983071 IUV983071 JER983071 JON983071 JYJ983071 KIF983071 KSB983071 LBX983071 LLT983071 LVP983071 MFL983071 MPH983071 MZD983071 NIZ983071 NSV983071 OCR983071 OMN983071 OWJ983071 PGF983071 PQB983071 PZX983071 QJT983071 QTP983071 RDL983071 RNH983071 RXD983071 SGZ983071 SQV983071 TAR983071 TKN983071 TUJ983071 UEF983071 UOB983071 UXX983071 VHT983071 VRP983071 WBL983071 WLH983071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workbookViewId="0">
      <selection activeCell="E6" sqref="E6"/>
    </sheetView>
  </sheetViews>
  <sheetFormatPr baseColWidth="10" defaultRowHeight="15.75" x14ac:dyDescent="0.25"/>
  <cols>
    <col min="1" max="1" width="3.140625" style="138" customWidth="1"/>
    <col min="2" max="2" width="55.5703125" style="138" customWidth="1"/>
    <col min="3" max="3" width="41.28515625" style="138" customWidth="1"/>
    <col min="4" max="4" width="29.42578125" style="138" customWidth="1"/>
    <col min="5" max="5" width="27.42578125" style="138" customWidth="1"/>
    <col min="6" max="16384" width="11.42578125" style="96"/>
  </cols>
  <sheetData>
    <row r="1" spans="1:5" x14ac:dyDescent="0.25">
      <c r="A1" s="280" t="s">
        <v>91</v>
      </c>
      <c r="B1" s="281"/>
      <c r="C1" s="281"/>
      <c r="D1" s="281"/>
      <c r="E1" s="119"/>
    </row>
    <row r="2" spans="1:5" ht="27.75" customHeight="1" x14ac:dyDescent="0.25">
      <c r="A2" s="120"/>
      <c r="B2" s="282" t="s">
        <v>77</v>
      </c>
      <c r="C2" s="282"/>
      <c r="D2" s="282"/>
      <c r="E2" s="121"/>
    </row>
    <row r="3" spans="1:5" ht="21" customHeight="1" x14ac:dyDescent="0.25">
      <c r="A3" s="122"/>
      <c r="B3" s="282" t="s">
        <v>150</v>
      </c>
      <c r="C3" s="282"/>
      <c r="D3" s="282"/>
      <c r="E3" s="123"/>
    </row>
    <row r="4" spans="1:5" thickBot="1" x14ac:dyDescent="0.3">
      <c r="A4" s="124"/>
      <c r="B4" s="125"/>
      <c r="C4" s="125"/>
      <c r="D4" s="125"/>
      <c r="E4" s="126"/>
    </row>
    <row r="5" spans="1:5" ht="26.25" customHeight="1" thickBot="1" x14ac:dyDescent="0.3">
      <c r="A5" s="124"/>
      <c r="B5" s="127" t="s">
        <v>78</v>
      </c>
      <c r="C5" s="283" t="s">
        <v>159</v>
      </c>
      <c r="D5" s="283"/>
      <c r="E5" s="175" t="s">
        <v>3</v>
      </c>
    </row>
    <row r="6" spans="1:5" ht="102" thickBot="1" x14ac:dyDescent="0.3">
      <c r="A6" s="124"/>
      <c r="B6" s="144" t="s">
        <v>79</v>
      </c>
      <c r="C6" s="284" t="s">
        <v>160</v>
      </c>
      <c r="D6" s="284"/>
      <c r="E6" s="176" t="s">
        <v>415</v>
      </c>
    </row>
    <row r="7" spans="1:5" ht="16.5" thickBot="1" x14ac:dyDescent="0.3">
      <c r="A7" s="124"/>
      <c r="B7" s="144" t="s">
        <v>151</v>
      </c>
      <c r="C7" s="286" t="s">
        <v>152</v>
      </c>
      <c r="D7" s="286"/>
      <c r="E7" s="176"/>
    </row>
    <row r="8" spans="1:5" ht="16.5" thickBot="1" x14ac:dyDescent="0.3">
      <c r="A8" s="124"/>
      <c r="B8" s="145">
        <v>5</v>
      </c>
      <c r="C8" s="285">
        <v>1866829382</v>
      </c>
      <c r="D8" s="285"/>
      <c r="E8" s="176"/>
    </row>
    <row r="9" spans="1:5" ht="23.25" customHeight="1" thickBot="1" x14ac:dyDescent="0.3">
      <c r="A9" s="124"/>
      <c r="B9" s="145">
        <v>18</v>
      </c>
      <c r="C9" s="285">
        <v>1980048750</v>
      </c>
      <c r="D9" s="285"/>
      <c r="E9" s="176"/>
    </row>
    <row r="10" spans="1:5" ht="26.25" customHeight="1" thickBot="1" x14ac:dyDescent="0.3">
      <c r="A10" s="124"/>
      <c r="B10" s="145" t="s">
        <v>153</v>
      </c>
      <c r="C10" s="285"/>
      <c r="D10" s="285"/>
      <c r="E10" s="168"/>
    </row>
    <row r="11" spans="1:5" ht="21.75" customHeight="1" thickBot="1" x14ac:dyDescent="0.3">
      <c r="A11" s="124"/>
      <c r="B11" s="145" t="s">
        <v>153</v>
      </c>
      <c r="C11" s="285"/>
      <c r="D11" s="285"/>
      <c r="E11" s="168"/>
    </row>
    <row r="12" spans="1:5" ht="32.25" thickBot="1" x14ac:dyDescent="0.3">
      <c r="A12" s="124"/>
      <c r="B12" s="146" t="s">
        <v>154</v>
      </c>
      <c r="C12" s="285">
        <f>SUM(C8:D11)</f>
        <v>3846878132</v>
      </c>
      <c r="D12" s="285"/>
      <c r="E12" s="168"/>
    </row>
    <row r="13" spans="1:5" ht="26.25" customHeight="1" thickBot="1" x14ac:dyDescent="0.3">
      <c r="A13" s="124"/>
      <c r="B13" s="146" t="s">
        <v>155</v>
      </c>
      <c r="C13" s="285">
        <f>+C12/616000</f>
        <v>6244.9320324675327</v>
      </c>
      <c r="D13" s="285"/>
      <c r="E13" s="168"/>
    </row>
    <row r="14" spans="1:5" ht="24.75" customHeight="1" x14ac:dyDescent="0.25">
      <c r="A14" s="124"/>
      <c r="B14" s="125"/>
      <c r="C14" s="129"/>
      <c r="D14" s="169"/>
      <c r="E14" s="168"/>
    </row>
    <row r="15" spans="1:5" ht="28.5" customHeight="1" thickBot="1" x14ac:dyDescent="0.3">
      <c r="A15" s="124"/>
      <c r="B15" s="125" t="s">
        <v>156</v>
      </c>
      <c r="C15" s="129"/>
      <c r="D15" s="169"/>
      <c r="E15" s="168"/>
    </row>
    <row r="16" spans="1:5" ht="27" customHeight="1" x14ac:dyDescent="0.25">
      <c r="A16" s="124"/>
      <c r="B16" s="130" t="s">
        <v>80</v>
      </c>
      <c r="C16" s="150">
        <v>311037975</v>
      </c>
      <c r="D16" s="170"/>
      <c r="E16" s="168"/>
    </row>
    <row r="17" spans="1:6" ht="28.5" customHeight="1" x14ac:dyDescent="0.25">
      <c r="A17" s="124"/>
      <c r="B17" s="124" t="s">
        <v>81</v>
      </c>
      <c r="C17" s="151">
        <v>1263080175</v>
      </c>
      <c r="D17" s="171"/>
      <c r="E17" s="168"/>
    </row>
    <row r="18" spans="1:6" ht="15" x14ac:dyDescent="0.25">
      <c r="A18" s="124"/>
      <c r="B18" s="124" t="s">
        <v>82</v>
      </c>
      <c r="C18" s="151">
        <v>28213609</v>
      </c>
      <c r="D18" s="171"/>
      <c r="E18" s="168"/>
    </row>
    <row r="19" spans="1:6" ht="27" customHeight="1" thickBot="1" x14ac:dyDescent="0.3">
      <c r="A19" s="124"/>
      <c r="B19" s="131" t="s">
        <v>83</v>
      </c>
      <c r="C19" s="152">
        <v>28213609</v>
      </c>
      <c r="D19" s="172"/>
      <c r="E19" s="168"/>
    </row>
    <row r="20" spans="1:6" ht="27" customHeight="1" thickBot="1" x14ac:dyDescent="0.3">
      <c r="A20" s="124"/>
      <c r="B20" s="272" t="s">
        <v>84</v>
      </c>
      <c r="C20" s="273"/>
      <c r="D20" s="273"/>
      <c r="E20" s="168"/>
    </row>
    <row r="21" spans="1:6" ht="16.5" thickBot="1" x14ac:dyDescent="0.3">
      <c r="A21" s="124"/>
      <c r="B21" s="272" t="s">
        <v>85</v>
      </c>
      <c r="C21" s="273"/>
      <c r="D21" s="273"/>
      <c r="E21" s="168"/>
    </row>
    <row r="22" spans="1:6" x14ac:dyDescent="0.25">
      <c r="A22" s="124"/>
      <c r="B22" s="133" t="s">
        <v>157</v>
      </c>
      <c r="C22" s="153">
        <f>+C16/C18</f>
        <v>11.024395177518764</v>
      </c>
      <c r="D22" s="169" t="s">
        <v>69</v>
      </c>
      <c r="E22" s="168"/>
    </row>
    <row r="23" spans="1:6" ht="16.5" thickBot="1" x14ac:dyDescent="0.3">
      <c r="A23" s="124"/>
      <c r="B23" s="128" t="s">
        <v>86</v>
      </c>
      <c r="C23" s="154">
        <f>+C19/C17</f>
        <v>2.2337148154510461E-2</v>
      </c>
      <c r="D23" s="173" t="s">
        <v>69</v>
      </c>
      <c r="E23" s="174"/>
    </row>
    <row r="24" spans="1:6" ht="16.5" thickBot="1" x14ac:dyDescent="0.3">
      <c r="A24" s="124"/>
      <c r="B24" s="134"/>
      <c r="C24" s="135"/>
      <c r="D24" s="125"/>
      <c r="E24" s="136"/>
    </row>
    <row r="25" spans="1:6" x14ac:dyDescent="0.25">
      <c r="A25" s="274"/>
      <c r="B25" s="275" t="s">
        <v>87</v>
      </c>
      <c r="C25" s="277" t="s">
        <v>167</v>
      </c>
      <c r="D25" s="278"/>
      <c r="E25" s="279"/>
      <c r="F25" s="269"/>
    </row>
    <row r="26" spans="1:6" ht="16.5" thickBot="1" x14ac:dyDescent="0.3">
      <c r="A26" s="274"/>
      <c r="B26" s="276"/>
      <c r="C26" s="270" t="s">
        <v>88</v>
      </c>
      <c r="D26" s="271"/>
      <c r="E26" s="279"/>
      <c r="F26" s="269"/>
    </row>
    <row r="27" spans="1:6" thickBot="1" x14ac:dyDescent="0.3">
      <c r="A27" s="131"/>
      <c r="B27" s="137"/>
      <c r="C27" s="137"/>
      <c r="D27" s="137"/>
      <c r="E27" s="132"/>
      <c r="F27" s="118"/>
    </row>
    <row r="28" spans="1:6" x14ac:dyDescent="0.25">
      <c r="B28" s="139" t="s">
        <v>158</v>
      </c>
    </row>
    <row r="31" spans="1:6" ht="30.75" x14ac:dyDescent="0.25">
      <c r="B31" s="138" t="s">
        <v>161</v>
      </c>
      <c r="C31" s="138" t="s">
        <v>162</v>
      </c>
      <c r="D31" s="155" t="s">
        <v>357</v>
      </c>
    </row>
    <row r="33" spans="2:4" x14ac:dyDescent="0.25">
      <c r="B33" s="138" t="s">
        <v>163</v>
      </c>
      <c r="C33" s="138" t="s">
        <v>164</v>
      </c>
      <c r="D33" s="138" t="s">
        <v>165</v>
      </c>
    </row>
    <row r="34" spans="2:4" x14ac:dyDescent="0.25">
      <c r="B34" s="138" t="s">
        <v>166</v>
      </c>
      <c r="C34" s="138" t="s">
        <v>355</v>
      </c>
      <c r="D34" s="138" t="s">
        <v>356</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5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JURIDICA</vt:lpstr>
      <vt:lpstr>TECNICA (5)</vt:lpstr>
      <vt:lpstr>TECNICA (18)</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2014-12-13T19:29:33Z</cp:lastPrinted>
  <dcterms:created xsi:type="dcterms:W3CDTF">2014-10-22T15:49:24Z</dcterms:created>
  <dcterms:modified xsi:type="dcterms:W3CDTF">2014-12-13T20:19:42Z</dcterms:modified>
</cp:coreProperties>
</file>