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hn.martinez\Desktop\Convocatoria CP 003 nariño\5. BACKKKKK\Evaluacion Nariño\"/>
    </mc:Choice>
  </mc:AlternateContent>
  <bookViews>
    <workbookView xWindow="0" yWindow="0" windowWidth="20490" windowHeight="7155" tabRatio="598" activeTab="1"/>
  </bookViews>
  <sheets>
    <sheet name="JURIDICA" sheetId="1" r:id="rId1"/>
    <sheet name="TECNICA 27" sheetId="2" r:id="rId2"/>
    <sheet name="FINANCIERA" sheetId="3" r:id="rId3"/>
  </sheets>
  <definedNames>
    <definedName name="_xlnm._FilterDatabase" localSheetId="1" hidden="1">'TECNICA 27'!$B$86:$Q$104</definedName>
    <definedName name="Z_0455D943_D879_45C3_8B04_98B2D42D61F5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0455D943_D879_45C3_8B04_98B2D42D61F5_.wvu.FilterData" localSheetId="1" hidden="1">'TECNICA 27'!$B$86:$Q$104</definedName>
    <definedName name="Z_13369912_79C0_4B15_B5C5_18C247C40190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24C11B57_6F06_4B57_90B0_594DD5DC21E8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24C11B57_6F06_4B57_90B0_594DD5DC21E8_.wvu.FilterData" localSheetId="1" hidden="1">'TECNICA 27'!$A$86:$XEQ$86</definedName>
    <definedName name="Z_3C2FDD45_663B_46D7_8E16_235952B4DB50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3C2FDD45_663B_46D7_8E16_235952B4DB50_.wvu.FilterData" localSheetId="1" hidden="1">'TECNICA 27'!$A$86:$XEQ$86</definedName>
    <definedName name="Z_698DDF45_BC78_422D_A59F_8D9B61CE0BD0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698DDF45_BC78_422D_A59F_8D9B61CE0BD0_.wvu.FilterData" localSheetId="1" hidden="1">'TECNICA 27'!$A$86:$XEQ$86</definedName>
    <definedName name="Z_848D8915_EF00_4A47_8C65_1785E3EADCCB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9CD627F8_7877_4332_93AD_58BF935D9C16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C1184D98_DAA4_4AA2_8410_4667F00D7282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C1184D98_DAA4_4AA2_8410_4667F00D7282_.wvu.FilterData" localSheetId="1" hidden="1">'TECNICA 27'!$A$86:$XEQ$86</definedName>
    <definedName name="Z_DC4EB8E6_DFB8_498D_9E6F_6E98B3DB34ED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E0CD5972_B934_4F34_82E4_294F80867A91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E66AFF75_6E30_46BB_BC68_E6CB0BE5452E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 name="Z_E9080779_B305_47D8_BF15_E7F8224790C9_.wvu.Cols" localSheetId="1" hidden="1">'TECNICA 27'!$IU:$IU,'TECNICA 27'!$SQ:$SQ,'TECNICA 27'!$ACM:$ACM,'TECNICA 27'!$AMI:$AMI,'TECNICA 27'!$AWE:$AWE,'TECNICA 27'!$BGA:$BGA,'TECNICA 27'!$BPW:$BPW,'TECNICA 27'!$BZS:$BZS,'TECNICA 27'!$CJO:$CJO,'TECNICA 27'!$CTK:$CTK,'TECNICA 27'!$DDG:$DDG,'TECNICA 27'!$DNC:$DNC,'TECNICA 27'!$DWY:$DWY,'TECNICA 27'!$EGU:$EGU,'TECNICA 27'!$EQQ:$EQQ,'TECNICA 27'!$FAM:$FAM,'TECNICA 27'!$FKI:$FKI,'TECNICA 27'!$FUE:$FUE,'TECNICA 27'!$GEA:$GEA,'TECNICA 27'!$GNW:$GNW,'TECNICA 27'!$GXS:$GXS,'TECNICA 27'!$HHO:$HHO,'TECNICA 27'!$HRK:$HRK,'TECNICA 27'!$IBG:$IBG,'TECNICA 27'!$ILC:$ILC,'TECNICA 27'!$IUY:$IUY,'TECNICA 27'!$JEU:$JEU,'TECNICA 27'!$JOQ:$JOQ,'TECNICA 27'!$JYM:$JYM,'TECNICA 27'!$KII:$KII,'TECNICA 27'!$KSE:$KSE,'TECNICA 27'!$LCA:$LCA,'TECNICA 27'!$LLW:$LLW,'TECNICA 27'!$LVS:$LVS,'TECNICA 27'!$MFO:$MFO,'TECNICA 27'!$MPK:$MPK,'TECNICA 27'!$MZG:$MZG,'TECNICA 27'!$NJC:$NJC,'TECNICA 27'!$NSY:$NSY,'TECNICA 27'!$OCU:$OCU,'TECNICA 27'!$OMQ:$OMQ,'TECNICA 27'!$OWM:$OWM,'TECNICA 27'!$PGI:$PGI,'TECNICA 27'!$PQE:$PQE,'TECNICA 27'!$QAA:$QAA,'TECNICA 27'!$QJW:$QJW,'TECNICA 27'!$QTS:$QTS,'TECNICA 27'!$RDO:$RDO,'TECNICA 27'!$RNK:$RNK,'TECNICA 27'!$RXG:$RXG,'TECNICA 27'!$SHC:$SHC,'TECNICA 27'!$SQY:$SQY,'TECNICA 27'!$TAU:$TAU,'TECNICA 27'!$TKQ:$TKQ,'TECNICA 27'!$TUM:$TUM,'TECNICA 27'!$UEI:$UEI,'TECNICA 27'!$UOE:$UOE,'TECNICA 27'!$UYA:$UYA,'TECNICA 27'!$VHW:$VHW,'TECNICA 27'!$VRS:$VRS,'TECNICA 27'!$WBO:$WBO,'TECNICA 27'!$WLK:$WLK,'TECNICA 27'!$WVG:$WVG</definedName>
  </definedNames>
  <calcPr calcId="152511"/>
  <customWorkbookViews>
    <customWorkbookView name="John Fredy Martinez Cespedes - Vista personalizada" guid="{0455D943-D879-45C3-8B04-98B2D42D61F5}" mergeInterval="0" personalView="1" maximized="1" xWindow="-8" yWindow="-8" windowWidth="1382" windowHeight="744" tabRatio="598" activeSheetId="2"/>
    <customWorkbookView name="Liliana Patricia Ortega Acosta - Vista personalizada" guid="{C1184D98-DAA4-4AA2-8410-4667F00D7282}" mergeInterval="0" personalView="1" maximized="1" xWindow="-8" yWindow="-8" windowWidth="1936" windowHeight="1056" tabRatio="598" activeSheetId="3" showComments="commIndAndComment"/>
    <customWorkbookView name="Carol Elizabeth Enriquez Cordoba - Vista personalizada" guid="{13369912-79C0-4B15-B5C5-18C247C40190}" mergeInterval="0" personalView="1" maximized="1" windowWidth="1362" windowHeight="502" tabRatio="598" activeSheetId="2"/>
    <customWorkbookView name="Jhon Jairo Munoz Gomez - Vista personalizada" guid="{848D8915-EF00-4A47-8C65-1785E3EADCCB}" mergeInterval="0" personalView="1" maximized="1" xWindow="-8" yWindow="-8" windowWidth="1936" windowHeight="1056" tabRatio="598" activeSheetId="2"/>
    <customWorkbookView name="Diana Catalina Mora Gomez - Vista personalizada" guid="{E66AFF75-6E30-46BB-BC68-E6CB0BE5452E}" mergeInterval="0" personalView="1" maximized="1" xWindow="-8" yWindow="-8" windowWidth="1382" windowHeight="744" tabRatio="598" activeSheetId="2"/>
    <customWorkbookView name="Fredy Eduardo Arcos Realpe - Vista personalizada" guid="{9CD627F8-7877-4332-93AD-58BF935D9C16}" mergeInterval="0" personalView="1" xWindow="4" yWindow="497" windowWidth="1916" windowHeight="540" tabRatio="598" activeSheetId="2"/>
    <customWorkbookView name="Monica Dalila Espana Ramirez - Vista personalizada" guid="{E0CD5972-B934-4F34-82E4-294F80867A91}" autoUpdate="1" mergeInterval="5" onlySync="1" personalView="1" maximized="1" xWindow="-8" yWindow="-8" windowWidth="1936" windowHeight="1056" tabRatio="598" activeSheetId="3"/>
    <customWorkbookView name="Luis Felipe Ordonez Armero - Vista personalizada" guid="{E9080779-B305-47D8-BF15-E7F8224790C9}" mergeInterval="0" personalView="1" maximized="1" windowWidth="1276" windowHeight="759" tabRatio="598" activeSheetId="2"/>
    <customWorkbookView name="Natalia Patricia Eraso Canal - Vista personalizada" guid="{DC4EB8E6-DFB8-498D-9E6F-6E98B3DB34ED}" mergeInterval="0" personalView="1" maximized="1" xWindow="-8" yWindow="-8" windowWidth="1936" windowHeight="1056" tabRatio="598" activeSheetId="2"/>
    <customWorkbookView name="Administrador - Vista personalizada" guid="{24C11B57-6F06-4B57-90B0-594DD5DC21E8}" mergeInterval="0" personalView="1" maximized="1" xWindow="-8" yWindow="-8" windowWidth="1382" windowHeight="744" tabRatio="598" activeSheetId="1"/>
    <customWorkbookView name="Olga Cecilia Guerron Zamudio - Vista personalizada" guid="{3C2FDD45-663B-46D7-8E16-235952B4DB50}" mergeInterval="0" personalView="1" maximized="1" xWindow="-8" yWindow="-8" windowWidth="1382" windowHeight="744" tabRatio="598" activeSheetId="2"/>
    <customWorkbookView name="Carlos Mauricio Aux Revelo - Vista personalizada" guid="{698DDF45-BC78-422D-A59F-8D9B61CE0BD0}" mergeInterval="0" personalView="1" maximized="1" xWindow="-8" yWindow="-8" windowWidth="1936" windowHeight="1056" tabRatio="598" activeSheetId="2"/>
  </customWorkbookViews>
</workbook>
</file>

<file path=xl/calcChain.xml><?xml version="1.0" encoding="utf-8"?>
<calcChain xmlns="http://schemas.openxmlformats.org/spreadsheetml/2006/main">
  <c r="C87" i="2" l="1"/>
  <c r="C151" i="2" l="1"/>
  <c r="C150" i="2"/>
  <c r="C146" i="2"/>
  <c r="C147" i="2"/>
  <c r="C148" i="2"/>
  <c r="C149" i="2"/>
  <c r="C145" i="2"/>
  <c r="C104" i="2"/>
  <c r="C103" i="2"/>
  <c r="C102" i="2"/>
  <c r="C101" i="2"/>
  <c r="C100" i="2"/>
  <c r="C99" i="2"/>
  <c r="C98" i="2"/>
  <c r="C97" i="2"/>
  <c r="C96" i="2"/>
  <c r="C95" i="2"/>
  <c r="C94" i="2"/>
  <c r="C93" i="2"/>
  <c r="C92" i="2"/>
  <c r="C91" i="2"/>
  <c r="C90" i="2"/>
  <c r="C89" i="2"/>
  <c r="C88" i="2"/>
  <c r="C23" i="3"/>
  <c r="C22" i="3"/>
  <c r="M131" i="2"/>
  <c r="C24" i="2"/>
  <c r="E24" i="2"/>
  <c r="C12" i="3"/>
  <c r="C13" i="3"/>
  <c r="A123" i="2"/>
  <c r="A124" i="2" s="1"/>
  <c r="A125" i="2" s="1"/>
  <c r="A126" i="2" s="1"/>
  <c r="A127" i="2" s="1"/>
  <c r="A128" i="2" s="1"/>
  <c r="A129" i="2" s="1"/>
  <c r="N122" i="2"/>
  <c r="N131" i="2" s="1"/>
  <c r="N57" i="2"/>
  <c r="E40" i="2"/>
  <c r="E137" i="2"/>
  <c r="D166" i="2" s="1"/>
  <c r="F156" i="2"/>
  <c r="D167" i="2" s="1"/>
  <c r="C133" i="2"/>
  <c r="M57" i="2"/>
  <c r="L57" i="2"/>
  <c r="C61" i="2"/>
  <c r="A50" i="2"/>
  <c r="A51" i="2" s="1"/>
  <c r="A52" i="2" s="1"/>
  <c r="A53" i="2" s="1"/>
  <c r="A54" i="2" s="1"/>
  <c r="A55" i="2" s="1"/>
  <c r="A56" i="2" s="1"/>
  <c r="E166" i="2" l="1"/>
</calcChain>
</file>

<file path=xl/sharedStrings.xml><?xml version="1.0" encoding="utf-8"?>
<sst xmlns="http://schemas.openxmlformats.org/spreadsheetml/2006/main" count="702" uniqueCount="315">
  <si>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</si>
  <si>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</si>
  <si>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</si>
  <si>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</si>
  <si>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</si>
  <si>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</si>
  <si>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</si>
  <si>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</si>
  <si>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</si>
  <si>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</si>
  <si>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</si>
  <si>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</si>
  <si>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</si>
  <si>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</si>
  <si>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</si>
  <si>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</si>
  <si>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</si>
  <si>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</si>
  <si>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</si>
  <si>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</si>
  <si>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</si>
  <si>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</si>
  <si>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</si>
  <si>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</si>
  <si>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</si>
  <si>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</si>
  <si>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</si>
  <si>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</si>
  <si>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</si>
  <si>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</si>
  <si>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</si>
  <si>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</si>
  <si>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</si>
  <si>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</si>
  <si>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</si>
  <si>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</si>
  <si>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</si>
  <si>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</si>
  <si>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</si>
  <si>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</si>
  <si>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</si>
  <si>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</si>
  <si>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</si>
  <si>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</si>
  <si>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</si>
  <si>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</si>
  <si>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</si>
  <si>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</si>
  <si>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</si>
  <si>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</si>
  <si>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</si>
  <si>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</si>
  <si>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</si>
  <si>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</si>
  <si>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</si>
  <si>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</si>
  <si>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</si>
  <si>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</si>
  <si>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</si>
  <si>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</si>
  <si>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</si>
  <si>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</si>
  <si>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</si>
  <si>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</si>
  <si>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</si>
  <si>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</si>
  <si>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</si>
  <si>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</si>
  <si>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</si>
  <si>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</si>
  <si>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</si>
  <si>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</si>
  <si>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</si>
  <si>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</si>
  <si>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</si>
  <si>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</si>
  <si>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</si>
  <si>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</si>
  <si>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</si>
  <si>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</si>
  <si>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</si>
  <si>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</si>
  <si>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</si>
  <si>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</si>
  <si>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</si>
  <si>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</si>
  <si>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</si>
  <si>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</si>
  <si>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</si>
  <si>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</si>
  <si>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</si>
  <si>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</si>
  <si>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</si>
  <si>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</si>
  <si>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</si>
  <si>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</si>
  <si>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</si>
  <si>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</si>
  <si>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</si>
  <si>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</si>
  <si>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</si>
  <si>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</si>
  <si>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</si>
  <si>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</si>
  <si>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</si>
  <si>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</si>
  <si>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</si>
  <si>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</si>
  <si>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</si>
  <si>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</si>
  <si>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</si>
  <si>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</si>
  <si>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</si>
  <si>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</si>
  <si>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</si>
  <si>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</si>
  <si>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</si>
  <si>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</si>
  <si>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</si>
  <si>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</si>
  <si>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</si>
  <si>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</si>
  <si>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</si>
  <si>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</si>
  <si>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</si>
  <si>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</si>
  <si>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</si>
  <si>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</si>
  <si>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</si>
  <si>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</si>
  <si>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</si>
  <si>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</si>
  <si>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</si>
  <si>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</si>
  <si>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</si>
  <si>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</si>
  <si>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</si>
  <si>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</si>
  <si>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</si>
  <si>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</si>
  <si>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</si>
  <si>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</si>
  <si>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</si>
  <si>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</si>
  <si>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</si>
  <si>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</si>
  <si>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</si>
  <si>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</si>
  <si>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</si>
  <si>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</si>
  <si>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</si>
  <si>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</si>
  <si>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</si>
  <si>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</si>
  <si>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</si>
  <si>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</si>
  <si>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</si>
  <si>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</si>
  <si>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</si>
  <si>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MANOS AMIGAS</t>
  </si>
  <si>
    <t>837.001.081-8</t>
  </si>
  <si>
    <t>EL PROPONENTE CUMPLE ___x___ NO CUMPLE _______</t>
  </si>
  <si>
    <t>ICBF</t>
  </si>
  <si>
    <t>96/2011</t>
  </si>
  <si>
    <t>11 MESES</t>
  </si>
  <si>
    <t>82-83</t>
  </si>
  <si>
    <t>146/2012</t>
  </si>
  <si>
    <t>84-85</t>
  </si>
  <si>
    <t>11 MESES 17 DIAS</t>
  </si>
  <si>
    <t>120/2013</t>
  </si>
  <si>
    <t>11 MESES 11 DIAS</t>
  </si>
  <si>
    <t>181/2014</t>
  </si>
  <si>
    <t>8 MESES</t>
  </si>
  <si>
    <t>86 - 87</t>
  </si>
  <si>
    <t>41 MESES 28 DIAS</t>
  </si>
  <si>
    <t>2555</t>
  </si>
  <si>
    <t>X</t>
  </si>
  <si>
    <t>112/2009</t>
  </si>
  <si>
    <t>73/2010</t>
  </si>
  <si>
    <t>94-95</t>
  </si>
  <si>
    <t>406/12</t>
  </si>
  <si>
    <t>531/12</t>
  </si>
  <si>
    <t>203/12</t>
  </si>
  <si>
    <t>611/12</t>
  </si>
  <si>
    <t>99 - 100</t>
  </si>
  <si>
    <t>370/13</t>
  </si>
  <si>
    <t>101 - 102</t>
  </si>
  <si>
    <t>417/13</t>
  </si>
  <si>
    <t>6 MESES 2 DIAS</t>
  </si>
  <si>
    <t>2 MESES 2 DIAS</t>
  </si>
  <si>
    <t>5 MESES</t>
  </si>
  <si>
    <t>1 MES</t>
  </si>
  <si>
    <t>17 MESES 4 DIAS</t>
  </si>
  <si>
    <t>10 MESES</t>
  </si>
  <si>
    <t>9 MESES 20 DIAS</t>
  </si>
  <si>
    <t>15 MESES 11 DIAS</t>
  </si>
  <si>
    <t>59 MESES 28 DIAS</t>
  </si>
  <si>
    <t>CDI - INSTITUCIONAL CON ARRIENDO</t>
  </si>
  <si>
    <t>CDI - INSTITUCIONAL SIN ARRIENDO</t>
  </si>
  <si>
    <t>CARACOLITOS</t>
  </si>
  <si>
    <t>CARITAS FELICES</t>
  </si>
  <si>
    <t>CASITA DE CHOCOLATE</t>
  </si>
  <si>
    <t xml:space="preserve">CUERITOS DE COLORES </t>
  </si>
  <si>
    <t>MUNDO DE SONRISAS</t>
  </si>
  <si>
    <t>SOL DE LA MAÑANA</t>
  </si>
  <si>
    <t xml:space="preserve">SAN CARLOS </t>
  </si>
  <si>
    <t>LAS ARADAS</t>
  </si>
  <si>
    <t>LA PLATA</t>
  </si>
  <si>
    <t>SAN GERARDO</t>
  </si>
  <si>
    <t>BELEN</t>
  </si>
  <si>
    <t>CDI - INSTITUCIONAL  SIN ARRIENDO</t>
  </si>
  <si>
    <t>Siendo una entidad sin animo de lucro no da lugar a Utilidades, Financieramente no se debe reflejar cuentas contables de esa naturaleza, lo que se hace necesario se de claridad del porque el manejo de las utilidades y no de excedentes.</t>
  </si>
  <si>
    <t>Rango</t>
  </si>
  <si>
    <t>IDL</t>
  </si>
  <si>
    <t>NDE</t>
  </si>
  <si>
    <t>De 3001 hasta 3500</t>
  </si>
  <si>
    <t>Mayor o igual 1,0</t>
  </si>
  <si>
    <t>Menor o igual 68%</t>
  </si>
  <si>
    <t>ADRIANA PATRICIA BOLAÑOS REALPE</t>
  </si>
  <si>
    <t>PSICOLOGA</t>
  </si>
  <si>
    <t>UNIVERSIDAD MARIANA</t>
  </si>
  <si>
    <t>FUNDACION PROYECTAR</t>
  </si>
  <si>
    <t>01/08/2008   31/12/2012</t>
  </si>
  <si>
    <t>APOYO PSICOSOCIAL</t>
  </si>
  <si>
    <t>NO PRESENTA TARJETA PROFESIONAL</t>
  </si>
  <si>
    <t>FUNDACION EL BASILISCO ANDINO</t>
  </si>
  <si>
    <t>01/01/2011   31/08/2011</t>
  </si>
  <si>
    <t>MANOS AMIGAS</t>
  </si>
  <si>
    <t>01/07/2011   01/07/2012</t>
  </si>
  <si>
    <t>COORDINADORA PROYECTO HCB</t>
  </si>
  <si>
    <t>MELANI ROCIO CAÑAR CRIOLLO</t>
  </si>
  <si>
    <t>UNIVERSIDAD DE NARIÑO</t>
  </si>
  <si>
    <t>01/07//2013  15/08/2014</t>
  </si>
  <si>
    <t>FUNDACION DEJANDO HUELLAS</t>
  </si>
  <si>
    <t>PSICOLOGA CDI FAMILIAR</t>
  </si>
  <si>
    <t>01/11/2012   31/12/2013</t>
  </si>
  <si>
    <t>RUBITALIA NARVAEZ BOLAÑOS</t>
  </si>
  <si>
    <t>TRABAJADORA SOCIAL</t>
  </si>
  <si>
    <t>UNIVERSIDAD DEL VALLE</t>
  </si>
  <si>
    <t>FEDERACION NACIONAL</t>
  </si>
  <si>
    <t>13/01/2012   14/12/2012</t>
  </si>
  <si>
    <t>05/02/2013   05/05/2013</t>
  </si>
  <si>
    <t>UNIVERSIDAD NACIONAL DE COLOMBIA</t>
  </si>
  <si>
    <t>FUNDACION PAZ Y VIDA</t>
  </si>
  <si>
    <t>01/01/2002   31/03/2002</t>
  </si>
  <si>
    <t>IVONNE PAOLA RUANO VILLOTA</t>
  </si>
  <si>
    <t>01/10/2013   31/07/2014</t>
  </si>
  <si>
    <t>COORDINADORA PEDAGOGICA</t>
  </si>
  <si>
    <t>AMANDA VIVIANA PANTOJA CORDOBA</t>
  </si>
  <si>
    <t>REDCOM</t>
  </si>
  <si>
    <t>01/07/2011   31/12/2012</t>
  </si>
  <si>
    <t>COORDINADORA</t>
  </si>
  <si>
    <t>ERICA VANESSA MAVISOY</t>
  </si>
  <si>
    <t>EMPRESA UNIPERSONAL DEL PUTUMAYO</t>
  </si>
  <si>
    <t>06/08/2012   31/10/2014</t>
  </si>
  <si>
    <t xml:space="preserve">PSICOLOGA </t>
  </si>
  <si>
    <t>LEIDY ALEJANDRA MORILLO VIVAS</t>
  </si>
  <si>
    <t>01/09/2012   10/11/2014</t>
  </si>
  <si>
    <t>SANDRA PATRICIA LANDETA HERNANDEZ</t>
  </si>
  <si>
    <t>LICENCIADA EN EDUCACION BASICA</t>
  </si>
  <si>
    <t>NO APLICA</t>
  </si>
  <si>
    <t>DIRECCION DE NUCLEO DE CORDOBA NARIÑO</t>
  </si>
  <si>
    <t>01/01/2001   31/12/2003</t>
  </si>
  <si>
    <t>DOCENTE</t>
  </si>
  <si>
    <t>MARISOL JURADO CHAMORRO</t>
  </si>
  <si>
    <t>CONTADOR PUBLICO</t>
  </si>
  <si>
    <t>16/02/2012   20/10/2014</t>
  </si>
  <si>
    <t>COORDINADOR DE CARTERA</t>
  </si>
  <si>
    <t>COORDINADOR GENERAL</t>
  </si>
  <si>
    <t>HOSPITAL LORENCITA VILLEGAS</t>
  </si>
  <si>
    <t>YAQUELINE DEL ROCIO FUELANTALA BENAVIDES</t>
  </si>
  <si>
    <t>UNION TEMPORAL CREANDO FUTURO</t>
  </si>
  <si>
    <t>01/09/2013   31/10/2014</t>
  </si>
  <si>
    <t>COORDINADORA DEL PROGRAMA DE CDI</t>
  </si>
  <si>
    <t>03/03/2013   31/08/2013</t>
  </si>
  <si>
    <t>COASOANDES</t>
  </si>
  <si>
    <t>NO PRESENTA FORMATO 8</t>
  </si>
  <si>
    <t>YAHN ANDERLY ESCOBAR LASSO</t>
  </si>
  <si>
    <t>PSICOLOGO</t>
  </si>
  <si>
    <t>UNAD</t>
  </si>
  <si>
    <t>CENTRO DE SALUD SAN LORENZO</t>
  </si>
  <si>
    <t>02/04/2012   02/07/2014</t>
  </si>
  <si>
    <t>COORDINADOR DE SERVICIOS</t>
  </si>
  <si>
    <t>CENTRO DE SALUD FUNES</t>
  </si>
  <si>
    <t>01/01/2009   05/11/2011</t>
  </si>
  <si>
    <t>COORDINADOR Y PSICOLOGO</t>
  </si>
  <si>
    <t>LUZ HELENA ARIAS JIMENEZ</t>
  </si>
  <si>
    <t>UNIVERSIDAD DE CALDAS</t>
  </si>
  <si>
    <t>ALCALDIA DE PASTO</t>
  </si>
  <si>
    <t>COORDINADORA PROYECTO BLUB TALENTO JOVEN</t>
  </si>
  <si>
    <t>CORPORACION LA ROSA</t>
  </si>
  <si>
    <t>01/04/2002   31/12/2002</t>
  </si>
  <si>
    <t>COORDINADORA PROGRAMA CASA DEL JOVEN</t>
  </si>
  <si>
    <t>01/02/2003   30/08/2003</t>
  </si>
  <si>
    <t>MONICA JAZMIN BRAVO ARCOS</t>
  </si>
  <si>
    <t>15/07/2009   31/12/2009</t>
  </si>
  <si>
    <t>01/07/2011   31/12/2011</t>
  </si>
  <si>
    <t>29/05/2012   31/12/2012</t>
  </si>
  <si>
    <t>CONVOCATORIA PÚBLICA DE APORTE No 003 DE 2014</t>
  </si>
  <si>
    <t>PROPONENTE No. 27.  FUNDACION MANOS AMIGAS  (HABILITADO)</t>
  </si>
  <si>
    <t>1 a 3</t>
  </si>
  <si>
    <t>41 y  42</t>
  </si>
  <si>
    <t xml:space="preserve">7 al 9 </t>
  </si>
  <si>
    <t>N/A</t>
  </si>
  <si>
    <t>10 al 15</t>
  </si>
  <si>
    <t>37 y 38</t>
  </si>
  <si>
    <t>34 y 35</t>
  </si>
  <si>
    <t>32 y 33</t>
  </si>
  <si>
    <t>30 y 31</t>
  </si>
  <si>
    <t>Resolucion No. 02590  del 26 de noviembre  de 2014</t>
  </si>
  <si>
    <t>4 a 6</t>
  </si>
  <si>
    <t>SUBSANA Y CUMPLE -  PRESENTAN PROMESA DE ARRENDAMIENTO Y  RELACIONAN EN EL FORMATO 11 LA MODALIDAD FAMILIAR Y LA CARTA COMPROMISO</t>
  </si>
  <si>
    <t>SUBSANO  PRESENTA TARJETA PROFESIONAL</t>
  </si>
  <si>
    <t>SUBSANO PRESENTA CERTIFICACION DE LA UNIVERSIDAD</t>
  </si>
  <si>
    <t>NO CUMPLE CON LA PROPORCION DEL CORDINADORES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</si>
</sst>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0" fontId="29" fillId="7" borderId="37" xfId="0" applyFont="1" applyFill="1" applyBorder="1" applyAlignment="1">
      <alignment vertical="center" wrapText="1"/>
    </xf>
    <xf numFmtId="0" fontId="30" fillId="0" borderId="37" xfId="0" applyFont="1" applyBorder="1" applyAlignment="1">
      <alignment horizontal="left" wrapText="1"/>
    </xf>
    <xf numFmtId="0" fontId="30" fillId="0" borderId="41" xfId="0" applyFont="1" applyBorder="1" applyAlignment="1">
      <alignment horizontal="left"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4" xfId="0" applyBorder="1" applyAlignment="1">
      <alignment horizontal="center" vertical="center"/>
    </xf>
    <xf numFmtId="2" fontId="29" fillId="8" borderId="0" xfId="0" applyNumberFormat="1" applyFont="1" applyFill="1" applyAlignment="1">
      <alignment horizontal="center" vertical="center"/>
    </xf>
    <xf numFmtId="0" fontId="37" fillId="7" borderId="37" xfId="0" applyFont="1" applyFill="1" applyBorder="1" applyAlignment="1">
      <alignment horizontal="justify" vertical="justify" wrapText="1"/>
    </xf>
    <xf numFmtId="10" fontId="29" fillId="8" borderId="34" xfId="0" applyNumberFormat="1" applyFont="1" applyFill="1" applyBorder="1" applyAlignment="1">
      <alignment horizontal="center" vertical="justify"/>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14" fontId="0" fillId="0" borderId="1" xfId="0" applyNumberFormat="1" applyBorder="1" applyAlignment="1"/>
    <xf numFmtId="0" fontId="0" fillId="0" borderId="5" xfId="0" applyBorder="1" applyAlignment="1">
      <alignment horizontal="center" vertical="center" wrapText="1"/>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0" xfId="0" applyAlignment="1">
      <alignment vertical="center" wrapText="1"/>
    </xf>
    <xf numFmtId="0" fontId="0" fillId="0" borderId="0" xfId="0" applyFill="1" applyAlignment="1">
      <alignment vertical="center" wrapText="1"/>
    </xf>
    <xf numFmtId="0" fontId="0" fillId="0" borderId="14" xfId="0" applyBorder="1" applyAlignment="1">
      <alignment horizontal="center" vertical="center" wrapText="1"/>
    </xf>
    <xf numFmtId="16" fontId="0" fillId="0" borderId="1" xfId="0" applyNumberFormat="1" applyFill="1" applyBorder="1" applyAlignment="1">
      <alignment vertical="center" wrapText="1"/>
    </xf>
    <xf numFmtId="0" fontId="0" fillId="0" borderId="1" xfId="0" applyBorder="1" applyAlignment="1">
      <alignment horizontal="center"/>
    </xf>
    <xf numFmtId="0" fontId="25" fillId="6" borderId="1" xfId="0" applyFont="1" applyFill="1" applyBorder="1" applyAlignment="1">
      <alignment horizontal="center" vertical="center" wrapText="1"/>
    </xf>
    <xf numFmtId="0" fontId="0" fillId="0" borderId="1" xfId="0" applyBorder="1" applyAlignment="1">
      <alignment horizontal="center" vertical="center"/>
    </xf>
    <xf numFmtId="0" fontId="38" fillId="7" borderId="22"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vertical="center"/>
    </xf>
    <xf numFmtId="0" fontId="0" fillId="0" borderId="42" xfId="0" applyBorder="1" applyAlignment="1">
      <alignment horizontal="center" vertical="center" wrapText="1"/>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34" workbookViewId="0">
      <selection activeCell="H43" sqref="H43:L4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4" t="s">
        <v>90</v>
      </c>
      <c r="B2" s="224"/>
      <c r="C2" s="224"/>
      <c r="D2" s="224"/>
      <c r="E2" s="224"/>
      <c r="F2" s="224"/>
      <c r="G2" s="224"/>
      <c r="H2" s="224"/>
      <c r="I2" s="224"/>
      <c r="J2" s="224"/>
      <c r="K2" s="224"/>
      <c r="L2" s="224"/>
    </row>
    <row r="4" spans="1:12" ht="16.5" x14ac:dyDescent="0.25">
      <c r="A4" s="226" t="s">
        <v>65</v>
      </c>
      <c r="B4" s="226"/>
      <c r="C4" s="226"/>
      <c r="D4" s="226"/>
      <c r="E4" s="226"/>
      <c r="F4" s="226"/>
      <c r="G4" s="226"/>
      <c r="H4" s="226"/>
      <c r="I4" s="226"/>
      <c r="J4" s="226"/>
      <c r="K4" s="226"/>
      <c r="L4" s="226"/>
    </row>
    <row r="5" spans="1:12" ht="16.5" x14ac:dyDescent="0.25">
      <c r="A5" s="80"/>
    </row>
    <row r="6" spans="1:12" ht="16.5" x14ac:dyDescent="0.25">
      <c r="A6" s="226" t="s">
        <v>298</v>
      </c>
      <c r="B6" s="226"/>
      <c r="C6" s="226"/>
      <c r="D6" s="226"/>
      <c r="E6" s="226"/>
      <c r="F6" s="226"/>
      <c r="G6" s="226"/>
      <c r="H6" s="226"/>
      <c r="I6" s="226"/>
      <c r="J6" s="226"/>
      <c r="K6" s="226"/>
      <c r="L6" s="226"/>
    </row>
    <row r="7" spans="1:12" ht="16.5" x14ac:dyDescent="0.25">
      <c r="A7" s="81"/>
    </row>
    <row r="8" spans="1:12" ht="109.5" customHeight="1" x14ac:dyDescent="0.25">
      <c r="A8" s="227" t="s">
        <v>133</v>
      </c>
      <c r="B8" s="227"/>
      <c r="C8" s="227"/>
      <c r="D8" s="227"/>
      <c r="E8" s="227"/>
      <c r="F8" s="227"/>
      <c r="G8" s="227"/>
      <c r="H8" s="227"/>
      <c r="I8" s="227"/>
      <c r="J8" s="227"/>
      <c r="K8" s="227"/>
      <c r="L8" s="227"/>
    </row>
    <row r="9" spans="1:12" ht="45.75" customHeight="1" x14ac:dyDescent="0.25">
      <c r="A9" s="227"/>
      <c r="B9" s="227"/>
      <c r="C9" s="227"/>
      <c r="D9" s="227"/>
      <c r="E9" s="227"/>
      <c r="F9" s="227"/>
      <c r="G9" s="227"/>
      <c r="H9" s="227"/>
      <c r="I9" s="227"/>
      <c r="J9" s="227"/>
      <c r="K9" s="227"/>
      <c r="L9" s="227"/>
    </row>
    <row r="10" spans="1:12" ht="28.5" customHeight="1" x14ac:dyDescent="0.25">
      <c r="A10" s="227" t="s">
        <v>93</v>
      </c>
      <c r="B10" s="227"/>
      <c r="C10" s="227"/>
      <c r="D10" s="227"/>
      <c r="E10" s="227"/>
      <c r="F10" s="227"/>
      <c r="G10" s="227"/>
      <c r="H10" s="227"/>
      <c r="I10" s="227"/>
      <c r="J10" s="227"/>
      <c r="K10" s="227"/>
      <c r="L10" s="227"/>
    </row>
    <row r="11" spans="1:12" ht="28.5" customHeight="1" x14ac:dyDescent="0.25">
      <c r="A11" s="227"/>
      <c r="B11" s="227"/>
      <c r="C11" s="227"/>
      <c r="D11" s="227"/>
      <c r="E11" s="227"/>
      <c r="F11" s="227"/>
      <c r="G11" s="227"/>
      <c r="H11" s="227"/>
      <c r="I11" s="227"/>
      <c r="J11" s="227"/>
      <c r="K11" s="227"/>
      <c r="L11" s="227"/>
    </row>
    <row r="12" spans="1:12" ht="15.75" thickBot="1" x14ac:dyDescent="0.3"/>
    <row r="13" spans="1:12" ht="15.75" thickBot="1" x14ac:dyDescent="0.3">
      <c r="A13" s="82" t="s">
        <v>66</v>
      </c>
      <c r="B13" s="228" t="s">
        <v>89</v>
      </c>
      <c r="C13" s="229"/>
      <c r="D13" s="229"/>
      <c r="E13" s="229"/>
      <c r="F13" s="229"/>
      <c r="G13" s="229"/>
      <c r="H13" s="229"/>
      <c r="I13" s="229"/>
      <c r="J13" s="229"/>
      <c r="K13" s="229"/>
      <c r="L13" s="229"/>
    </row>
    <row r="14" spans="1:12" ht="15.75" thickBot="1" x14ac:dyDescent="0.3">
      <c r="A14" s="83">
        <v>1</v>
      </c>
      <c r="B14" s="225"/>
      <c r="C14" s="225"/>
      <c r="D14" s="225"/>
      <c r="E14" s="225"/>
      <c r="F14" s="225"/>
      <c r="G14" s="225"/>
      <c r="H14" s="225"/>
      <c r="I14" s="225"/>
      <c r="J14" s="225"/>
      <c r="K14" s="225"/>
      <c r="L14" s="225"/>
    </row>
    <row r="15" spans="1:12" ht="15.75" thickBot="1" x14ac:dyDescent="0.3">
      <c r="A15" s="83">
        <v>2</v>
      </c>
      <c r="B15" s="225"/>
      <c r="C15" s="225"/>
      <c r="D15" s="225"/>
      <c r="E15" s="225"/>
      <c r="F15" s="225"/>
      <c r="G15" s="225"/>
      <c r="H15" s="225"/>
      <c r="I15" s="225"/>
      <c r="J15" s="225"/>
      <c r="K15" s="225"/>
      <c r="L15" s="225"/>
    </row>
    <row r="16" spans="1:12" ht="15.75" thickBot="1" x14ac:dyDescent="0.3">
      <c r="A16" s="83">
        <v>3</v>
      </c>
      <c r="B16" s="225"/>
      <c r="C16" s="225"/>
      <c r="D16" s="225"/>
      <c r="E16" s="225"/>
      <c r="F16" s="225"/>
      <c r="G16" s="225"/>
      <c r="H16" s="225"/>
      <c r="I16" s="225"/>
      <c r="J16" s="225"/>
      <c r="K16" s="225"/>
      <c r="L16" s="225"/>
    </row>
    <row r="17" spans="1:12" ht="15.75" thickBot="1" x14ac:dyDescent="0.3">
      <c r="A17" s="83">
        <v>4</v>
      </c>
      <c r="B17" s="225"/>
      <c r="C17" s="225"/>
      <c r="D17" s="225"/>
      <c r="E17" s="225"/>
      <c r="F17" s="225"/>
      <c r="G17" s="225"/>
      <c r="H17" s="225"/>
      <c r="I17" s="225"/>
      <c r="J17" s="225"/>
      <c r="K17" s="225"/>
      <c r="L17" s="225"/>
    </row>
    <row r="18" spans="1:12" ht="15.75" thickBot="1" x14ac:dyDescent="0.3">
      <c r="A18" s="83">
        <v>5</v>
      </c>
      <c r="B18" s="225"/>
      <c r="C18" s="225"/>
      <c r="D18" s="225"/>
      <c r="E18" s="225"/>
      <c r="F18" s="225"/>
      <c r="G18" s="225"/>
      <c r="H18" s="225"/>
      <c r="I18" s="225"/>
      <c r="J18" s="225"/>
      <c r="K18" s="225"/>
      <c r="L18" s="225"/>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16" t="s">
        <v>299</v>
      </c>
      <c r="B21" s="216"/>
      <c r="C21" s="216"/>
      <c r="D21" s="216"/>
      <c r="E21" s="216"/>
      <c r="F21" s="216"/>
      <c r="G21" s="216"/>
      <c r="H21" s="216"/>
      <c r="I21" s="216"/>
      <c r="J21" s="216"/>
      <c r="K21" s="216"/>
      <c r="L21" s="216"/>
    </row>
    <row r="23" spans="1:12" ht="27" customHeight="1" x14ac:dyDescent="0.25">
      <c r="A23" s="217" t="s">
        <v>67</v>
      </c>
      <c r="B23" s="217"/>
      <c r="C23" s="217"/>
      <c r="D23" s="217"/>
      <c r="E23" s="85" t="s">
        <v>68</v>
      </c>
      <c r="F23" s="198" t="s">
        <v>69</v>
      </c>
      <c r="G23" s="84" t="s">
        <v>70</v>
      </c>
      <c r="H23" s="217" t="s">
        <v>3</v>
      </c>
      <c r="I23" s="217"/>
      <c r="J23" s="217"/>
      <c r="K23" s="217"/>
      <c r="L23" s="217"/>
    </row>
    <row r="24" spans="1:12" ht="30.75" customHeight="1" x14ac:dyDescent="0.25">
      <c r="A24" s="218" t="s">
        <v>97</v>
      </c>
      <c r="B24" s="219"/>
      <c r="C24" s="219"/>
      <c r="D24" s="220"/>
      <c r="E24" s="86" t="s">
        <v>300</v>
      </c>
      <c r="F24" s="197" t="s">
        <v>176</v>
      </c>
      <c r="G24" s="1"/>
      <c r="H24" s="206"/>
      <c r="I24" s="206"/>
      <c r="J24" s="206"/>
      <c r="K24" s="206"/>
      <c r="L24" s="206"/>
    </row>
    <row r="25" spans="1:12" ht="35.25" customHeight="1" x14ac:dyDescent="0.25">
      <c r="A25" s="203" t="s">
        <v>98</v>
      </c>
      <c r="B25" s="204"/>
      <c r="C25" s="204"/>
      <c r="D25" s="205"/>
      <c r="E25" s="200">
        <v>36</v>
      </c>
      <c r="F25" s="197" t="s">
        <v>176</v>
      </c>
      <c r="G25" s="1"/>
      <c r="H25" s="206"/>
      <c r="I25" s="206"/>
      <c r="J25" s="206"/>
      <c r="K25" s="206"/>
      <c r="L25" s="206"/>
    </row>
    <row r="26" spans="1:12" ht="24.75" customHeight="1" x14ac:dyDescent="0.25">
      <c r="A26" s="203" t="s">
        <v>134</v>
      </c>
      <c r="B26" s="204"/>
      <c r="C26" s="204"/>
      <c r="D26" s="205"/>
      <c r="E26" s="87" t="s">
        <v>301</v>
      </c>
      <c r="F26" s="197" t="s">
        <v>176</v>
      </c>
      <c r="G26" s="1"/>
      <c r="H26" s="206"/>
      <c r="I26" s="206"/>
      <c r="J26" s="206"/>
      <c r="K26" s="206"/>
      <c r="L26" s="206"/>
    </row>
    <row r="27" spans="1:12" ht="27" customHeight="1" x14ac:dyDescent="0.25">
      <c r="A27" s="213" t="s">
        <v>71</v>
      </c>
      <c r="B27" s="214"/>
      <c r="C27" s="214"/>
      <c r="D27" s="215"/>
      <c r="E27" s="88" t="s">
        <v>302</v>
      </c>
      <c r="F27" s="197" t="s">
        <v>176</v>
      </c>
      <c r="G27" s="1"/>
      <c r="H27" s="206"/>
      <c r="I27" s="206"/>
      <c r="J27" s="206"/>
      <c r="K27" s="206"/>
      <c r="L27" s="206"/>
    </row>
    <row r="28" spans="1:12" ht="20.25" customHeight="1" x14ac:dyDescent="0.25">
      <c r="A28" s="213" t="s">
        <v>92</v>
      </c>
      <c r="B28" s="214"/>
      <c r="C28" s="214"/>
      <c r="D28" s="215"/>
      <c r="E28" s="88"/>
      <c r="F28" s="1"/>
      <c r="G28" s="1"/>
      <c r="H28" s="207" t="s">
        <v>303</v>
      </c>
      <c r="I28" s="208"/>
      <c r="J28" s="208"/>
      <c r="K28" s="208"/>
      <c r="L28" s="209"/>
    </row>
    <row r="29" spans="1:12" ht="28.5" customHeight="1" x14ac:dyDescent="0.25">
      <c r="A29" s="213" t="s">
        <v>135</v>
      </c>
      <c r="B29" s="214"/>
      <c r="C29" s="214"/>
      <c r="D29" s="215"/>
      <c r="E29" s="88"/>
      <c r="F29" s="1"/>
      <c r="G29" s="1"/>
      <c r="H29" s="206" t="s">
        <v>303</v>
      </c>
      <c r="I29" s="206"/>
      <c r="J29" s="206"/>
      <c r="K29" s="206"/>
      <c r="L29" s="206"/>
    </row>
    <row r="30" spans="1:12" ht="28.5" customHeight="1" x14ac:dyDescent="0.25">
      <c r="A30" s="213" t="s">
        <v>95</v>
      </c>
      <c r="B30" s="214"/>
      <c r="C30" s="214"/>
      <c r="D30" s="215"/>
      <c r="E30" s="88"/>
      <c r="F30" s="1"/>
      <c r="G30" s="1"/>
      <c r="H30" s="207" t="s">
        <v>303</v>
      </c>
      <c r="I30" s="208"/>
      <c r="J30" s="208"/>
      <c r="K30" s="208"/>
      <c r="L30" s="209"/>
    </row>
    <row r="31" spans="1:12" ht="15.75" customHeight="1" x14ac:dyDescent="0.25">
      <c r="A31" s="203" t="s">
        <v>72</v>
      </c>
      <c r="B31" s="204"/>
      <c r="C31" s="204"/>
      <c r="D31" s="205"/>
      <c r="E31" s="87" t="s">
        <v>304</v>
      </c>
      <c r="F31" s="1" t="s">
        <v>176</v>
      </c>
      <c r="G31" s="1"/>
      <c r="H31" s="206"/>
      <c r="I31" s="206"/>
      <c r="J31" s="206"/>
      <c r="K31" s="206"/>
      <c r="L31" s="206"/>
    </row>
    <row r="32" spans="1:12" ht="19.5" customHeight="1" x14ac:dyDescent="0.25">
      <c r="A32" s="203" t="s">
        <v>73</v>
      </c>
      <c r="B32" s="204"/>
      <c r="C32" s="204"/>
      <c r="D32" s="205"/>
      <c r="E32" s="87" t="s">
        <v>305</v>
      </c>
      <c r="F32" s="1" t="s">
        <v>176</v>
      </c>
      <c r="G32" s="1"/>
      <c r="H32" s="206"/>
      <c r="I32" s="206"/>
      <c r="J32" s="206"/>
      <c r="K32" s="206"/>
      <c r="L32" s="206"/>
    </row>
    <row r="33" spans="1:12" ht="27.75" customHeight="1" x14ac:dyDescent="0.25">
      <c r="A33" s="203" t="s">
        <v>74</v>
      </c>
      <c r="B33" s="204"/>
      <c r="C33" s="204"/>
      <c r="D33" s="205"/>
      <c r="E33" s="87" t="s">
        <v>306</v>
      </c>
      <c r="F33" s="1" t="s">
        <v>176</v>
      </c>
      <c r="G33" s="1"/>
      <c r="H33" s="206"/>
      <c r="I33" s="206"/>
      <c r="J33" s="206"/>
      <c r="K33" s="206"/>
      <c r="L33" s="206"/>
    </row>
    <row r="34" spans="1:12" ht="61.5" customHeight="1" x14ac:dyDescent="0.25">
      <c r="A34" s="203" t="s">
        <v>75</v>
      </c>
      <c r="B34" s="204"/>
      <c r="C34" s="204"/>
      <c r="D34" s="205"/>
      <c r="E34" s="87" t="s">
        <v>307</v>
      </c>
      <c r="F34" s="1" t="s">
        <v>176</v>
      </c>
      <c r="G34" s="1"/>
      <c r="H34" s="206"/>
      <c r="I34" s="206"/>
      <c r="J34" s="206"/>
      <c r="K34" s="206"/>
      <c r="L34" s="206"/>
    </row>
    <row r="35" spans="1:12" ht="17.25" customHeight="1" x14ac:dyDescent="0.25">
      <c r="A35" s="203" t="s">
        <v>76</v>
      </c>
      <c r="B35" s="204"/>
      <c r="C35" s="204"/>
      <c r="D35" s="205"/>
      <c r="E35" s="87" t="s">
        <v>308</v>
      </c>
      <c r="F35" s="1" t="s">
        <v>176</v>
      </c>
      <c r="G35" s="1"/>
      <c r="H35" s="206"/>
      <c r="I35" s="206"/>
      <c r="J35" s="206"/>
      <c r="K35" s="206"/>
      <c r="L35" s="206"/>
    </row>
    <row r="36" spans="1:12" ht="24" customHeight="1" x14ac:dyDescent="0.25">
      <c r="A36" s="210" t="s">
        <v>94</v>
      </c>
      <c r="B36" s="211"/>
      <c r="C36" s="211"/>
      <c r="D36" s="212"/>
      <c r="E36" s="87">
        <v>39.49</v>
      </c>
      <c r="F36" s="1" t="s">
        <v>176</v>
      </c>
      <c r="G36" s="1"/>
      <c r="H36" s="221" t="s">
        <v>309</v>
      </c>
      <c r="I36" s="222"/>
      <c r="J36" s="222"/>
      <c r="K36" s="222"/>
      <c r="L36" s="223"/>
    </row>
    <row r="37" spans="1:12" ht="24" customHeight="1" x14ac:dyDescent="0.25">
      <c r="A37" s="203" t="s">
        <v>99</v>
      </c>
      <c r="B37" s="204"/>
      <c r="C37" s="204"/>
      <c r="D37" s="205"/>
      <c r="E37" s="87" t="s">
        <v>310</v>
      </c>
      <c r="F37" s="1" t="s">
        <v>176</v>
      </c>
      <c r="G37" s="1"/>
      <c r="H37" s="207"/>
      <c r="I37" s="208"/>
      <c r="J37" s="208"/>
      <c r="K37" s="208"/>
      <c r="L37" s="209"/>
    </row>
    <row r="38" spans="1:12" ht="28.5" customHeight="1" x14ac:dyDescent="0.25">
      <c r="A38" s="203" t="s">
        <v>100</v>
      </c>
      <c r="B38" s="204"/>
      <c r="C38" s="204"/>
      <c r="D38" s="205"/>
      <c r="E38" s="89"/>
      <c r="F38" s="1"/>
      <c r="G38" s="1"/>
      <c r="H38" s="206"/>
      <c r="I38" s="206"/>
      <c r="J38" s="206"/>
      <c r="K38" s="206"/>
      <c r="L38" s="206"/>
    </row>
    <row r="41" spans="1:12" x14ac:dyDescent="0.25">
      <c r="A41" s="216" t="s">
        <v>96</v>
      </c>
      <c r="B41" s="216"/>
      <c r="C41" s="216"/>
      <c r="D41" s="216"/>
      <c r="E41" s="216"/>
      <c r="F41" s="216"/>
      <c r="G41" s="216"/>
      <c r="H41" s="216"/>
      <c r="I41" s="216"/>
      <c r="J41" s="216"/>
      <c r="K41" s="216"/>
      <c r="L41" s="216"/>
    </row>
    <row r="43" spans="1:12" ht="15" customHeight="1" x14ac:dyDescent="0.25">
      <c r="A43" s="217" t="s">
        <v>67</v>
      </c>
      <c r="B43" s="217"/>
      <c r="C43" s="217"/>
      <c r="D43" s="217"/>
      <c r="E43" s="85" t="s">
        <v>68</v>
      </c>
      <c r="F43" s="92" t="s">
        <v>69</v>
      </c>
      <c r="G43" s="92" t="s">
        <v>70</v>
      </c>
      <c r="H43" s="217" t="s">
        <v>3</v>
      </c>
      <c r="I43" s="217"/>
      <c r="J43" s="217"/>
      <c r="K43" s="217"/>
      <c r="L43" s="217"/>
    </row>
    <row r="44" spans="1:12" ht="30" customHeight="1" x14ac:dyDescent="0.25">
      <c r="A44" s="218" t="s">
        <v>97</v>
      </c>
      <c r="B44" s="219"/>
      <c r="C44" s="219"/>
      <c r="D44" s="220"/>
      <c r="E44" s="86"/>
      <c r="F44" s="1"/>
      <c r="G44" s="1"/>
      <c r="H44" s="206"/>
      <c r="I44" s="206"/>
      <c r="J44" s="206"/>
      <c r="K44" s="206"/>
      <c r="L44" s="206"/>
    </row>
    <row r="45" spans="1:12" ht="15" customHeight="1" x14ac:dyDescent="0.25">
      <c r="A45" s="203" t="s">
        <v>98</v>
      </c>
      <c r="B45" s="204"/>
      <c r="C45" s="204"/>
      <c r="D45" s="205"/>
      <c r="E45" s="87"/>
      <c r="F45" s="1"/>
      <c r="G45" s="1"/>
      <c r="H45" s="206"/>
      <c r="I45" s="206"/>
      <c r="J45" s="206"/>
      <c r="K45" s="206"/>
      <c r="L45" s="206"/>
    </row>
    <row r="46" spans="1:12" ht="15" customHeight="1" x14ac:dyDescent="0.25">
      <c r="A46" s="203" t="s">
        <v>134</v>
      </c>
      <c r="B46" s="204"/>
      <c r="C46" s="204"/>
      <c r="D46" s="205"/>
      <c r="E46" s="87"/>
      <c r="F46" s="1"/>
      <c r="G46" s="1"/>
      <c r="H46" s="206"/>
      <c r="I46" s="206"/>
      <c r="J46" s="206"/>
      <c r="K46" s="206"/>
      <c r="L46" s="206"/>
    </row>
    <row r="47" spans="1:12" ht="15" customHeight="1" x14ac:dyDescent="0.25">
      <c r="A47" s="213" t="s">
        <v>71</v>
      </c>
      <c r="B47" s="214"/>
      <c r="C47" s="214"/>
      <c r="D47" s="215"/>
      <c r="E47" s="88"/>
      <c r="F47" s="1"/>
      <c r="G47" s="1"/>
      <c r="H47" s="206"/>
      <c r="I47" s="206"/>
      <c r="J47" s="206"/>
      <c r="K47" s="206"/>
      <c r="L47" s="206"/>
    </row>
    <row r="48" spans="1:12" ht="15" customHeight="1" x14ac:dyDescent="0.25">
      <c r="A48" s="213" t="s">
        <v>92</v>
      </c>
      <c r="B48" s="214"/>
      <c r="C48" s="214"/>
      <c r="D48" s="215"/>
      <c r="E48" s="88"/>
      <c r="F48" s="1"/>
      <c r="G48" s="1"/>
      <c r="H48" s="207"/>
      <c r="I48" s="208"/>
      <c r="J48" s="208"/>
      <c r="K48" s="208"/>
      <c r="L48" s="209"/>
    </row>
    <row r="49" spans="1:12" ht="37.5" customHeight="1" x14ac:dyDescent="0.25">
      <c r="A49" s="213" t="s">
        <v>135</v>
      </c>
      <c r="B49" s="214"/>
      <c r="C49" s="214"/>
      <c r="D49" s="215"/>
      <c r="E49" s="88"/>
      <c r="F49" s="1"/>
      <c r="G49" s="1"/>
      <c r="H49" s="206"/>
      <c r="I49" s="206"/>
      <c r="J49" s="206"/>
      <c r="K49" s="206"/>
      <c r="L49" s="206"/>
    </row>
    <row r="50" spans="1:12" ht="15" customHeight="1" x14ac:dyDescent="0.25">
      <c r="A50" s="213" t="s">
        <v>95</v>
      </c>
      <c r="B50" s="214"/>
      <c r="C50" s="214"/>
      <c r="D50" s="215"/>
      <c r="E50" s="88"/>
      <c r="F50" s="1"/>
      <c r="G50" s="1"/>
      <c r="H50" s="207"/>
      <c r="I50" s="208"/>
      <c r="J50" s="208"/>
      <c r="K50" s="208"/>
      <c r="L50" s="209"/>
    </row>
    <row r="51" spans="1:12" ht="15" customHeight="1" x14ac:dyDescent="0.25">
      <c r="A51" s="203" t="s">
        <v>72</v>
      </c>
      <c r="B51" s="204"/>
      <c r="C51" s="204"/>
      <c r="D51" s="205"/>
      <c r="E51" s="87"/>
      <c r="F51" s="1"/>
      <c r="G51" s="1"/>
      <c r="H51" s="206"/>
      <c r="I51" s="206"/>
      <c r="J51" s="206"/>
      <c r="K51" s="206"/>
      <c r="L51" s="206"/>
    </row>
    <row r="52" spans="1:12" ht="15" customHeight="1" x14ac:dyDescent="0.25">
      <c r="A52" s="203" t="s">
        <v>73</v>
      </c>
      <c r="B52" s="204"/>
      <c r="C52" s="204"/>
      <c r="D52" s="205"/>
      <c r="E52" s="87"/>
      <c r="F52" s="1"/>
      <c r="G52" s="1"/>
      <c r="H52" s="206"/>
      <c r="I52" s="206"/>
      <c r="J52" s="206"/>
      <c r="K52" s="206"/>
      <c r="L52" s="206"/>
    </row>
    <row r="53" spans="1:12" ht="15" customHeight="1" x14ac:dyDescent="0.25">
      <c r="A53" s="203" t="s">
        <v>74</v>
      </c>
      <c r="B53" s="204"/>
      <c r="C53" s="204"/>
      <c r="D53" s="205"/>
      <c r="E53" s="87"/>
      <c r="F53" s="1"/>
      <c r="G53" s="1"/>
      <c r="H53" s="206"/>
      <c r="I53" s="206"/>
      <c r="J53" s="206"/>
      <c r="K53" s="206"/>
      <c r="L53" s="206"/>
    </row>
    <row r="54" spans="1:12" ht="15" customHeight="1" x14ac:dyDescent="0.25">
      <c r="A54" s="203" t="s">
        <v>75</v>
      </c>
      <c r="B54" s="204"/>
      <c r="C54" s="204"/>
      <c r="D54" s="205"/>
      <c r="E54" s="87"/>
      <c r="F54" s="1"/>
      <c r="G54" s="1"/>
      <c r="H54" s="206"/>
      <c r="I54" s="206"/>
      <c r="J54" s="206"/>
      <c r="K54" s="206"/>
      <c r="L54" s="206"/>
    </row>
    <row r="55" spans="1:12" ht="15" customHeight="1" x14ac:dyDescent="0.25">
      <c r="A55" s="203" t="s">
        <v>76</v>
      </c>
      <c r="B55" s="204"/>
      <c r="C55" s="204"/>
      <c r="D55" s="205"/>
      <c r="E55" s="87"/>
      <c r="F55" s="1"/>
      <c r="G55" s="1"/>
      <c r="H55" s="206"/>
      <c r="I55" s="206"/>
      <c r="J55" s="206"/>
      <c r="K55" s="206"/>
      <c r="L55" s="206"/>
    </row>
    <row r="56" spans="1:12" ht="15" customHeight="1" x14ac:dyDescent="0.25">
      <c r="A56" s="210" t="s">
        <v>94</v>
      </c>
      <c r="B56" s="211"/>
      <c r="C56" s="211"/>
      <c r="D56" s="212"/>
      <c r="E56" s="87"/>
      <c r="F56" s="1"/>
      <c r="G56" s="1"/>
      <c r="H56" s="207"/>
      <c r="I56" s="208"/>
      <c r="J56" s="208"/>
      <c r="K56" s="208"/>
      <c r="L56" s="209"/>
    </row>
    <row r="57" spans="1:12" ht="15" customHeight="1" x14ac:dyDescent="0.25">
      <c r="A57" s="203" t="s">
        <v>99</v>
      </c>
      <c r="B57" s="204"/>
      <c r="C57" s="204"/>
      <c r="D57" s="205"/>
      <c r="E57" s="87"/>
      <c r="F57" s="1"/>
      <c r="G57" s="1"/>
      <c r="H57" s="207"/>
      <c r="I57" s="208"/>
      <c r="J57" s="208"/>
      <c r="K57" s="208"/>
      <c r="L57" s="209"/>
    </row>
    <row r="58" spans="1:12" ht="15" customHeight="1" x14ac:dyDescent="0.25">
      <c r="A58" s="203" t="s">
        <v>100</v>
      </c>
      <c r="B58" s="204"/>
      <c r="C58" s="204"/>
      <c r="D58" s="205"/>
      <c r="E58" s="89"/>
      <c r="F58" s="1"/>
      <c r="G58" s="1"/>
      <c r="H58" s="206"/>
      <c r="I58" s="206"/>
      <c r="J58" s="206"/>
      <c r="K58" s="206"/>
      <c r="L58" s="206"/>
    </row>
  </sheetData>
  <customSheetViews>
    <customSheetView guid="{0455D943-D879-45C3-8B04-98B2D42D61F5}" topLeftCell="A34">
      <selection activeCell="H43" sqref="H43:L43"/>
      <pageMargins left="0.7" right="0.7" top="0.75" bottom="0.75" header="0.3" footer="0.3"/>
      <pageSetup orientation="portrait" horizontalDpi="4294967295" verticalDpi="4294967295" r:id="rId1"/>
    </customSheetView>
    <customSheetView guid="{C1184D98-DAA4-4AA2-8410-4667F00D7282}" topLeftCell="A34">
      <selection activeCell="H43" sqref="H43:L43"/>
      <pageMargins left="0.7" right="0.7" top="0.75" bottom="0.75" header="0.3" footer="0.3"/>
      <pageSetup orientation="portrait" horizontalDpi="4294967295" verticalDpi="4294967295" r:id="rId2"/>
    </customSheetView>
    <customSheetView guid="{13369912-79C0-4B15-B5C5-18C247C40190}" topLeftCell="A19">
      <selection activeCell="F25" sqref="F25"/>
      <pageMargins left="0.7" right="0.7" top="0.75" bottom="0.75" header="0.3" footer="0.3"/>
      <pageSetup orientation="portrait" horizontalDpi="4294967295" verticalDpi="4294967295" r:id="rId3"/>
    </customSheetView>
    <customSheetView guid="{848D8915-EF00-4A47-8C65-1785E3EADCCB}">
      <selection activeCell="A46" sqref="A46:D46"/>
      <pageMargins left="0.7" right="0.7" top="0.75" bottom="0.75" header="0.3" footer="0.3"/>
      <pageSetup orientation="portrait" horizontalDpi="4294967295" verticalDpi="4294967295" r:id="rId4"/>
    </customSheetView>
    <customSheetView guid="{E66AFF75-6E30-46BB-BC68-E6CB0BE5452E}">
      <selection activeCell="A46" sqref="A46:D46"/>
      <pageMargins left="0.7" right="0.7" top="0.75" bottom="0.75" header="0.3" footer="0.3"/>
      <pageSetup orientation="portrait" horizontalDpi="4294967295" verticalDpi="4294967295" r:id="rId5"/>
    </customSheetView>
    <customSheetView guid="{9CD627F8-7877-4332-93AD-58BF935D9C16}">
      <selection activeCell="A46" sqref="A46:D46"/>
      <pageMargins left="0.7" right="0.7" top="0.75" bottom="0.75" header="0.3" footer="0.3"/>
      <pageSetup orientation="portrait" horizontalDpi="4294967295" verticalDpi="4294967295" r:id="rId6"/>
    </customSheetView>
    <customSheetView guid="{E0CD5972-B934-4F34-82E4-294F80867A91}">
      <selection activeCell="A46" sqref="A46:D46"/>
      <pageMargins left="0.7" right="0.7" top="0.75" bottom="0.75" header="0.3" footer="0.3"/>
      <pageSetup orientation="portrait" horizontalDpi="4294967295" verticalDpi="4294967295" r:id="rId7"/>
    </customSheetView>
    <customSheetView guid="{E9080779-B305-47D8-BF15-E7F8224790C9}">
      <selection activeCell="A46" sqref="A46:D46"/>
      <pageMargins left="0.7" right="0.7" top="0.75" bottom="0.75" header="0.3" footer="0.3"/>
      <pageSetup orientation="portrait" horizontalDpi="4294967295" verticalDpi="4294967295" r:id="rId8"/>
    </customSheetView>
    <customSheetView guid="{DC4EB8E6-DFB8-498D-9E6F-6E98B3DB34ED}" topLeftCell="A19">
      <selection activeCell="E25" sqref="E25"/>
      <pageMargins left="0.7" right="0.7" top="0.75" bottom="0.75" header="0.3" footer="0.3"/>
      <pageSetup orientation="portrait" horizontalDpi="4294967295" verticalDpi="4294967295" r:id="rId9"/>
    </customSheetView>
    <customSheetView guid="{24C11B57-6F06-4B57-90B0-594DD5DC21E8}" topLeftCell="A34">
      <selection activeCell="H43" sqref="H43:L43"/>
      <pageMargins left="0.7" right="0.7" top="0.75" bottom="0.75" header="0.3" footer="0.3"/>
      <pageSetup orientation="portrait" horizontalDpi="4294967295" verticalDpi="4294967295" r:id="rId10"/>
    </customSheetView>
    <customSheetView guid="{3C2FDD45-663B-46D7-8E16-235952B4DB50}" topLeftCell="A34">
      <selection activeCell="H43" sqref="H43:L43"/>
      <pageMargins left="0.7" right="0.7" top="0.75" bottom="0.75" header="0.3" footer="0.3"/>
      <pageSetup orientation="portrait" horizontalDpi="4294967295" verticalDpi="4294967295" r:id="rId11"/>
    </customSheetView>
    <customSheetView guid="{698DDF45-BC78-422D-A59F-8D9B61CE0BD0}" topLeftCell="A37">
      <selection activeCell="H43" sqref="H43:L43"/>
      <pageMargins left="0.7" right="0.7" top="0.75" bottom="0.75" header="0.3" footer="0.3"/>
      <pageSetup orientation="portrait" horizontalDpi="4294967295" verticalDpi="4294967295" r:id="rId12"/>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abSelected="1" topLeftCell="B6" zoomScale="70" zoomScaleNormal="70" workbookViewId="0">
      <selection activeCell="B6" sqref="B6"/>
    </sheetView>
  </sheetViews>
  <sheetFormatPr baseColWidth="10" defaultRowHeight="15" x14ac:dyDescent="0.25"/>
  <cols>
    <col min="1" max="1" width="3.140625" style="9" bestFit="1" customWidth="1"/>
    <col min="2" max="2" width="102.7109375" style="9" bestFit="1" customWidth="1"/>
    <col min="3" max="3" width="31.140625" style="9" customWidth="1"/>
    <col min="4" max="4" width="39.4257812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28.140625" style="9" customWidth="1"/>
    <col min="13" max="13" width="18.7109375" style="9" customWidth="1"/>
    <col min="14" max="14" width="22.140625" style="9" customWidth="1"/>
    <col min="15" max="15" width="26.140625" style="9" customWidth="1"/>
    <col min="16" max="16" width="27.140625" style="193"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5" t="s">
        <v>63</v>
      </c>
      <c r="C2" s="256"/>
      <c r="D2" s="256"/>
      <c r="E2" s="256"/>
      <c r="F2" s="256"/>
      <c r="G2" s="256"/>
      <c r="H2" s="256"/>
      <c r="I2" s="256"/>
      <c r="J2" s="256"/>
      <c r="K2" s="256"/>
      <c r="L2" s="256"/>
      <c r="M2" s="256"/>
      <c r="N2" s="256"/>
      <c r="O2" s="256"/>
      <c r="P2" s="256"/>
    </row>
    <row r="4" spans="2:16" ht="26.25" x14ac:dyDescent="0.25">
      <c r="B4" s="255" t="s">
        <v>48</v>
      </c>
      <c r="C4" s="256"/>
      <c r="D4" s="256"/>
      <c r="E4" s="256"/>
      <c r="F4" s="256"/>
      <c r="G4" s="256"/>
      <c r="H4" s="256"/>
      <c r="I4" s="256"/>
      <c r="J4" s="256"/>
      <c r="K4" s="256"/>
      <c r="L4" s="256"/>
      <c r="M4" s="256"/>
      <c r="N4" s="256"/>
      <c r="O4" s="256"/>
      <c r="P4" s="256"/>
    </row>
    <row r="5" spans="2:16" ht="15.75" thickBot="1" x14ac:dyDescent="0.3"/>
    <row r="6" spans="2:16" ht="21.75" thickBot="1" x14ac:dyDescent="0.3">
      <c r="B6" s="11" t="s">
        <v>4</v>
      </c>
      <c r="C6" s="237" t="s">
        <v>159</v>
      </c>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2" t="s">
        <v>101</v>
      </c>
      <c r="C14" s="232"/>
      <c r="D14" s="53" t="s">
        <v>12</v>
      </c>
      <c r="E14" s="53" t="s">
        <v>13</v>
      </c>
      <c r="F14" s="53" t="s">
        <v>29</v>
      </c>
      <c r="G14" s="95"/>
      <c r="I14" s="38"/>
      <c r="J14" s="38"/>
      <c r="K14" s="38"/>
      <c r="L14" s="38"/>
      <c r="M14" s="38"/>
      <c r="N14" s="21"/>
    </row>
    <row r="15" spans="2:16" x14ac:dyDescent="0.25">
      <c r="B15" s="232"/>
      <c r="C15" s="232"/>
      <c r="D15" s="53">
        <v>27</v>
      </c>
      <c r="E15" s="36">
        <v>1876203768</v>
      </c>
      <c r="F15" s="173">
        <v>816</v>
      </c>
      <c r="G15" s="96"/>
      <c r="I15" s="39"/>
      <c r="J15" s="39"/>
      <c r="K15" s="39"/>
      <c r="L15" s="39"/>
      <c r="M15" s="39"/>
      <c r="N15" s="21"/>
    </row>
    <row r="16" spans="2:16" x14ac:dyDescent="0.25">
      <c r="B16" s="232"/>
      <c r="C16" s="232"/>
      <c r="D16" s="53"/>
      <c r="E16" s="36"/>
      <c r="F16" s="36"/>
      <c r="G16" s="96"/>
      <c r="I16" s="39"/>
      <c r="J16" s="39"/>
      <c r="K16" s="39"/>
      <c r="L16" s="39"/>
      <c r="M16" s="39"/>
      <c r="N16" s="21"/>
    </row>
    <row r="17" spans="1:14" x14ac:dyDescent="0.25">
      <c r="B17" s="232"/>
      <c r="C17" s="232"/>
      <c r="D17" s="53"/>
      <c r="E17" s="36"/>
      <c r="F17" s="36"/>
      <c r="G17" s="96"/>
      <c r="I17" s="39"/>
      <c r="J17" s="39"/>
      <c r="K17" s="39"/>
      <c r="L17" s="39"/>
      <c r="M17" s="39"/>
      <c r="N17" s="21"/>
    </row>
    <row r="18" spans="1:14" x14ac:dyDescent="0.25">
      <c r="B18" s="232"/>
      <c r="C18" s="232"/>
      <c r="D18" s="53"/>
      <c r="E18" s="37"/>
      <c r="F18" s="36"/>
      <c r="G18" s="96"/>
      <c r="H18" s="22"/>
      <c r="I18" s="39"/>
      <c r="J18" s="39"/>
      <c r="K18" s="39"/>
      <c r="L18" s="39"/>
      <c r="M18" s="39"/>
      <c r="N18" s="20"/>
    </row>
    <row r="19" spans="1:14" x14ac:dyDescent="0.25">
      <c r="B19" s="232"/>
      <c r="C19" s="232"/>
      <c r="D19" s="53"/>
      <c r="E19" s="37"/>
      <c r="F19" s="36"/>
      <c r="G19" s="96"/>
      <c r="H19" s="22"/>
      <c r="I19" s="41"/>
      <c r="J19" s="41"/>
      <c r="K19" s="41"/>
      <c r="L19" s="41"/>
      <c r="M19" s="41"/>
      <c r="N19" s="20"/>
    </row>
    <row r="20" spans="1:14" x14ac:dyDescent="0.25">
      <c r="B20" s="232"/>
      <c r="C20" s="232"/>
      <c r="D20" s="53"/>
      <c r="E20" s="37"/>
      <c r="F20" s="36"/>
      <c r="G20" s="96"/>
      <c r="H20" s="22"/>
      <c r="I20" s="8"/>
      <c r="J20" s="8"/>
      <c r="K20" s="8"/>
      <c r="L20" s="8"/>
      <c r="M20" s="8"/>
      <c r="N20" s="20"/>
    </row>
    <row r="21" spans="1:14" x14ac:dyDescent="0.25">
      <c r="B21" s="232"/>
      <c r="C21" s="232"/>
      <c r="D21" s="53"/>
      <c r="E21" s="37"/>
      <c r="F21" s="36"/>
      <c r="G21" s="96"/>
      <c r="H21" s="22"/>
      <c r="I21" s="8"/>
      <c r="J21" s="8"/>
      <c r="K21" s="8"/>
      <c r="L21" s="8"/>
      <c r="M21" s="8"/>
      <c r="N21" s="20"/>
    </row>
    <row r="22" spans="1:14" ht="15.75" thickBot="1" x14ac:dyDescent="0.3">
      <c r="B22" s="263" t="s">
        <v>14</v>
      </c>
      <c r="C22" s="264"/>
      <c r="D22" s="53"/>
      <c r="E22" s="65"/>
      <c r="F22" s="36"/>
      <c r="G22" s="96"/>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652.80000000000007</v>
      </c>
      <c r="D24" s="42"/>
      <c r="E24" s="45">
        <f>E15</f>
        <v>1876203768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5" t="s">
        <v>136</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8" t="s">
        <v>33</v>
      </c>
      <c r="C29" s="128" t="s">
        <v>137</v>
      </c>
      <c r="D29" s="128" t="s">
        <v>138</v>
      </c>
      <c r="E29" s="108"/>
      <c r="F29" s="108"/>
      <c r="G29" s="108"/>
      <c r="H29" s="108"/>
      <c r="I29" s="111"/>
      <c r="J29" s="111"/>
      <c r="K29" s="111"/>
      <c r="L29" s="111"/>
      <c r="M29" s="111"/>
      <c r="N29" s="112"/>
    </row>
    <row r="30" spans="1:14" x14ac:dyDescent="0.25">
      <c r="A30" s="103"/>
      <c r="B30" s="124" t="s">
        <v>139</v>
      </c>
      <c r="C30" s="170" t="s">
        <v>176</v>
      </c>
      <c r="D30" s="124"/>
      <c r="E30" s="108"/>
      <c r="F30" s="108"/>
      <c r="G30" s="108"/>
      <c r="H30" s="108"/>
      <c r="I30" s="111"/>
      <c r="J30" s="111"/>
      <c r="K30" s="111"/>
      <c r="L30" s="111"/>
      <c r="M30" s="111"/>
      <c r="N30" s="112"/>
    </row>
    <row r="31" spans="1:14" x14ac:dyDescent="0.25">
      <c r="A31" s="103"/>
      <c r="B31" s="124" t="s">
        <v>140</v>
      </c>
      <c r="C31" s="170" t="s">
        <v>176</v>
      </c>
      <c r="D31" s="124"/>
      <c r="E31" s="108"/>
      <c r="F31" s="108"/>
      <c r="G31" s="108"/>
      <c r="H31" s="108"/>
      <c r="I31" s="111"/>
      <c r="J31" s="111"/>
      <c r="K31" s="111"/>
      <c r="L31" s="111"/>
      <c r="M31" s="111"/>
      <c r="N31" s="112"/>
    </row>
    <row r="32" spans="1:14" x14ac:dyDescent="0.25">
      <c r="A32" s="103"/>
      <c r="B32" s="124" t="s">
        <v>141</v>
      </c>
      <c r="C32" s="202" t="s">
        <v>176</v>
      </c>
      <c r="D32" s="171"/>
      <c r="E32" s="108"/>
      <c r="F32" s="108"/>
      <c r="G32" s="108"/>
      <c r="H32" s="108"/>
      <c r="I32" s="111"/>
      <c r="J32" s="111"/>
      <c r="K32" s="111"/>
      <c r="L32" s="111"/>
      <c r="M32" s="111"/>
      <c r="N32" s="112"/>
    </row>
    <row r="33" spans="1:17" x14ac:dyDescent="0.25">
      <c r="A33" s="103"/>
      <c r="B33" s="124" t="s">
        <v>142</v>
      </c>
      <c r="C33" s="124"/>
      <c r="D33" s="199" t="s">
        <v>176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5" t="s">
        <v>143</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8" t="s">
        <v>33</v>
      </c>
      <c r="C39" s="128" t="s">
        <v>58</v>
      </c>
      <c r="D39" s="127" t="s">
        <v>51</v>
      </c>
      <c r="E39" s="127" t="s">
        <v>16</v>
      </c>
      <c r="F39" s="108"/>
      <c r="G39" s="108"/>
      <c r="H39" s="108"/>
      <c r="I39" s="111"/>
      <c r="J39" s="111"/>
      <c r="K39" s="111"/>
      <c r="L39" s="111"/>
      <c r="M39" s="111"/>
      <c r="N39" s="112"/>
    </row>
    <row r="40" spans="1:17" ht="28.5" x14ac:dyDescent="0.25">
      <c r="A40" s="103"/>
      <c r="B40" s="109" t="s">
        <v>144</v>
      </c>
      <c r="C40" s="110">
        <v>40</v>
      </c>
      <c r="D40" s="126">
        <v>30</v>
      </c>
      <c r="E40" s="247">
        <f>+D40+D41</f>
        <v>80</v>
      </c>
      <c r="F40" s="108"/>
      <c r="G40" s="108"/>
      <c r="H40" s="108"/>
      <c r="I40" s="111"/>
      <c r="J40" s="111"/>
      <c r="K40" s="111"/>
      <c r="L40" s="111"/>
      <c r="M40" s="111"/>
      <c r="N40" s="112"/>
    </row>
    <row r="41" spans="1:17" ht="42.75" x14ac:dyDescent="0.25">
      <c r="A41" s="103"/>
      <c r="B41" s="109" t="s">
        <v>145</v>
      </c>
      <c r="C41" s="110">
        <v>60</v>
      </c>
      <c r="D41" s="126">
        <v>50</v>
      </c>
      <c r="E41" s="248"/>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34" t="s">
        <v>35</v>
      </c>
      <c r="N45" s="234"/>
    </row>
    <row r="46" spans="1:17" x14ac:dyDescent="0.25">
      <c r="B46" s="67" t="s">
        <v>30</v>
      </c>
      <c r="M46" s="66"/>
      <c r="N46" s="66"/>
    </row>
    <row r="47" spans="1:17" ht="15.75" thickBot="1" x14ac:dyDescent="0.3">
      <c r="M47" s="66"/>
      <c r="N47" s="66"/>
    </row>
    <row r="48" spans="1:17" s="8" customFormat="1" ht="109.5" customHeight="1" x14ac:dyDescent="0.25">
      <c r="B48" s="121" t="s">
        <v>146</v>
      </c>
      <c r="C48" s="121" t="s">
        <v>147</v>
      </c>
      <c r="D48" s="121" t="s">
        <v>148</v>
      </c>
      <c r="E48" s="55" t="s">
        <v>45</v>
      </c>
      <c r="F48" s="55" t="s">
        <v>22</v>
      </c>
      <c r="G48" s="55" t="s">
        <v>103</v>
      </c>
      <c r="H48" s="55" t="s">
        <v>17</v>
      </c>
      <c r="I48" s="55" t="s">
        <v>10</v>
      </c>
      <c r="J48" s="55" t="s">
        <v>31</v>
      </c>
      <c r="K48" s="55" t="s">
        <v>61</v>
      </c>
      <c r="L48" s="55" t="s">
        <v>20</v>
      </c>
      <c r="M48" s="107" t="s">
        <v>26</v>
      </c>
      <c r="N48" s="121" t="s">
        <v>149</v>
      </c>
      <c r="O48" s="55" t="s">
        <v>36</v>
      </c>
      <c r="P48" s="122" t="s">
        <v>11</v>
      </c>
      <c r="Q48" s="56" t="s">
        <v>19</v>
      </c>
    </row>
    <row r="49" spans="1:26" s="29" customFormat="1" x14ac:dyDescent="0.25">
      <c r="A49" s="47">
        <v>1</v>
      </c>
      <c r="B49" s="48" t="s">
        <v>159</v>
      </c>
      <c r="C49" s="117" t="s">
        <v>159</v>
      </c>
      <c r="D49" s="48" t="s">
        <v>162</v>
      </c>
      <c r="E49" s="174" t="s">
        <v>163</v>
      </c>
      <c r="F49" s="25" t="s">
        <v>137</v>
      </c>
      <c r="G49" s="152"/>
      <c r="H49" s="52">
        <v>40575</v>
      </c>
      <c r="I49" s="26">
        <v>40908</v>
      </c>
      <c r="J49" s="26" t="s">
        <v>138</v>
      </c>
      <c r="K49" s="26" t="s">
        <v>164</v>
      </c>
      <c r="L49" s="26"/>
      <c r="M49" s="106">
        <v>2059</v>
      </c>
      <c r="N49" s="106"/>
      <c r="O49" s="27">
        <v>1326672178</v>
      </c>
      <c r="P49" s="27" t="s">
        <v>165</v>
      </c>
      <c r="Q49" s="153"/>
      <c r="R49" s="28"/>
      <c r="S49" s="28"/>
      <c r="T49" s="28"/>
      <c r="U49" s="28"/>
      <c r="V49" s="28"/>
      <c r="W49" s="28"/>
      <c r="X49" s="28"/>
      <c r="Y49" s="28"/>
      <c r="Z49" s="28"/>
    </row>
    <row r="50" spans="1:26" s="29" customFormat="1" x14ac:dyDescent="0.25">
      <c r="A50" s="47">
        <f>+A49+1</f>
        <v>2</v>
      </c>
      <c r="B50" s="117" t="s">
        <v>159</v>
      </c>
      <c r="C50" s="117" t="s">
        <v>159</v>
      </c>
      <c r="D50" s="117" t="s">
        <v>162</v>
      </c>
      <c r="E50" s="174" t="s">
        <v>166</v>
      </c>
      <c r="F50" s="25" t="s">
        <v>137</v>
      </c>
      <c r="G50" s="25"/>
      <c r="H50" s="120">
        <v>40922</v>
      </c>
      <c r="I50" s="26">
        <v>41273</v>
      </c>
      <c r="J50" s="26" t="s">
        <v>138</v>
      </c>
      <c r="K50" s="26" t="s">
        <v>168</v>
      </c>
      <c r="L50" s="26"/>
      <c r="M50" s="106">
        <v>2555</v>
      </c>
      <c r="N50" s="106"/>
      <c r="O50" s="27">
        <v>1792347395</v>
      </c>
      <c r="P50" s="27" t="s">
        <v>167</v>
      </c>
      <c r="Q50" s="153"/>
      <c r="R50" s="28"/>
      <c r="S50" s="28"/>
      <c r="T50" s="28"/>
      <c r="U50" s="28"/>
      <c r="V50" s="28"/>
      <c r="W50" s="28"/>
      <c r="X50" s="28"/>
      <c r="Y50" s="28"/>
      <c r="Z50" s="28"/>
    </row>
    <row r="51" spans="1:26" s="29" customFormat="1" x14ac:dyDescent="0.25">
      <c r="A51" s="47">
        <f t="shared" ref="A51:A56" si="0">+A50+1</f>
        <v>3</v>
      </c>
      <c r="B51" s="117" t="s">
        <v>159</v>
      </c>
      <c r="C51" s="117" t="s">
        <v>159</v>
      </c>
      <c r="D51" s="117" t="s">
        <v>162</v>
      </c>
      <c r="E51" s="174" t="s">
        <v>169</v>
      </c>
      <c r="F51" s="25" t="s">
        <v>137</v>
      </c>
      <c r="G51" s="25"/>
      <c r="H51" s="120">
        <v>41295</v>
      </c>
      <c r="I51" s="26">
        <v>41639</v>
      </c>
      <c r="J51" s="26" t="s">
        <v>138</v>
      </c>
      <c r="K51" s="26" t="s">
        <v>170</v>
      </c>
      <c r="L51" s="26"/>
      <c r="M51" s="106">
        <v>1150</v>
      </c>
      <c r="N51" s="106"/>
      <c r="O51" s="27">
        <v>1092437399</v>
      </c>
      <c r="P51" s="27" t="s">
        <v>173</v>
      </c>
      <c r="Q51" s="153"/>
      <c r="R51" s="28"/>
      <c r="S51" s="28"/>
      <c r="T51" s="28"/>
      <c r="U51" s="28"/>
      <c r="V51" s="28"/>
      <c r="W51" s="28"/>
      <c r="X51" s="28"/>
      <c r="Y51" s="28"/>
      <c r="Z51" s="28"/>
    </row>
    <row r="52" spans="1:26" s="29" customFormat="1" x14ac:dyDescent="0.25">
      <c r="A52" s="47">
        <f t="shared" si="0"/>
        <v>4</v>
      </c>
      <c r="B52" s="117" t="s">
        <v>159</v>
      </c>
      <c r="C52" s="117" t="s">
        <v>159</v>
      </c>
      <c r="D52" s="117" t="s">
        <v>162</v>
      </c>
      <c r="E52" s="174" t="s">
        <v>171</v>
      </c>
      <c r="F52" s="25" t="s">
        <v>137</v>
      </c>
      <c r="G52" s="25"/>
      <c r="H52" s="120">
        <v>41671</v>
      </c>
      <c r="I52" s="26">
        <v>41912</v>
      </c>
      <c r="J52" s="26"/>
      <c r="K52" s="26" t="s">
        <v>172</v>
      </c>
      <c r="L52" s="26"/>
      <c r="M52" s="106">
        <v>1539</v>
      </c>
      <c r="N52" s="106"/>
      <c r="O52" s="27">
        <v>2049002456</v>
      </c>
      <c r="P52" s="27">
        <v>87</v>
      </c>
      <c r="Q52" s="153"/>
      <c r="R52" s="28"/>
      <c r="S52" s="28"/>
      <c r="T52" s="28"/>
      <c r="U52" s="28"/>
      <c r="V52" s="28"/>
      <c r="W52" s="28"/>
      <c r="X52" s="28"/>
      <c r="Y52" s="28"/>
      <c r="Z52" s="28"/>
    </row>
    <row r="53" spans="1:26" s="29" customFormat="1" x14ac:dyDescent="0.25">
      <c r="A53" s="47">
        <f t="shared" si="0"/>
        <v>5</v>
      </c>
      <c r="B53" s="48"/>
      <c r="C53" s="49"/>
      <c r="D53" s="48"/>
      <c r="E53" s="174"/>
      <c r="F53" s="25"/>
      <c r="G53" s="25"/>
      <c r="H53" s="25"/>
      <c r="I53" s="26"/>
      <c r="J53" s="26"/>
      <c r="K53" s="26"/>
      <c r="L53" s="26"/>
      <c r="M53" s="106"/>
      <c r="N53" s="106"/>
      <c r="O53" s="27"/>
      <c r="P53" s="27"/>
      <c r="Q53" s="153"/>
      <c r="R53" s="28"/>
      <c r="S53" s="28"/>
      <c r="T53" s="28"/>
      <c r="U53" s="28"/>
      <c r="V53" s="28"/>
      <c r="W53" s="28"/>
      <c r="X53" s="28"/>
      <c r="Y53" s="28"/>
      <c r="Z53" s="28"/>
    </row>
    <row r="54" spans="1:26" s="29" customFormat="1" x14ac:dyDescent="0.25">
      <c r="A54" s="47">
        <f t="shared" si="0"/>
        <v>6</v>
      </c>
      <c r="B54" s="48"/>
      <c r="C54" s="49"/>
      <c r="D54" s="48"/>
      <c r="E54" s="174"/>
      <c r="F54" s="25"/>
      <c r="G54" s="25"/>
      <c r="H54" s="25"/>
      <c r="I54" s="26"/>
      <c r="J54" s="26"/>
      <c r="K54" s="26"/>
      <c r="L54" s="26"/>
      <c r="M54" s="106"/>
      <c r="N54" s="106"/>
      <c r="O54" s="27"/>
      <c r="P54" s="27"/>
      <c r="Q54" s="153"/>
      <c r="R54" s="28"/>
      <c r="S54" s="28"/>
      <c r="T54" s="28"/>
      <c r="U54" s="28"/>
      <c r="V54" s="28"/>
      <c r="W54" s="28"/>
      <c r="X54" s="28"/>
      <c r="Y54" s="28"/>
      <c r="Z54" s="28"/>
    </row>
    <row r="55" spans="1:26" s="29" customFormat="1" x14ac:dyDescent="0.25">
      <c r="A55" s="47">
        <f t="shared" si="0"/>
        <v>7</v>
      </c>
      <c r="B55" s="48"/>
      <c r="C55" s="49"/>
      <c r="D55" s="48"/>
      <c r="E55" s="174"/>
      <c r="F55" s="25"/>
      <c r="G55" s="25"/>
      <c r="H55" s="25"/>
      <c r="I55" s="26"/>
      <c r="J55" s="26"/>
      <c r="K55" s="26"/>
      <c r="L55" s="26"/>
      <c r="M55" s="106"/>
      <c r="N55" s="106"/>
      <c r="O55" s="27"/>
      <c r="P55" s="27"/>
      <c r="Q55" s="153"/>
      <c r="R55" s="28"/>
      <c r="S55" s="28"/>
      <c r="T55" s="28"/>
      <c r="U55" s="28"/>
      <c r="V55" s="28"/>
      <c r="W55" s="28"/>
      <c r="X55" s="28"/>
      <c r="Y55" s="28"/>
      <c r="Z55" s="28"/>
    </row>
    <row r="56" spans="1:26" s="29" customFormat="1" x14ac:dyDescent="0.25">
      <c r="A56" s="47">
        <f t="shared" si="0"/>
        <v>8</v>
      </c>
      <c r="B56" s="48"/>
      <c r="C56" s="49"/>
      <c r="D56" s="48"/>
      <c r="E56" s="174"/>
      <c r="F56" s="25"/>
      <c r="G56" s="25"/>
      <c r="H56" s="25"/>
      <c r="I56" s="26"/>
      <c r="J56" s="26"/>
      <c r="K56" s="26"/>
      <c r="L56" s="26"/>
      <c r="M56" s="106"/>
      <c r="N56" s="106"/>
      <c r="O56" s="27"/>
      <c r="P56" s="27"/>
      <c r="Q56" s="153"/>
      <c r="R56" s="28"/>
      <c r="S56" s="28"/>
      <c r="T56" s="28"/>
      <c r="U56" s="28"/>
      <c r="V56" s="28"/>
      <c r="W56" s="28"/>
      <c r="X56" s="28"/>
      <c r="Y56" s="28"/>
      <c r="Z56" s="28"/>
    </row>
    <row r="57" spans="1:26" s="29" customFormat="1" ht="40.5" customHeight="1" x14ac:dyDescent="0.25">
      <c r="A57" s="47"/>
      <c r="B57" s="50" t="s">
        <v>16</v>
      </c>
      <c r="C57" s="49"/>
      <c r="D57" s="48"/>
      <c r="E57" s="24"/>
      <c r="F57" s="25"/>
      <c r="G57" s="25"/>
      <c r="H57" s="25"/>
      <c r="I57" s="26"/>
      <c r="J57" s="26"/>
      <c r="K57" s="51" t="s">
        <v>174</v>
      </c>
      <c r="L57" s="51">
        <f t="shared" ref="L57:N57" si="1">SUM(L49:L56)</f>
        <v>0</v>
      </c>
      <c r="M57" s="151">
        <f t="shared" si="1"/>
        <v>7303</v>
      </c>
      <c r="N57" s="51">
        <f t="shared" si="1"/>
        <v>0</v>
      </c>
      <c r="O57" s="27"/>
      <c r="P57" s="27"/>
      <c r="Q57" s="154"/>
    </row>
    <row r="58" spans="1:26" s="30" customFormat="1" x14ac:dyDescent="0.25">
      <c r="E58" s="31"/>
      <c r="P58" s="194"/>
    </row>
    <row r="59" spans="1:26" s="30" customFormat="1" x14ac:dyDescent="0.25">
      <c r="B59" s="235" t="s">
        <v>28</v>
      </c>
      <c r="C59" s="235" t="s">
        <v>27</v>
      </c>
      <c r="D59" s="233" t="s">
        <v>34</v>
      </c>
      <c r="E59" s="233"/>
      <c r="P59" s="194"/>
    </row>
    <row r="60" spans="1:26" s="30" customFormat="1" x14ac:dyDescent="0.25">
      <c r="B60" s="236"/>
      <c r="C60" s="236"/>
      <c r="D60" s="62" t="s">
        <v>23</v>
      </c>
      <c r="E60" s="63" t="s">
        <v>24</v>
      </c>
      <c r="P60" s="194"/>
    </row>
    <row r="61" spans="1:26" s="30" customFormat="1" ht="30.6" customHeight="1" x14ac:dyDescent="0.25">
      <c r="B61" s="60" t="s">
        <v>21</v>
      </c>
      <c r="C61" s="61" t="str">
        <f>+K57</f>
        <v>41 MESES 28 DIAS</v>
      </c>
      <c r="D61" s="58" t="s">
        <v>176</v>
      </c>
      <c r="E61" s="59"/>
      <c r="F61" s="32"/>
      <c r="G61" s="32"/>
      <c r="H61" s="32"/>
      <c r="I61" s="32"/>
      <c r="J61" s="32"/>
      <c r="K61" s="32"/>
      <c r="L61" s="32"/>
      <c r="M61" s="32"/>
      <c r="P61" s="194"/>
    </row>
    <row r="62" spans="1:26" s="30" customFormat="1" ht="30" customHeight="1" x14ac:dyDescent="0.25">
      <c r="B62" s="60" t="s">
        <v>25</v>
      </c>
      <c r="C62" s="61" t="s">
        <v>175</v>
      </c>
      <c r="D62" s="58" t="s">
        <v>176</v>
      </c>
      <c r="E62" s="59"/>
      <c r="P62" s="194"/>
    </row>
    <row r="63" spans="1:26" s="30" customFormat="1" x14ac:dyDescent="0.25">
      <c r="B63" s="33"/>
      <c r="C63" s="231"/>
      <c r="D63" s="231"/>
      <c r="E63" s="231"/>
      <c r="F63" s="231"/>
      <c r="G63" s="231"/>
      <c r="H63" s="231"/>
      <c r="I63" s="231"/>
      <c r="J63" s="231"/>
      <c r="K63" s="231"/>
      <c r="L63" s="231"/>
      <c r="M63" s="231"/>
      <c r="N63" s="231"/>
      <c r="P63" s="194"/>
    </row>
    <row r="64" spans="1:26" ht="28.15" customHeight="1" thickBot="1" x14ac:dyDescent="0.3"/>
    <row r="65" spans="2:17" ht="27" thickBot="1" x14ac:dyDescent="0.3">
      <c r="B65" s="230" t="s">
        <v>104</v>
      </c>
      <c r="C65" s="230"/>
      <c r="D65" s="230"/>
      <c r="E65" s="230"/>
      <c r="F65" s="230"/>
      <c r="G65" s="230"/>
      <c r="H65" s="230"/>
      <c r="I65" s="230"/>
      <c r="J65" s="230"/>
      <c r="K65" s="230"/>
      <c r="L65" s="230"/>
      <c r="M65" s="230"/>
      <c r="N65" s="230"/>
    </row>
    <row r="68" spans="2:17" ht="109.5" customHeight="1" x14ac:dyDescent="0.25">
      <c r="B68" s="123" t="s">
        <v>150</v>
      </c>
      <c r="C68" s="69" t="s">
        <v>2</v>
      </c>
      <c r="D68" s="69" t="s">
        <v>106</v>
      </c>
      <c r="E68" s="69" t="s">
        <v>105</v>
      </c>
      <c r="F68" s="69" t="s">
        <v>107</v>
      </c>
      <c r="G68" s="69" t="s">
        <v>108</v>
      </c>
      <c r="H68" s="69" t="s">
        <v>109</v>
      </c>
      <c r="I68" s="69" t="s">
        <v>110</v>
      </c>
      <c r="J68" s="69" t="s">
        <v>111</v>
      </c>
      <c r="K68" s="69" t="s">
        <v>112</v>
      </c>
      <c r="L68" s="69" t="s">
        <v>113</v>
      </c>
      <c r="M68" s="99" t="s">
        <v>114</v>
      </c>
      <c r="N68" s="99" t="s">
        <v>115</v>
      </c>
      <c r="O68" s="251" t="s">
        <v>3</v>
      </c>
      <c r="P68" s="253"/>
      <c r="Q68" s="69" t="s">
        <v>18</v>
      </c>
    </row>
    <row r="69" spans="2:17" x14ac:dyDescent="0.25">
      <c r="B69" s="175" t="s">
        <v>197</v>
      </c>
      <c r="C69" s="175" t="s">
        <v>199</v>
      </c>
      <c r="D69" s="47" t="s">
        <v>205</v>
      </c>
      <c r="E69" s="176">
        <v>24</v>
      </c>
      <c r="F69" s="4"/>
      <c r="G69" s="4" t="s">
        <v>137</v>
      </c>
      <c r="H69" s="4"/>
      <c r="I69" s="100"/>
      <c r="J69" s="100" t="s">
        <v>137</v>
      </c>
      <c r="K69" s="100" t="s">
        <v>137</v>
      </c>
      <c r="L69" s="100" t="s">
        <v>137</v>
      </c>
      <c r="M69" s="100" t="s">
        <v>137</v>
      </c>
      <c r="N69" s="100" t="s">
        <v>137</v>
      </c>
      <c r="O69" s="249"/>
      <c r="P69" s="250"/>
      <c r="Q69" s="64" t="s">
        <v>137</v>
      </c>
    </row>
    <row r="70" spans="2:17" x14ac:dyDescent="0.25">
      <c r="B70" s="175" t="s">
        <v>210</v>
      </c>
      <c r="C70" s="175" t="s">
        <v>200</v>
      </c>
      <c r="D70" s="47" t="s">
        <v>206</v>
      </c>
      <c r="E70" s="176">
        <v>24</v>
      </c>
      <c r="F70" s="4"/>
      <c r="G70" s="4" t="s">
        <v>138</v>
      </c>
      <c r="H70" s="4"/>
      <c r="I70" s="100"/>
      <c r="J70" s="100" t="s">
        <v>137</v>
      </c>
      <c r="K70" s="100" t="s">
        <v>137</v>
      </c>
      <c r="L70" s="100" t="s">
        <v>137</v>
      </c>
      <c r="M70" s="100" t="s">
        <v>137</v>
      </c>
      <c r="N70" s="100" t="s">
        <v>137</v>
      </c>
      <c r="O70" s="249" t="s">
        <v>311</v>
      </c>
      <c r="P70" s="250"/>
      <c r="Q70" s="64" t="s">
        <v>137</v>
      </c>
    </row>
    <row r="71" spans="2:17" x14ac:dyDescent="0.25">
      <c r="B71" s="175" t="s">
        <v>197</v>
      </c>
      <c r="C71" s="175" t="s">
        <v>201</v>
      </c>
      <c r="D71" s="175" t="s">
        <v>205</v>
      </c>
      <c r="E71" s="176">
        <v>48</v>
      </c>
      <c r="F71" s="4"/>
      <c r="G71" s="4" t="s">
        <v>137</v>
      </c>
      <c r="H71" s="4"/>
      <c r="I71" s="100"/>
      <c r="J71" s="100" t="s">
        <v>137</v>
      </c>
      <c r="K71" s="100" t="s">
        <v>137</v>
      </c>
      <c r="L71" s="100" t="s">
        <v>137</v>
      </c>
      <c r="M71" s="100" t="s">
        <v>137</v>
      </c>
      <c r="N71" s="100" t="s">
        <v>137</v>
      </c>
      <c r="O71" s="172"/>
      <c r="P71" s="195"/>
      <c r="Q71" s="124" t="s">
        <v>137</v>
      </c>
    </row>
    <row r="72" spans="2:17" x14ac:dyDescent="0.25">
      <c r="B72" s="175" t="s">
        <v>197</v>
      </c>
      <c r="C72" s="175" t="s">
        <v>202</v>
      </c>
      <c r="D72" s="47" t="s">
        <v>209</v>
      </c>
      <c r="E72" s="176">
        <v>60</v>
      </c>
      <c r="F72" s="4"/>
      <c r="G72" s="4" t="s">
        <v>137</v>
      </c>
      <c r="H72" s="4"/>
      <c r="I72" s="100"/>
      <c r="J72" s="100" t="s">
        <v>137</v>
      </c>
      <c r="K72" s="100" t="s">
        <v>137</v>
      </c>
      <c r="L72" s="100" t="s">
        <v>137</v>
      </c>
      <c r="M72" s="100" t="s">
        <v>137</v>
      </c>
      <c r="N72" s="100" t="s">
        <v>137</v>
      </c>
      <c r="O72" s="172"/>
      <c r="P72" s="195"/>
      <c r="Q72" s="124" t="s">
        <v>137</v>
      </c>
    </row>
    <row r="73" spans="2:17" x14ac:dyDescent="0.25">
      <c r="B73" s="175" t="s">
        <v>198</v>
      </c>
      <c r="C73" s="175" t="s">
        <v>203</v>
      </c>
      <c r="D73" s="177" t="s">
        <v>207</v>
      </c>
      <c r="E73" s="176">
        <v>36</v>
      </c>
      <c r="F73" s="4"/>
      <c r="G73" s="4" t="s">
        <v>137</v>
      </c>
      <c r="H73" s="4"/>
      <c r="I73" s="100"/>
      <c r="J73" s="100" t="s">
        <v>137</v>
      </c>
      <c r="K73" s="100" t="s">
        <v>137</v>
      </c>
      <c r="L73" s="100" t="s">
        <v>137</v>
      </c>
      <c r="M73" s="100" t="s">
        <v>137</v>
      </c>
      <c r="N73" s="100" t="s">
        <v>137</v>
      </c>
      <c r="O73" s="172"/>
      <c r="P73" s="195"/>
      <c r="Q73" s="124" t="s">
        <v>137</v>
      </c>
    </row>
    <row r="74" spans="2:17" x14ac:dyDescent="0.25">
      <c r="B74" s="175" t="s">
        <v>197</v>
      </c>
      <c r="C74" s="175" t="s">
        <v>204</v>
      </c>
      <c r="D74" s="47" t="s">
        <v>208</v>
      </c>
      <c r="E74" s="176">
        <v>24</v>
      </c>
      <c r="F74" s="4"/>
      <c r="G74" s="4" t="s">
        <v>137</v>
      </c>
      <c r="H74" s="4"/>
      <c r="I74" s="100"/>
      <c r="J74" s="100" t="s">
        <v>137</v>
      </c>
      <c r="K74" s="100" t="s">
        <v>137</v>
      </c>
      <c r="L74" s="100" t="s">
        <v>137</v>
      </c>
      <c r="M74" s="100" t="s">
        <v>137</v>
      </c>
      <c r="N74" s="100" t="s">
        <v>137</v>
      </c>
      <c r="O74" s="249"/>
      <c r="P74" s="250"/>
      <c r="Q74" s="124" t="s">
        <v>137</v>
      </c>
    </row>
    <row r="75" spans="2:17" x14ac:dyDescent="0.25">
      <c r="B75" s="64"/>
      <c r="C75" s="64"/>
      <c r="D75" s="64"/>
      <c r="E75" s="64"/>
      <c r="F75" s="64"/>
      <c r="G75" s="64"/>
      <c r="H75" s="64"/>
      <c r="I75" s="64"/>
      <c r="J75" s="64"/>
      <c r="K75" s="64"/>
      <c r="L75" s="64"/>
      <c r="M75" s="64"/>
      <c r="N75" s="64"/>
      <c r="O75" s="249"/>
      <c r="P75" s="250"/>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7" t="s">
        <v>38</v>
      </c>
      <c r="C81" s="258"/>
      <c r="D81" s="258"/>
      <c r="E81" s="258"/>
      <c r="F81" s="258"/>
      <c r="G81" s="258"/>
      <c r="H81" s="258"/>
      <c r="I81" s="258"/>
      <c r="J81" s="258"/>
      <c r="K81" s="258"/>
      <c r="L81" s="258"/>
      <c r="M81" s="258"/>
      <c r="N81" s="259"/>
    </row>
    <row r="86" spans="2:17" ht="76.5" customHeight="1" x14ac:dyDescent="0.25">
      <c r="B86" s="57" t="s">
        <v>0</v>
      </c>
      <c r="C86" s="57" t="s">
        <v>39</v>
      </c>
      <c r="D86" s="57" t="s">
        <v>40</v>
      </c>
      <c r="E86" s="57" t="s">
        <v>116</v>
      </c>
      <c r="F86" s="57" t="s">
        <v>118</v>
      </c>
      <c r="G86" s="57" t="s">
        <v>119</v>
      </c>
      <c r="H86" s="57" t="s">
        <v>120</v>
      </c>
      <c r="I86" s="57" t="s">
        <v>117</v>
      </c>
      <c r="J86" s="251" t="s">
        <v>121</v>
      </c>
      <c r="K86" s="252"/>
      <c r="L86" s="253"/>
      <c r="M86" s="57" t="s">
        <v>122</v>
      </c>
      <c r="N86" s="57" t="s">
        <v>41</v>
      </c>
      <c r="O86" s="57" t="s">
        <v>42</v>
      </c>
      <c r="P86" s="251" t="s">
        <v>3</v>
      </c>
      <c r="Q86" s="253"/>
    </row>
    <row r="87" spans="2:17" ht="37.5" customHeight="1" x14ac:dyDescent="0.25">
      <c r="B87" s="70" t="s">
        <v>44</v>
      </c>
      <c r="C87" s="70">
        <f>(180+36)/200+600/300*2</f>
        <v>5.08</v>
      </c>
      <c r="D87" s="124" t="s">
        <v>218</v>
      </c>
      <c r="E87" s="124">
        <v>37087656</v>
      </c>
      <c r="F87" s="70" t="s">
        <v>219</v>
      </c>
      <c r="G87" s="70" t="s">
        <v>220</v>
      </c>
      <c r="H87" s="191">
        <v>41265</v>
      </c>
      <c r="I87" s="59" t="s">
        <v>138</v>
      </c>
      <c r="J87" s="70" t="s">
        <v>221</v>
      </c>
      <c r="K87" s="192" t="s">
        <v>222</v>
      </c>
      <c r="L87" s="59" t="s">
        <v>223</v>
      </c>
      <c r="M87" s="124" t="s">
        <v>137</v>
      </c>
      <c r="N87" s="124" t="s">
        <v>137</v>
      </c>
      <c r="O87" s="124" t="s">
        <v>137</v>
      </c>
      <c r="P87" s="190" t="s">
        <v>313</v>
      </c>
      <c r="Q87" s="180"/>
    </row>
    <row r="88" spans="2:17" ht="37.5" customHeight="1" x14ac:dyDescent="0.25">
      <c r="B88" s="70" t="s">
        <v>44</v>
      </c>
      <c r="C88" s="70">
        <f>(216/200)+600/300*2</f>
        <v>5.08</v>
      </c>
      <c r="D88" s="124" t="s">
        <v>218</v>
      </c>
      <c r="E88" s="124">
        <v>37087656</v>
      </c>
      <c r="F88" s="70" t="s">
        <v>219</v>
      </c>
      <c r="G88" s="70" t="s">
        <v>220</v>
      </c>
      <c r="H88" s="191">
        <v>41265</v>
      </c>
      <c r="I88" s="59" t="s">
        <v>138</v>
      </c>
      <c r="J88" s="70" t="s">
        <v>225</v>
      </c>
      <c r="K88" s="192" t="s">
        <v>226</v>
      </c>
      <c r="L88" s="59" t="s">
        <v>223</v>
      </c>
      <c r="M88" s="124" t="s">
        <v>137</v>
      </c>
      <c r="N88" s="124" t="s">
        <v>137</v>
      </c>
      <c r="O88" s="124" t="s">
        <v>137</v>
      </c>
      <c r="P88" s="190" t="s">
        <v>313</v>
      </c>
      <c r="Q88" s="180"/>
    </row>
    <row r="89" spans="2:17" ht="37.5" customHeight="1" x14ac:dyDescent="0.25">
      <c r="B89" s="70" t="s">
        <v>44</v>
      </c>
      <c r="C89" s="70">
        <f>(216/200)+600/300*2</f>
        <v>5.08</v>
      </c>
      <c r="D89" s="124" t="s">
        <v>218</v>
      </c>
      <c r="E89" s="124">
        <v>37087656</v>
      </c>
      <c r="F89" s="70" t="s">
        <v>219</v>
      </c>
      <c r="G89" s="70" t="s">
        <v>220</v>
      </c>
      <c r="H89" s="191">
        <v>41265</v>
      </c>
      <c r="I89" s="59" t="s">
        <v>138</v>
      </c>
      <c r="J89" s="70" t="s">
        <v>227</v>
      </c>
      <c r="K89" s="192" t="s">
        <v>228</v>
      </c>
      <c r="L89" s="192" t="s">
        <v>229</v>
      </c>
      <c r="M89" s="124" t="s">
        <v>137</v>
      </c>
      <c r="N89" s="124" t="s">
        <v>137</v>
      </c>
      <c r="O89" s="124" t="s">
        <v>137</v>
      </c>
      <c r="P89" s="190" t="s">
        <v>313</v>
      </c>
      <c r="Q89" s="180"/>
    </row>
    <row r="90" spans="2:17" ht="37.5" customHeight="1" x14ac:dyDescent="0.25">
      <c r="B90" s="178" t="s">
        <v>43</v>
      </c>
      <c r="C90" s="178">
        <f t="shared" ref="C90:C91" si="2">(216/200)+600/300</f>
        <v>3.08</v>
      </c>
      <c r="D90" s="124" t="s">
        <v>230</v>
      </c>
      <c r="E90" s="124">
        <v>37085836</v>
      </c>
      <c r="F90" s="70" t="s">
        <v>219</v>
      </c>
      <c r="G90" s="70" t="s">
        <v>231</v>
      </c>
      <c r="H90" s="191">
        <v>39431</v>
      </c>
      <c r="I90" s="59" t="s">
        <v>137</v>
      </c>
      <c r="J90" s="70" t="s">
        <v>227</v>
      </c>
      <c r="K90" s="192" t="s">
        <v>232</v>
      </c>
      <c r="L90" s="59" t="s">
        <v>229</v>
      </c>
      <c r="M90" s="124" t="s">
        <v>137</v>
      </c>
      <c r="N90" s="124" t="s">
        <v>137</v>
      </c>
      <c r="O90" s="124" t="s">
        <v>138</v>
      </c>
      <c r="P90" s="283" t="s">
        <v>314</v>
      </c>
      <c r="Q90" s="284"/>
    </row>
    <row r="91" spans="2:17" ht="37.5" customHeight="1" x14ac:dyDescent="0.25">
      <c r="B91" s="178" t="s">
        <v>43</v>
      </c>
      <c r="C91" s="178">
        <f t="shared" si="2"/>
        <v>3.08</v>
      </c>
      <c r="D91" s="124" t="s">
        <v>230</v>
      </c>
      <c r="E91" s="124">
        <v>37085836</v>
      </c>
      <c r="F91" s="70" t="s">
        <v>219</v>
      </c>
      <c r="G91" s="70" t="s">
        <v>231</v>
      </c>
      <c r="H91" s="191">
        <v>39431</v>
      </c>
      <c r="I91" s="59" t="s">
        <v>137</v>
      </c>
      <c r="J91" s="70" t="s">
        <v>233</v>
      </c>
      <c r="K91" s="192" t="s">
        <v>235</v>
      </c>
      <c r="L91" s="59" t="s">
        <v>234</v>
      </c>
      <c r="M91" s="124" t="s">
        <v>137</v>
      </c>
      <c r="N91" s="124" t="s">
        <v>137</v>
      </c>
      <c r="O91" s="124" t="s">
        <v>138</v>
      </c>
      <c r="P91" s="283" t="s">
        <v>314</v>
      </c>
      <c r="Q91" s="284"/>
    </row>
    <row r="92" spans="2:17" ht="37.5" customHeight="1" x14ac:dyDescent="0.25">
      <c r="B92" s="70" t="s">
        <v>44</v>
      </c>
      <c r="C92" s="70">
        <f t="shared" ref="C92:C104" si="3">(216/200)+600/300*2</f>
        <v>5.08</v>
      </c>
      <c r="D92" s="124" t="s">
        <v>236</v>
      </c>
      <c r="E92" s="124">
        <v>27276720</v>
      </c>
      <c r="F92" s="70" t="s">
        <v>237</v>
      </c>
      <c r="G92" s="70" t="s">
        <v>238</v>
      </c>
      <c r="H92" s="191">
        <v>40961</v>
      </c>
      <c r="I92" s="59" t="s">
        <v>137</v>
      </c>
      <c r="J92" s="70" t="s">
        <v>239</v>
      </c>
      <c r="K92" s="192" t="s">
        <v>240</v>
      </c>
      <c r="L92" s="59" t="s">
        <v>237</v>
      </c>
      <c r="M92" s="124" t="s">
        <v>137</v>
      </c>
      <c r="N92" s="124" t="s">
        <v>137</v>
      </c>
      <c r="O92" s="124" t="s">
        <v>137</v>
      </c>
      <c r="P92" s="190"/>
      <c r="Q92" s="180"/>
    </row>
    <row r="93" spans="2:17" ht="37.5" customHeight="1" x14ac:dyDescent="0.25">
      <c r="B93" s="70" t="s">
        <v>44</v>
      </c>
      <c r="C93" s="70">
        <f t="shared" si="3"/>
        <v>5.08</v>
      </c>
      <c r="D93" s="124" t="s">
        <v>236</v>
      </c>
      <c r="E93" s="124">
        <v>27276720</v>
      </c>
      <c r="F93" s="70" t="s">
        <v>237</v>
      </c>
      <c r="G93" s="70" t="s">
        <v>238</v>
      </c>
      <c r="H93" s="191">
        <v>40961</v>
      </c>
      <c r="I93" s="59" t="s">
        <v>137</v>
      </c>
      <c r="J93" s="70" t="s">
        <v>242</v>
      </c>
      <c r="K93" s="196" t="s">
        <v>241</v>
      </c>
      <c r="L93" s="59" t="s">
        <v>237</v>
      </c>
      <c r="M93" s="124" t="s">
        <v>137</v>
      </c>
      <c r="N93" s="124" t="s">
        <v>137</v>
      </c>
      <c r="O93" s="124" t="s">
        <v>137</v>
      </c>
      <c r="P93" s="190"/>
      <c r="Q93" s="180"/>
    </row>
    <row r="94" spans="2:17" ht="37.5" customHeight="1" x14ac:dyDescent="0.25">
      <c r="B94" s="70" t="s">
        <v>44</v>
      </c>
      <c r="C94" s="70">
        <f t="shared" si="3"/>
        <v>5.08</v>
      </c>
      <c r="D94" s="124" t="s">
        <v>236</v>
      </c>
      <c r="E94" s="124">
        <v>27276720</v>
      </c>
      <c r="F94" s="70" t="s">
        <v>237</v>
      </c>
      <c r="G94" s="70" t="s">
        <v>238</v>
      </c>
      <c r="H94" s="191">
        <v>40961</v>
      </c>
      <c r="I94" s="59" t="s">
        <v>137</v>
      </c>
      <c r="J94" s="70" t="s">
        <v>243</v>
      </c>
      <c r="K94" s="192" t="s">
        <v>244</v>
      </c>
      <c r="L94" s="59" t="s">
        <v>237</v>
      </c>
      <c r="M94" s="124" t="s">
        <v>137</v>
      </c>
      <c r="N94" s="124" t="s">
        <v>137</v>
      </c>
      <c r="O94" s="124" t="s">
        <v>137</v>
      </c>
      <c r="P94" s="190"/>
      <c r="Q94" s="180"/>
    </row>
    <row r="95" spans="2:17" ht="37.5" customHeight="1" x14ac:dyDescent="0.25">
      <c r="B95" s="70" t="s">
        <v>44</v>
      </c>
      <c r="C95" s="70">
        <f t="shared" si="3"/>
        <v>5.08</v>
      </c>
      <c r="D95" s="124" t="s">
        <v>245</v>
      </c>
      <c r="E95" s="124">
        <v>36861212</v>
      </c>
      <c r="F95" s="70" t="s">
        <v>219</v>
      </c>
      <c r="G95" s="70" t="s">
        <v>231</v>
      </c>
      <c r="H95" s="191">
        <v>39067</v>
      </c>
      <c r="I95" s="59" t="s">
        <v>138</v>
      </c>
      <c r="J95" s="70" t="s">
        <v>159</v>
      </c>
      <c r="K95" s="192" t="s">
        <v>246</v>
      </c>
      <c r="L95" s="59" t="s">
        <v>247</v>
      </c>
      <c r="M95" s="124" t="s">
        <v>137</v>
      </c>
      <c r="N95" s="124" t="s">
        <v>137</v>
      </c>
      <c r="O95" s="124" t="s">
        <v>137</v>
      </c>
      <c r="P95" s="190" t="s">
        <v>312</v>
      </c>
      <c r="Q95" s="180"/>
    </row>
    <row r="96" spans="2:17" ht="37.5" customHeight="1" x14ac:dyDescent="0.25">
      <c r="B96" s="70" t="s">
        <v>44</v>
      </c>
      <c r="C96" s="70">
        <f t="shared" si="3"/>
        <v>5.08</v>
      </c>
      <c r="D96" s="124" t="s">
        <v>248</v>
      </c>
      <c r="E96" s="124">
        <v>37081750</v>
      </c>
      <c r="F96" s="70" t="s">
        <v>219</v>
      </c>
      <c r="G96" s="70" t="s">
        <v>231</v>
      </c>
      <c r="H96" s="191">
        <v>40527</v>
      </c>
      <c r="I96" s="59" t="s">
        <v>138</v>
      </c>
      <c r="J96" s="124" t="s">
        <v>249</v>
      </c>
      <c r="K96" s="192" t="s">
        <v>250</v>
      </c>
      <c r="L96" s="59" t="s">
        <v>251</v>
      </c>
      <c r="M96" s="124" t="s">
        <v>137</v>
      </c>
      <c r="N96" s="124" t="s">
        <v>137</v>
      </c>
      <c r="O96" s="124" t="s">
        <v>137</v>
      </c>
      <c r="P96" s="190"/>
      <c r="Q96" s="180"/>
    </row>
    <row r="97" spans="2:18" ht="37.5" customHeight="1" x14ac:dyDescent="0.25">
      <c r="B97" s="70" t="s">
        <v>44</v>
      </c>
      <c r="C97" s="70">
        <f t="shared" si="3"/>
        <v>5.08</v>
      </c>
      <c r="D97" s="124" t="s">
        <v>252</v>
      </c>
      <c r="E97" s="124">
        <v>1085264452</v>
      </c>
      <c r="F97" s="70" t="s">
        <v>219</v>
      </c>
      <c r="G97" s="70" t="s">
        <v>231</v>
      </c>
      <c r="H97" s="191">
        <v>41083</v>
      </c>
      <c r="I97" s="59" t="s">
        <v>137</v>
      </c>
      <c r="J97" s="124" t="s">
        <v>253</v>
      </c>
      <c r="K97" s="192" t="s">
        <v>254</v>
      </c>
      <c r="L97" s="59" t="s">
        <v>255</v>
      </c>
      <c r="M97" s="124" t="s">
        <v>137</v>
      </c>
      <c r="N97" s="124" t="s">
        <v>137</v>
      </c>
      <c r="O97" s="124" t="s">
        <v>137</v>
      </c>
      <c r="P97" s="190"/>
      <c r="Q97" s="180"/>
    </row>
    <row r="98" spans="2:18" ht="37.5" customHeight="1" x14ac:dyDescent="0.25">
      <c r="B98" s="70" t="s">
        <v>44</v>
      </c>
      <c r="C98" s="70">
        <f t="shared" si="3"/>
        <v>5.08</v>
      </c>
      <c r="D98" s="124" t="s">
        <v>270</v>
      </c>
      <c r="E98" s="124">
        <v>59653329</v>
      </c>
      <c r="F98" s="70" t="s">
        <v>219</v>
      </c>
      <c r="G98" s="70" t="s">
        <v>231</v>
      </c>
      <c r="H98" s="191">
        <v>40810</v>
      </c>
      <c r="I98" s="59" t="s">
        <v>137</v>
      </c>
      <c r="J98" s="124" t="s">
        <v>271</v>
      </c>
      <c r="K98" s="192" t="s">
        <v>272</v>
      </c>
      <c r="L98" s="59" t="s">
        <v>273</v>
      </c>
      <c r="M98" s="124" t="s">
        <v>138</v>
      </c>
      <c r="N98" s="124" t="s">
        <v>137</v>
      </c>
      <c r="O98" s="124" t="s">
        <v>137</v>
      </c>
      <c r="P98" s="190" t="s">
        <v>276</v>
      </c>
      <c r="Q98" s="180"/>
    </row>
    <row r="99" spans="2:18" ht="37.5" customHeight="1" x14ac:dyDescent="0.25">
      <c r="B99" s="70" t="s">
        <v>44</v>
      </c>
      <c r="C99" s="70">
        <f t="shared" si="3"/>
        <v>5.08</v>
      </c>
      <c r="D99" s="124" t="s">
        <v>270</v>
      </c>
      <c r="E99" s="124">
        <v>59653329</v>
      </c>
      <c r="F99" s="70" t="s">
        <v>219</v>
      </c>
      <c r="G99" s="70" t="s">
        <v>231</v>
      </c>
      <c r="H99" s="191">
        <v>40810</v>
      </c>
      <c r="I99" s="59" t="s">
        <v>137</v>
      </c>
      <c r="J99" s="124" t="s">
        <v>275</v>
      </c>
      <c r="K99" s="192" t="s">
        <v>274</v>
      </c>
      <c r="L99" s="59" t="s">
        <v>273</v>
      </c>
      <c r="M99" s="124" t="s">
        <v>138</v>
      </c>
      <c r="N99" s="124" t="s">
        <v>137</v>
      </c>
      <c r="O99" s="124" t="s">
        <v>137</v>
      </c>
      <c r="P99" s="190" t="s">
        <v>276</v>
      </c>
      <c r="Q99" s="180"/>
    </row>
    <row r="100" spans="2:18" ht="37.5" customHeight="1" x14ac:dyDescent="0.25">
      <c r="B100" s="70" t="s">
        <v>44</v>
      </c>
      <c r="C100" s="70">
        <f t="shared" si="3"/>
        <v>5.08</v>
      </c>
      <c r="D100" s="124" t="s">
        <v>286</v>
      </c>
      <c r="E100" s="124">
        <v>24327397</v>
      </c>
      <c r="F100" s="70" t="s">
        <v>237</v>
      </c>
      <c r="G100" s="70" t="s">
        <v>287</v>
      </c>
      <c r="H100" s="191">
        <v>29938</v>
      </c>
      <c r="I100" s="59" t="s">
        <v>138</v>
      </c>
      <c r="J100" s="124" t="s">
        <v>288</v>
      </c>
      <c r="K100" s="192" t="s">
        <v>293</v>
      </c>
      <c r="L100" s="59" t="s">
        <v>289</v>
      </c>
      <c r="M100" s="124" t="s">
        <v>137</v>
      </c>
      <c r="N100" s="124" t="s">
        <v>137</v>
      </c>
      <c r="O100" s="124" t="s">
        <v>137</v>
      </c>
      <c r="P100" s="190"/>
      <c r="Q100" s="180"/>
    </row>
    <row r="101" spans="2:18" ht="37.5" customHeight="1" x14ac:dyDescent="0.25">
      <c r="B101" s="70" t="s">
        <v>44</v>
      </c>
      <c r="C101" s="70">
        <f t="shared" si="3"/>
        <v>5.08</v>
      </c>
      <c r="D101" s="124" t="s">
        <v>286</v>
      </c>
      <c r="E101" s="124">
        <v>24327397</v>
      </c>
      <c r="F101" s="70" t="s">
        <v>237</v>
      </c>
      <c r="G101" s="70" t="s">
        <v>287</v>
      </c>
      <c r="H101" s="191">
        <v>29938</v>
      </c>
      <c r="I101" s="59" t="s">
        <v>138</v>
      </c>
      <c r="J101" s="124" t="s">
        <v>290</v>
      </c>
      <c r="K101" s="192" t="s">
        <v>291</v>
      </c>
      <c r="L101" s="59" t="s">
        <v>292</v>
      </c>
      <c r="M101" s="124" t="s">
        <v>137</v>
      </c>
      <c r="N101" s="124" t="s">
        <v>137</v>
      </c>
      <c r="O101" s="124" t="s">
        <v>137</v>
      </c>
      <c r="P101" s="190"/>
      <c r="Q101" s="180"/>
    </row>
    <row r="102" spans="2:18" ht="37.5" customHeight="1" x14ac:dyDescent="0.25">
      <c r="B102" s="70" t="s">
        <v>44</v>
      </c>
      <c r="C102" s="70">
        <f t="shared" si="3"/>
        <v>5.08</v>
      </c>
      <c r="D102" s="124" t="s">
        <v>294</v>
      </c>
      <c r="E102" s="124">
        <v>27280955</v>
      </c>
      <c r="F102" s="70" t="s">
        <v>219</v>
      </c>
      <c r="G102" s="70" t="s">
        <v>220</v>
      </c>
      <c r="H102" s="191">
        <v>38212</v>
      </c>
      <c r="I102" s="59" t="s">
        <v>137</v>
      </c>
      <c r="J102" s="124" t="s">
        <v>162</v>
      </c>
      <c r="K102" s="192" t="s">
        <v>295</v>
      </c>
      <c r="L102" s="59" t="s">
        <v>219</v>
      </c>
      <c r="M102" s="124" t="s">
        <v>137</v>
      </c>
      <c r="N102" s="124" t="s">
        <v>137</v>
      </c>
      <c r="O102" s="285" t="s">
        <v>137</v>
      </c>
      <c r="P102" s="286"/>
      <c r="Q102" s="287"/>
    </row>
    <row r="103" spans="2:18" ht="37.5" customHeight="1" x14ac:dyDescent="0.25">
      <c r="B103" s="70" t="s">
        <v>44</v>
      </c>
      <c r="C103" s="70">
        <f t="shared" si="3"/>
        <v>5.08</v>
      </c>
      <c r="D103" s="124" t="s">
        <v>294</v>
      </c>
      <c r="E103" s="124">
        <v>27280955</v>
      </c>
      <c r="F103" s="70" t="s">
        <v>219</v>
      </c>
      <c r="G103" s="70" t="s">
        <v>220</v>
      </c>
      <c r="H103" s="191">
        <v>38212</v>
      </c>
      <c r="I103" s="59" t="s">
        <v>137</v>
      </c>
      <c r="J103" s="1" t="s">
        <v>162</v>
      </c>
      <c r="K103" s="101" t="s">
        <v>296</v>
      </c>
      <c r="L103" s="59" t="s">
        <v>219</v>
      </c>
      <c r="M103" s="124" t="s">
        <v>137</v>
      </c>
      <c r="N103" s="289" t="s">
        <v>137</v>
      </c>
      <c r="O103" s="124" t="s">
        <v>137</v>
      </c>
      <c r="P103" s="286"/>
      <c r="Q103" s="287"/>
    </row>
    <row r="104" spans="2:18" ht="37.5" customHeight="1" x14ac:dyDescent="0.25">
      <c r="B104" s="70" t="s">
        <v>44</v>
      </c>
      <c r="C104" s="70">
        <f t="shared" si="3"/>
        <v>5.08</v>
      </c>
      <c r="D104" s="124" t="s">
        <v>294</v>
      </c>
      <c r="E104" s="124">
        <v>27280955</v>
      </c>
      <c r="F104" s="70" t="s">
        <v>219</v>
      </c>
      <c r="G104" s="70" t="s">
        <v>220</v>
      </c>
      <c r="H104" s="191">
        <v>38212</v>
      </c>
      <c r="I104" s="59" t="s">
        <v>137</v>
      </c>
      <c r="J104" s="1" t="s">
        <v>162</v>
      </c>
      <c r="K104" s="101" t="s">
        <v>297</v>
      </c>
      <c r="L104" s="59" t="s">
        <v>219</v>
      </c>
      <c r="M104" s="124" t="s">
        <v>137</v>
      </c>
      <c r="N104" s="289" t="s">
        <v>137</v>
      </c>
      <c r="O104" s="124" t="s">
        <v>137</v>
      </c>
      <c r="P104" s="286"/>
      <c r="Q104" s="287"/>
    </row>
    <row r="105" spans="2:18" ht="37.5" customHeight="1" x14ac:dyDescent="0.25">
      <c r="B105" s="184"/>
      <c r="C105" s="184"/>
      <c r="D105" s="185"/>
      <c r="E105" s="185"/>
      <c r="F105" s="184"/>
      <c r="G105" s="184"/>
      <c r="H105" s="185"/>
      <c r="I105" s="186"/>
      <c r="J105" s="187"/>
      <c r="K105" s="188"/>
      <c r="L105" s="188"/>
      <c r="M105" s="10"/>
      <c r="N105" s="10"/>
      <c r="O105" s="10"/>
      <c r="P105" s="103"/>
      <c r="Q105" s="288"/>
      <c r="R105" s="10"/>
    </row>
    <row r="107" spans="2:18" ht="15.75" thickBot="1" x14ac:dyDescent="0.3"/>
    <row r="108" spans="2:18" ht="27" thickBot="1" x14ac:dyDescent="0.3">
      <c r="B108" s="257" t="s">
        <v>46</v>
      </c>
      <c r="C108" s="258"/>
      <c r="D108" s="258"/>
      <c r="E108" s="258"/>
      <c r="F108" s="258"/>
      <c r="G108" s="258"/>
      <c r="H108" s="258"/>
      <c r="I108" s="258"/>
      <c r="J108" s="258"/>
      <c r="K108" s="258"/>
      <c r="L108" s="258"/>
      <c r="M108" s="258"/>
      <c r="N108" s="259"/>
    </row>
    <row r="111" spans="2:18" ht="46.15" customHeight="1" x14ac:dyDescent="0.25">
      <c r="B111" s="69" t="s">
        <v>33</v>
      </c>
      <c r="C111" s="69" t="s">
        <v>47</v>
      </c>
      <c r="D111" s="251" t="s">
        <v>3</v>
      </c>
      <c r="E111" s="253"/>
    </row>
    <row r="112" spans="2:18" ht="46.9" customHeight="1" x14ac:dyDescent="0.25">
      <c r="B112" s="70" t="s">
        <v>123</v>
      </c>
      <c r="C112" s="126" t="s">
        <v>137</v>
      </c>
      <c r="D112" s="254"/>
      <c r="E112" s="254"/>
    </row>
    <row r="115" spans="1:26" ht="26.25" x14ac:dyDescent="0.25">
      <c r="B115" s="255" t="s">
        <v>64</v>
      </c>
      <c r="C115" s="256"/>
      <c r="D115" s="256"/>
      <c r="E115" s="256"/>
      <c r="F115" s="256"/>
      <c r="G115" s="256"/>
      <c r="H115" s="256"/>
      <c r="I115" s="256"/>
      <c r="J115" s="256"/>
      <c r="K115" s="256"/>
      <c r="L115" s="256"/>
      <c r="M115" s="256"/>
      <c r="N115" s="256"/>
      <c r="O115" s="256"/>
      <c r="P115" s="256"/>
    </row>
    <row r="117" spans="1:26" ht="15.75" thickBot="1" x14ac:dyDescent="0.3"/>
    <row r="118" spans="1:26" ht="27" thickBot="1" x14ac:dyDescent="0.3">
      <c r="B118" s="257" t="s">
        <v>54</v>
      </c>
      <c r="C118" s="258"/>
      <c r="D118" s="258"/>
      <c r="E118" s="258"/>
      <c r="F118" s="258"/>
      <c r="G118" s="258"/>
      <c r="H118" s="258"/>
      <c r="I118" s="258"/>
      <c r="J118" s="258"/>
      <c r="K118" s="258"/>
      <c r="L118" s="258"/>
      <c r="M118" s="258"/>
      <c r="N118" s="259"/>
    </row>
    <row r="120" spans="1:26" ht="15.75" thickBot="1" x14ac:dyDescent="0.3">
      <c r="M120" s="66"/>
      <c r="N120" s="66"/>
    </row>
    <row r="121" spans="1:26" s="111" customFormat="1" ht="109.5" customHeight="1" x14ac:dyDescent="0.25">
      <c r="B121" s="121" t="s">
        <v>146</v>
      </c>
      <c r="C121" s="121" t="s">
        <v>147</v>
      </c>
      <c r="D121" s="121" t="s">
        <v>148</v>
      </c>
      <c r="E121" s="121" t="s">
        <v>45</v>
      </c>
      <c r="F121" s="121" t="s">
        <v>22</v>
      </c>
      <c r="G121" s="121" t="s">
        <v>103</v>
      </c>
      <c r="H121" s="121" t="s">
        <v>17</v>
      </c>
      <c r="I121" s="121" t="s">
        <v>10</v>
      </c>
      <c r="J121" s="121" t="s">
        <v>31</v>
      </c>
      <c r="K121" s="121" t="s">
        <v>61</v>
      </c>
      <c r="L121" s="121" t="s">
        <v>20</v>
      </c>
      <c r="M121" s="107" t="s">
        <v>26</v>
      </c>
      <c r="N121" s="121" t="s">
        <v>149</v>
      </c>
      <c r="O121" s="121" t="s">
        <v>36</v>
      </c>
      <c r="P121" s="122" t="s">
        <v>11</v>
      </c>
      <c r="Q121" s="122" t="s">
        <v>19</v>
      </c>
    </row>
    <row r="122" spans="1:26" s="116" customFormat="1" x14ac:dyDescent="0.25">
      <c r="A122" s="47">
        <v>1</v>
      </c>
      <c r="B122" s="117" t="s">
        <v>159</v>
      </c>
      <c r="C122" s="118" t="s">
        <v>159</v>
      </c>
      <c r="D122" s="117" t="s">
        <v>162</v>
      </c>
      <c r="E122" s="174" t="s">
        <v>177</v>
      </c>
      <c r="F122" s="113" t="s">
        <v>137</v>
      </c>
      <c r="G122" s="152"/>
      <c r="H122" s="120">
        <v>39834</v>
      </c>
      <c r="I122" s="114">
        <v>40178</v>
      </c>
      <c r="J122" s="114" t="s">
        <v>138</v>
      </c>
      <c r="K122" s="114" t="s">
        <v>170</v>
      </c>
      <c r="L122" s="114"/>
      <c r="M122" s="106">
        <v>1543</v>
      </c>
      <c r="N122" s="106">
        <f>+M122*G122</f>
        <v>0</v>
      </c>
      <c r="O122" s="27">
        <v>924673755</v>
      </c>
      <c r="P122" s="27">
        <v>93</v>
      </c>
      <c r="Q122" s="153"/>
      <c r="R122" s="115"/>
      <c r="S122" s="115"/>
      <c r="T122" s="115"/>
      <c r="U122" s="115"/>
      <c r="V122" s="115"/>
      <c r="W122" s="115"/>
      <c r="X122" s="115"/>
      <c r="Y122" s="115"/>
      <c r="Z122" s="115"/>
    </row>
    <row r="123" spans="1:26" s="116" customFormat="1" x14ac:dyDescent="0.25">
      <c r="A123" s="47">
        <f>+A122+1</f>
        <v>2</v>
      </c>
      <c r="B123" s="117" t="s">
        <v>159</v>
      </c>
      <c r="C123" s="118" t="s">
        <v>159</v>
      </c>
      <c r="D123" s="117" t="s">
        <v>162</v>
      </c>
      <c r="E123" s="174" t="s">
        <v>178</v>
      </c>
      <c r="F123" s="113" t="s">
        <v>137</v>
      </c>
      <c r="G123" s="113"/>
      <c r="H123" s="120">
        <v>40194</v>
      </c>
      <c r="I123" s="114">
        <v>40543</v>
      </c>
      <c r="J123" s="114" t="s">
        <v>138</v>
      </c>
      <c r="K123" s="114"/>
      <c r="L123" s="114"/>
      <c r="M123" s="106">
        <v>1519</v>
      </c>
      <c r="N123" s="106"/>
      <c r="O123" s="27">
        <v>956884802</v>
      </c>
      <c r="P123" s="27" t="s">
        <v>179</v>
      </c>
      <c r="Q123" s="153"/>
      <c r="R123" s="115"/>
      <c r="S123" s="115"/>
      <c r="T123" s="115"/>
      <c r="U123" s="115"/>
      <c r="V123" s="115"/>
      <c r="W123" s="115"/>
      <c r="X123" s="115"/>
      <c r="Y123" s="115"/>
      <c r="Z123" s="115"/>
    </row>
    <row r="124" spans="1:26" s="116" customFormat="1" x14ac:dyDescent="0.25">
      <c r="A124" s="47">
        <f t="shared" ref="A124:A129" si="4">+A123+1</f>
        <v>3</v>
      </c>
      <c r="B124" s="117" t="s">
        <v>159</v>
      </c>
      <c r="C124" s="118" t="s">
        <v>159</v>
      </c>
      <c r="D124" s="117" t="s">
        <v>162</v>
      </c>
      <c r="E124" s="174" t="s">
        <v>180</v>
      </c>
      <c r="F124" s="113" t="s">
        <v>137</v>
      </c>
      <c r="G124" s="113"/>
      <c r="H124" s="120">
        <v>41089</v>
      </c>
      <c r="I124" s="114">
        <v>41273</v>
      </c>
      <c r="J124" s="114" t="s">
        <v>138</v>
      </c>
      <c r="K124" s="114"/>
      <c r="L124" s="114" t="s">
        <v>188</v>
      </c>
      <c r="M124" s="106">
        <v>96</v>
      </c>
      <c r="N124" s="106"/>
      <c r="O124" s="27">
        <v>129392640</v>
      </c>
      <c r="P124" s="27">
        <v>96</v>
      </c>
      <c r="Q124" s="153"/>
      <c r="R124" s="115"/>
      <c r="S124" s="115"/>
      <c r="T124" s="115"/>
      <c r="U124" s="115"/>
      <c r="V124" s="115"/>
      <c r="W124" s="115"/>
      <c r="X124" s="115"/>
      <c r="Y124" s="115"/>
      <c r="Z124" s="115"/>
    </row>
    <row r="125" spans="1:26" s="116" customFormat="1" x14ac:dyDescent="0.25">
      <c r="A125" s="47">
        <f t="shared" si="4"/>
        <v>4</v>
      </c>
      <c r="B125" s="117" t="s">
        <v>159</v>
      </c>
      <c r="C125" s="118" t="s">
        <v>159</v>
      </c>
      <c r="D125" s="117" t="s">
        <v>162</v>
      </c>
      <c r="E125" s="174" t="s">
        <v>181</v>
      </c>
      <c r="F125" s="113" t="s">
        <v>137</v>
      </c>
      <c r="G125" s="113"/>
      <c r="H125" s="120">
        <v>41212</v>
      </c>
      <c r="I125" s="114">
        <v>41274</v>
      </c>
      <c r="J125" s="114" t="s">
        <v>138</v>
      </c>
      <c r="K125" s="114"/>
      <c r="L125" s="114" t="s">
        <v>189</v>
      </c>
      <c r="M125" s="106">
        <v>100</v>
      </c>
      <c r="N125" s="106"/>
      <c r="O125" s="27">
        <v>62640000</v>
      </c>
      <c r="P125" s="27">
        <v>97</v>
      </c>
      <c r="Q125" s="153"/>
      <c r="R125" s="115"/>
      <c r="S125" s="115"/>
      <c r="T125" s="115"/>
      <c r="U125" s="115"/>
      <c r="V125" s="115"/>
      <c r="W125" s="115"/>
      <c r="X125" s="115"/>
      <c r="Y125" s="115"/>
      <c r="Z125" s="115"/>
    </row>
    <row r="126" spans="1:26" s="116" customFormat="1" x14ac:dyDescent="0.25">
      <c r="A126" s="47">
        <f t="shared" si="4"/>
        <v>5</v>
      </c>
      <c r="B126" s="117" t="s">
        <v>159</v>
      </c>
      <c r="C126" s="118" t="s">
        <v>159</v>
      </c>
      <c r="D126" s="117" t="s">
        <v>162</v>
      </c>
      <c r="E126" s="174" t="s">
        <v>182</v>
      </c>
      <c r="F126" s="113" t="s">
        <v>137</v>
      </c>
      <c r="G126" s="113"/>
      <c r="H126" s="120">
        <v>40940</v>
      </c>
      <c r="I126" s="114">
        <v>41090</v>
      </c>
      <c r="J126" s="114" t="s">
        <v>138</v>
      </c>
      <c r="K126" s="114"/>
      <c r="L126" s="114" t="s">
        <v>190</v>
      </c>
      <c r="M126" s="106">
        <v>96</v>
      </c>
      <c r="N126" s="106"/>
      <c r="O126" s="27">
        <v>36851968</v>
      </c>
      <c r="P126" s="27">
        <v>98</v>
      </c>
      <c r="Q126" s="153"/>
      <c r="R126" s="115"/>
      <c r="S126" s="115"/>
      <c r="T126" s="115"/>
      <c r="U126" s="115"/>
      <c r="V126" s="115"/>
      <c r="W126" s="115"/>
      <c r="X126" s="115"/>
      <c r="Y126" s="115"/>
      <c r="Z126" s="115"/>
    </row>
    <row r="127" spans="1:26" s="116" customFormat="1" x14ac:dyDescent="0.25">
      <c r="A127" s="47">
        <f t="shared" si="4"/>
        <v>6</v>
      </c>
      <c r="B127" s="117" t="s">
        <v>159</v>
      </c>
      <c r="C127" s="118" t="s">
        <v>159</v>
      </c>
      <c r="D127" s="117" t="s">
        <v>162</v>
      </c>
      <c r="E127" s="174" t="s">
        <v>183</v>
      </c>
      <c r="F127" s="113" t="s">
        <v>137</v>
      </c>
      <c r="G127" s="113"/>
      <c r="H127" s="120">
        <v>41302</v>
      </c>
      <c r="I127" s="114">
        <v>41851</v>
      </c>
      <c r="J127" s="114" t="s">
        <v>138</v>
      </c>
      <c r="K127" s="114" t="s">
        <v>191</v>
      </c>
      <c r="L127" s="114" t="s">
        <v>192</v>
      </c>
      <c r="M127" s="106">
        <v>136</v>
      </c>
      <c r="N127" s="106"/>
      <c r="O127" s="27">
        <v>561660328</v>
      </c>
      <c r="P127" s="27" t="s">
        <v>184</v>
      </c>
      <c r="Q127" s="153"/>
      <c r="R127" s="115"/>
      <c r="S127" s="115"/>
      <c r="T127" s="115"/>
      <c r="U127" s="115"/>
      <c r="V127" s="115"/>
      <c r="W127" s="115"/>
      <c r="X127" s="115"/>
      <c r="Y127" s="115"/>
      <c r="Z127" s="115"/>
    </row>
    <row r="128" spans="1:26" s="116" customFormat="1" x14ac:dyDescent="0.25">
      <c r="A128" s="47">
        <f t="shared" si="4"/>
        <v>7</v>
      </c>
      <c r="B128" s="117" t="s">
        <v>159</v>
      </c>
      <c r="C128" s="118" t="s">
        <v>159</v>
      </c>
      <c r="D128" s="117" t="s">
        <v>162</v>
      </c>
      <c r="E128" s="174" t="s">
        <v>185</v>
      </c>
      <c r="F128" s="113" t="s">
        <v>137</v>
      </c>
      <c r="G128" s="113"/>
      <c r="H128" s="120">
        <v>41518</v>
      </c>
      <c r="I128" s="114">
        <v>41851</v>
      </c>
      <c r="J128" s="114" t="s">
        <v>138</v>
      </c>
      <c r="K128" s="114" t="s">
        <v>191</v>
      </c>
      <c r="L128" s="114" t="s">
        <v>193</v>
      </c>
      <c r="M128" s="106">
        <v>250</v>
      </c>
      <c r="N128" s="106"/>
      <c r="O128" s="27">
        <v>683850583</v>
      </c>
      <c r="P128" s="27" t="s">
        <v>186</v>
      </c>
      <c r="Q128" s="153"/>
      <c r="R128" s="115"/>
      <c r="S128" s="115"/>
      <c r="T128" s="115"/>
      <c r="U128" s="115"/>
      <c r="V128" s="115"/>
      <c r="W128" s="115"/>
      <c r="X128" s="115"/>
      <c r="Y128" s="115"/>
      <c r="Z128" s="115"/>
    </row>
    <row r="129" spans="1:26" s="116" customFormat="1" x14ac:dyDescent="0.25">
      <c r="A129" s="47">
        <f t="shared" si="4"/>
        <v>8</v>
      </c>
      <c r="B129" s="117" t="s">
        <v>159</v>
      </c>
      <c r="C129" s="118" t="s">
        <v>159</v>
      </c>
      <c r="D129" s="117" t="s">
        <v>162</v>
      </c>
      <c r="E129" s="174" t="s">
        <v>187</v>
      </c>
      <c r="F129" s="113" t="s">
        <v>137</v>
      </c>
      <c r="G129" s="113"/>
      <c r="H129" s="120">
        <v>41529</v>
      </c>
      <c r="I129" s="114">
        <v>41851</v>
      </c>
      <c r="J129" s="114" t="s">
        <v>138</v>
      </c>
      <c r="K129" s="114" t="s">
        <v>191</v>
      </c>
      <c r="L129" s="114" t="s">
        <v>194</v>
      </c>
      <c r="M129" s="106">
        <v>300</v>
      </c>
      <c r="N129" s="106"/>
      <c r="O129" s="27">
        <v>548765324</v>
      </c>
      <c r="P129" s="27">
        <v>103</v>
      </c>
      <c r="Q129" s="153"/>
      <c r="R129" s="115"/>
      <c r="S129" s="115"/>
      <c r="T129" s="115"/>
      <c r="U129" s="115"/>
      <c r="V129" s="115"/>
      <c r="W129" s="115"/>
      <c r="X129" s="115"/>
      <c r="Y129" s="115"/>
      <c r="Z129" s="115"/>
    </row>
    <row r="130" spans="1:26" s="116" customFormat="1" x14ac:dyDescent="0.25">
      <c r="A130" s="47"/>
      <c r="B130" s="117"/>
      <c r="C130" s="118"/>
      <c r="D130" s="117"/>
      <c r="E130" s="174"/>
      <c r="F130" s="113"/>
      <c r="G130" s="113"/>
      <c r="H130" s="120"/>
      <c r="I130" s="114"/>
      <c r="J130" s="114"/>
      <c r="K130" s="114"/>
      <c r="L130" s="114"/>
      <c r="M130" s="106"/>
      <c r="N130" s="106"/>
      <c r="O130" s="27"/>
      <c r="P130" s="27"/>
      <c r="Q130" s="153"/>
      <c r="R130" s="115"/>
      <c r="S130" s="115"/>
      <c r="T130" s="115"/>
      <c r="U130" s="115"/>
      <c r="V130" s="115"/>
      <c r="W130" s="115"/>
      <c r="X130" s="115"/>
      <c r="Y130" s="115"/>
      <c r="Z130" s="115"/>
    </row>
    <row r="131" spans="1:26" s="116" customFormat="1" ht="22.5" customHeight="1" x14ac:dyDescent="0.25">
      <c r="A131" s="47"/>
      <c r="B131" s="50" t="s">
        <v>16</v>
      </c>
      <c r="C131" s="118"/>
      <c r="D131" s="117"/>
      <c r="E131" s="174"/>
      <c r="F131" s="113"/>
      <c r="G131" s="113"/>
      <c r="H131" s="113"/>
      <c r="I131" s="114"/>
      <c r="J131" s="114"/>
      <c r="K131" s="119" t="s">
        <v>195</v>
      </c>
      <c r="L131" s="119" t="s">
        <v>196</v>
      </c>
      <c r="M131" s="151">
        <f>SUM(M122:M129)</f>
        <v>4040</v>
      </c>
      <c r="N131" s="119">
        <f t="shared" ref="N131" si="5">SUM(N122:N129)</f>
        <v>0</v>
      </c>
      <c r="O131" s="27"/>
      <c r="P131" s="27"/>
      <c r="Q131" s="154"/>
    </row>
    <row r="132" spans="1:26" x14ac:dyDescent="0.25">
      <c r="B132" s="30"/>
      <c r="C132" s="30"/>
      <c r="D132" s="30"/>
      <c r="E132" s="31"/>
      <c r="F132" s="30"/>
      <c r="G132" s="30"/>
      <c r="H132" s="30"/>
      <c r="I132" s="30"/>
      <c r="J132" s="30"/>
      <c r="K132" s="30"/>
      <c r="L132" s="30"/>
      <c r="M132" s="30"/>
      <c r="N132" s="30"/>
      <c r="O132" s="30"/>
      <c r="P132" s="194"/>
    </row>
    <row r="133" spans="1:26" ht="18.75" x14ac:dyDescent="0.25">
      <c r="B133" s="60" t="s">
        <v>32</v>
      </c>
      <c r="C133" s="74" t="str">
        <f>+K131</f>
        <v>15 MESES 11 DIAS</v>
      </c>
      <c r="H133" s="32"/>
      <c r="I133" s="32"/>
      <c r="J133" s="32"/>
      <c r="K133" s="32"/>
      <c r="L133" s="32"/>
      <c r="M133" s="32"/>
      <c r="N133" s="30"/>
      <c r="O133" s="30"/>
      <c r="P133" s="194"/>
    </row>
    <row r="135" spans="1:26" ht="15.75" thickBot="1" x14ac:dyDescent="0.3"/>
    <row r="136" spans="1:26" ht="37.15" customHeight="1" thickBot="1" x14ac:dyDescent="0.3">
      <c r="B136" s="77" t="s">
        <v>49</v>
      </c>
      <c r="C136" s="78" t="s">
        <v>50</v>
      </c>
      <c r="D136" s="77" t="s">
        <v>51</v>
      </c>
      <c r="E136" s="78" t="s">
        <v>55</v>
      </c>
    </row>
    <row r="137" spans="1:26" ht="41.45" customHeight="1" x14ac:dyDescent="0.25">
      <c r="B137" s="68" t="s">
        <v>124</v>
      </c>
      <c r="C137" s="71">
        <v>20</v>
      </c>
      <c r="D137" s="71">
        <v>0</v>
      </c>
      <c r="E137" s="260">
        <f>+D137+D138+D139</f>
        <v>30</v>
      </c>
    </row>
    <row r="138" spans="1:26" x14ac:dyDescent="0.25">
      <c r="B138" s="68" t="s">
        <v>125</v>
      </c>
      <c r="C138" s="58">
        <v>30</v>
      </c>
      <c r="D138" s="72">
        <v>30</v>
      </c>
      <c r="E138" s="261"/>
    </row>
    <row r="139" spans="1:26" ht="15.75" thickBot="1" x14ac:dyDescent="0.3">
      <c r="B139" s="68" t="s">
        <v>126</v>
      </c>
      <c r="C139" s="73">
        <v>40</v>
      </c>
      <c r="D139" s="73">
        <v>0</v>
      </c>
      <c r="E139" s="262"/>
    </row>
    <row r="141" spans="1:26" ht="15.75" thickBot="1" x14ac:dyDescent="0.3"/>
    <row r="142" spans="1:26" ht="27" thickBot="1" x14ac:dyDescent="0.3">
      <c r="B142" s="257" t="s">
        <v>52</v>
      </c>
      <c r="C142" s="258"/>
      <c r="D142" s="258"/>
      <c r="E142" s="258"/>
      <c r="F142" s="258"/>
      <c r="G142" s="258"/>
      <c r="H142" s="258"/>
      <c r="I142" s="258"/>
      <c r="J142" s="258"/>
      <c r="K142" s="258"/>
      <c r="L142" s="258"/>
      <c r="M142" s="258"/>
      <c r="N142" s="259"/>
    </row>
    <row r="144" spans="1:26" ht="76.5" customHeight="1" x14ac:dyDescent="0.25">
      <c r="B144" s="57" t="s">
        <v>0</v>
      </c>
      <c r="C144" s="57" t="s">
        <v>39</v>
      </c>
      <c r="D144" s="57" t="s">
        <v>40</v>
      </c>
      <c r="E144" s="57" t="s">
        <v>116</v>
      </c>
      <c r="F144" s="57" t="s">
        <v>118</v>
      </c>
      <c r="G144" s="57" t="s">
        <v>119</v>
      </c>
      <c r="H144" s="57" t="s">
        <v>120</v>
      </c>
      <c r="I144" s="57" t="s">
        <v>117</v>
      </c>
      <c r="J144" s="251" t="s">
        <v>121</v>
      </c>
      <c r="K144" s="252"/>
      <c r="L144" s="253"/>
      <c r="M144" s="57" t="s">
        <v>122</v>
      </c>
      <c r="N144" s="57" t="s">
        <v>41</v>
      </c>
      <c r="O144" s="57" t="s">
        <v>42</v>
      </c>
      <c r="P144" s="251" t="s">
        <v>3</v>
      </c>
      <c r="Q144" s="253"/>
    </row>
    <row r="145" spans="2:17" ht="60.75" customHeight="1" x14ac:dyDescent="0.25">
      <c r="B145" s="93" t="s">
        <v>130</v>
      </c>
      <c r="C145" s="93">
        <f>816/1000</f>
        <v>0.81599999999999995</v>
      </c>
      <c r="D145" s="3" t="s">
        <v>256</v>
      </c>
      <c r="E145" s="3">
        <v>36756104</v>
      </c>
      <c r="F145" s="3" t="s">
        <v>219</v>
      </c>
      <c r="G145" s="3" t="s">
        <v>231</v>
      </c>
      <c r="H145" s="189">
        <v>38990</v>
      </c>
      <c r="I145" s="5" t="s">
        <v>138</v>
      </c>
      <c r="J145" s="178" t="s">
        <v>159</v>
      </c>
      <c r="K145" s="101" t="s">
        <v>257</v>
      </c>
      <c r="L145" s="100" t="s">
        <v>268</v>
      </c>
      <c r="M145" s="64" t="s">
        <v>137</v>
      </c>
      <c r="N145" s="64" t="s">
        <v>137</v>
      </c>
      <c r="O145" s="64"/>
      <c r="P145" s="254" t="s">
        <v>224</v>
      </c>
      <c r="Q145" s="254"/>
    </row>
    <row r="146" spans="2:17" ht="60.75" customHeight="1" x14ac:dyDescent="0.25">
      <c r="B146" s="93" t="s">
        <v>131</v>
      </c>
      <c r="C146" s="201">
        <f t="shared" ref="C146:C150" si="6">816/1000</f>
        <v>0.81599999999999995</v>
      </c>
      <c r="D146" s="3" t="s">
        <v>258</v>
      </c>
      <c r="E146" s="3">
        <v>59787328</v>
      </c>
      <c r="F146" s="3" t="s">
        <v>259</v>
      </c>
      <c r="G146" s="3" t="s">
        <v>220</v>
      </c>
      <c r="H146" s="189">
        <v>39052</v>
      </c>
      <c r="I146" s="5" t="s">
        <v>260</v>
      </c>
      <c r="J146" s="178" t="s">
        <v>261</v>
      </c>
      <c r="K146" s="101" t="s">
        <v>262</v>
      </c>
      <c r="L146" s="100" t="s">
        <v>263</v>
      </c>
      <c r="M146" s="64" t="s">
        <v>137</v>
      </c>
      <c r="N146" s="64" t="s">
        <v>137</v>
      </c>
      <c r="O146" s="64"/>
      <c r="P146" s="75"/>
      <c r="Q146" s="94"/>
    </row>
    <row r="147" spans="2:17" ht="60.75" customHeight="1" x14ac:dyDescent="0.25">
      <c r="B147" s="178" t="s">
        <v>131</v>
      </c>
      <c r="C147" s="201">
        <f t="shared" si="6"/>
        <v>0.81599999999999995</v>
      </c>
      <c r="D147" s="124" t="s">
        <v>277</v>
      </c>
      <c r="E147" s="124">
        <v>98399774</v>
      </c>
      <c r="F147" s="70" t="s">
        <v>278</v>
      </c>
      <c r="G147" s="70" t="s">
        <v>279</v>
      </c>
      <c r="H147" s="191">
        <v>39258</v>
      </c>
      <c r="I147" s="5" t="s">
        <v>137</v>
      </c>
      <c r="J147" s="124" t="s">
        <v>280</v>
      </c>
      <c r="K147" s="192" t="s">
        <v>281</v>
      </c>
      <c r="L147" s="59" t="s">
        <v>282</v>
      </c>
      <c r="M147" s="124" t="s">
        <v>137</v>
      </c>
      <c r="N147" s="124" t="s">
        <v>137</v>
      </c>
      <c r="O147" s="124"/>
      <c r="P147" s="75"/>
      <c r="Q147" s="179"/>
    </row>
    <row r="148" spans="2:17" ht="60.75" customHeight="1" x14ac:dyDescent="0.25">
      <c r="B148" s="178" t="s">
        <v>131</v>
      </c>
      <c r="C148" s="201">
        <f t="shared" si="6"/>
        <v>0.81599999999999995</v>
      </c>
      <c r="D148" s="124" t="s">
        <v>277</v>
      </c>
      <c r="E148" s="124">
        <v>98399774</v>
      </c>
      <c r="F148" s="70" t="s">
        <v>278</v>
      </c>
      <c r="G148" s="70" t="s">
        <v>279</v>
      </c>
      <c r="H148" s="191">
        <v>39258</v>
      </c>
      <c r="I148" s="5" t="s">
        <v>137</v>
      </c>
      <c r="J148" s="124" t="s">
        <v>283</v>
      </c>
      <c r="K148" s="192" t="s">
        <v>284</v>
      </c>
      <c r="L148" s="59" t="s">
        <v>285</v>
      </c>
      <c r="M148" s="124" t="s">
        <v>137</v>
      </c>
      <c r="N148" s="124" t="s">
        <v>137</v>
      </c>
      <c r="O148" s="124"/>
      <c r="P148" s="75"/>
      <c r="Q148" s="179"/>
    </row>
    <row r="149" spans="2:17" ht="60.75" customHeight="1" x14ac:dyDescent="0.25">
      <c r="B149" s="178" t="s">
        <v>131</v>
      </c>
      <c r="C149" s="201">
        <f t="shared" si="6"/>
        <v>0.81599999999999995</v>
      </c>
      <c r="D149" s="124" t="s">
        <v>270</v>
      </c>
      <c r="E149" s="124">
        <v>59653329</v>
      </c>
      <c r="F149" s="70" t="s">
        <v>219</v>
      </c>
      <c r="G149" s="70" t="s">
        <v>231</v>
      </c>
      <c r="H149" s="191">
        <v>40810</v>
      </c>
      <c r="I149" s="59" t="s">
        <v>137</v>
      </c>
      <c r="J149" s="124" t="s">
        <v>271</v>
      </c>
      <c r="K149" s="192" t="s">
        <v>272</v>
      </c>
      <c r="L149" s="59" t="s">
        <v>273</v>
      </c>
      <c r="M149" s="124" t="s">
        <v>138</v>
      </c>
      <c r="N149" s="124" t="s">
        <v>137</v>
      </c>
      <c r="O149" s="124"/>
      <c r="P149" s="190" t="s">
        <v>276</v>
      </c>
      <c r="Q149" s="179"/>
    </row>
    <row r="150" spans="2:17" ht="60.75" customHeight="1" x14ac:dyDescent="0.25">
      <c r="B150" s="178" t="s">
        <v>131</v>
      </c>
      <c r="C150" s="201">
        <f t="shared" si="6"/>
        <v>0.81599999999999995</v>
      </c>
      <c r="D150" s="124" t="s">
        <v>270</v>
      </c>
      <c r="E150" s="124">
        <v>59653329</v>
      </c>
      <c r="F150" s="70" t="s">
        <v>219</v>
      </c>
      <c r="G150" s="70" t="s">
        <v>231</v>
      </c>
      <c r="H150" s="191">
        <v>40810</v>
      </c>
      <c r="I150" s="59" t="s">
        <v>137</v>
      </c>
      <c r="J150" s="124" t="s">
        <v>275</v>
      </c>
      <c r="K150" s="192" t="s">
        <v>274</v>
      </c>
      <c r="L150" s="59" t="s">
        <v>273</v>
      </c>
      <c r="M150" s="124" t="s">
        <v>138</v>
      </c>
      <c r="N150" s="124" t="s">
        <v>137</v>
      </c>
      <c r="O150" s="124"/>
      <c r="P150" s="190" t="s">
        <v>276</v>
      </c>
      <c r="Q150" s="179"/>
    </row>
    <row r="151" spans="2:17" ht="33.6" customHeight="1" x14ac:dyDescent="0.25">
      <c r="B151" s="178" t="s">
        <v>132</v>
      </c>
      <c r="C151" s="178">
        <f>816/5000</f>
        <v>0.16320000000000001</v>
      </c>
      <c r="D151" s="3" t="s">
        <v>264</v>
      </c>
      <c r="E151" s="3">
        <v>1085283209</v>
      </c>
      <c r="F151" s="3" t="s">
        <v>265</v>
      </c>
      <c r="G151" s="3" t="s">
        <v>220</v>
      </c>
      <c r="H151" s="189">
        <v>41145</v>
      </c>
      <c r="I151" s="5" t="s">
        <v>138</v>
      </c>
      <c r="J151" s="178" t="s">
        <v>269</v>
      </c>
      <c r="K151" s="101" t="s">
        <v>266</v>
      </c>
      <c r="L151" s="100" t="s">
        <v>267</v>
      </c>
      <c r="M151" s="64" t="s">
        <v>137</v>
      </c>
      <c r="N151" s="64" t="s">
        <v>137</v>
      </c>
      <c r="O151" s="64"/>
      <c r="P151" s="254" t="s">
        <v>224</v>
      </c>
      <c r="Q151" s="254"/>
    </row>
    <row r="154" spans="2:17" ht="15.75" thickBot="1" x14ac:dyDescent="0.3"/>
    <row r="155" spans="2:17" ht="54" customHeight="1" x14ac:dyDescent="0.25">
      <c r="B155" s="127" t="s">
        <v>33</v>
      </c>
      <c r="C155" s="127" t="s">
        <v>49</v>
      </c>
      <c r="D155" s="57" t="s">
        <v>50</v>
      </c>
      <c r="E155" s="76" t="s">
        <v>51</v>
      </c>
      <c r="F155" s="78" t="s">
        <v>56</v>
      </c>
      <c r="G155" s="97"/>
    </row>
    <row r="156" spans="2:17" ht="120.75" customHeight="1" x14ac:dyDescent="0.2">
      <c r="B156" s="241" t="s">
        <v>53</v>
      </c>
      <c r="C156" s="6" t="s">
        <v>127</v>
      </c>
      <c r="D156" s="72">
        <v>25</v>
      </c>
      <c r="E156" s="72">
        <v>25</v>
      </c>
      <c r="F156" s="244">
        <f>+E156+E157+E158</f>
        <v>50</v>
      </c>
      <c r="G156" s="98"/>
    </row>
    <row r="157" spans="2:17" ht="76.150000000000006" customHeight="1" x14ac:dyDescent="0.2">
      <c r="B157" s="242"/>
      <c r="C157" s="6" t="s">
        <v>128</v>
      </c>
      <c r="D157" s="75">
        <v>25</v>
      </c>
      <c r="E157" s="72">
        <v>25</v>
      </c>
      <c r="F157" s="245"/>
      <c r="G157" s="98"/>
    </row>
    <row r="158" spans="2:17" ht="69" customHeight="1" x14ac:dyDescent="0.2">
      <c r="B158" s="243"/>
      <c r="C158" s="6" t="s">
        <v>129</v>
      </c>
      <c r="D158" s="72">
        <v>10</v>
      </c>
      <c r="E158" s="72">
        <v>0</v>
      </c>
      <c r="F158" s="246"/>
      <c r="G158" s="98"/>
    </row>
    <row r="159" spans="2:17" x14ac:dyDescent="0.25">
      <c r="C159" s="108"/>
    </row>
    <row r="162" spans="2:5" x14ac:dyDescent="0.25">
      <c r="B162" s="67" t="s">
        <v>57</v>
      </c>
    </row>
    <row r="165" spans="2:5" x14ac:dyDescent="0.25">
      <c r="B165" s="79" t="s">
        <v>33</v>
      </c>
      <c r="C165" s="79" t="s">
        <v>58</v>
      </c>
      <c r="D165" s="76" t="s">
        <v>51</v>
      </c>
      <c r="E165" s="76" t="s">
        <v>16</v>
      </c>
    </row>
    <row r="166" spans="2:5" ht="28.5" x14ac:dyDescent="0.25">
      <c r="B166" s="2" t="s">
        <v>59</v>
      </c>
      <c r="C166" s="7">
        <v>40</v>
      </c>
      <c r="D166" s="72">
        <f>+E137</f>
        <v>30</v>
      </c>
      <c r="E166" s="247">
        <f>+D166+D167</f>
        <v>80</v>
      </c>
    </row>
    <row r="167" spans="2:5" ht="42.75" x14ac:dyDescent="0.25">
      <c r="B167" s="2" t="s">
        <v>60</v>
      </c>
      <c r="C167" s="7">
        <v>60</v>
      </c>
      <c r="D167" s="72">
        <f>+F156</f>
        <v>50</v>
      </c>
      <c r="E167" s="248"/>
    </row>
  </sheetData>
  <autoFilter ref="B86:Q104">
    <filterColumn colId="8" showButton="0"/>
    <filterColumn colId="9" showButton="0"/>
    <filterColumn colId="14" showButton="0"/>
  </autoFilter>
  <customSheetViews>
    <customSheetView guid="{0455D943-D879-45C3-8B04-98B2D42D61F5}" scale="70" filter="1" showAutoFilter="1" hiddenColumns="1" topLeftCell="G85">
      <selection activeCell="P90" sqref="P90:Q90"/>
      <pageMargins left="0.7" right="0.7" top="0.75" bottom="0.75" header="0.3" footer="0.3"/>
      <pageSetup orientation="portrait" horizontalDpi="4294967295" verticalDpi="4294967295" r:id="rId1"/>
      <autoFilter ref="B86:Q104">
        <filterColumn colId="0">
          <filters>
            <filter val="COORDINADOR"/>
          </filters>
        </filterColumn>
        <filterColumn colId="8" showButton="0"/>
        <filterColumn colId="9" showButton="0"/>
        <filterColumn colId="14" showButton="0"/>
      </autoFilter>
    </customSheetView>
    <customSheetView guid="{C1184D98-DAA4-4AA2-8410-4667F00D7282}" scale="70" hiddenColumns="1" topLeftCell="A103">
      <selection activeCell="B111" sqref="B111"/>
      <pageMargins left="0.7" right="0.7" top="0.75" bottom="0.75" header="0.3" footer="0.3"/>
      <pageSetup orientation="portrait" horizontalDpi="4294967295" verticalDpi="4294967295" r:id="rId2"/>
    </customSheetView>
    <customSheetView guid="{13369912-79C0-4B15-B5C5-18C247C40190}" scale="70" hiddenColumns="1">
      <selection activeCell="A140" sqref="A140"/>
      <pageMargins left="0.7" right="0.7" top="0.75" bottom="0.75" header="0.3" footer="0.3"/>
      <pageSetup orientation="portrait" horizontalDpi="4294967295" verticalDpi="4294967295" r:id="rId3"/>
    </customSheetView>
    <customSheetView guid="{848D8915-EF00-4A47-8C65-1785E3EADCCB}" scale="70" hiddenColumns="1" topLeftCell="A78">
      <selection activeCell="F97" sqref="F97"/>
      <pageMargins left="0.7" right="0.7" top="0.75" bottom="0.75" header="0.3" footer="0.3"/>
      <pageSetup orientation="portrait" horizontalDpi="4294967295" verticalDpi="4294967295" r:id="rId4"/>
    </customSheetView>
    <customSheetView guid="{E66AFF75-6E30-46BB-BC68-E6CB0BE5452E}" scale="70" hiddenColumns="1" topLeftCell="A103">
      <selection activeCell="B111" sqref="B111"/>
      <pageMargins left="0.7" right="0.7" top="0.75" bottom="0.75" header="0.3" footer="0.3"/>
      <pageSetup orientation="portrait" horizontalDpi="4294967295" verticalDpi="4294967295" r:id="rId5"/>
    </customSheetView>
    <customSheetView guid="{9CD627F8-7877-4332-93AD-58BF935D9C16}" scale="70" hiddenColumns="1" topLeftCell="A21">
      <selection activeCell="E29" sqref="E29"/>
      <pageMargins left="0.7" right="0.7" top="0.75" bottom="0.75" header="0.3" footer="0.3"/>
      <pageSetup orientation="portrait" horizontalDpi="4294967295" verticalDpi="4294967295" r:id="rId6"/>
    </customSheetView>
    <customSheetView guid="{E0CD5972-B934-4F34-82E4-294F80867A91}" scale="70" hiddenColumns="1" topLeftCell="C85">
      <selection activeCell="O100" sqref="O100"/>
      <pageMargins left="0.7" right="0.7" top="0.75" bottom="0.75" header="0.3" footer="0.3"/>
      <pageSetup orientation="portrait" horizontalDpi="4294967295" verticalDpi="4294967295" r:id="rId7"/>
    </customSheetView>
    <customSheetView guid="{E9080779-B305-47D8-BF15-E7F8224790C9}" scale="70" hiddenColumns="1" topLeftCell="A146">
      <selection activeCell="C153" sqref="C153"/>
      <pageMargins left="0.7" right="0.7" top="0.75" bottom="0.75" header="0.3" footer="0.3"/>
      <pageSetup orientation="portrait" horizontalDpi="4294967295" verticalDpi="4294967295" r:id="rId8"/>
    </customSheetView>
    <customSheetView guid="{DC4EB8E6-DFB8-498D-9E6F-6E98B3DB34ED}" scale="70" hiddenColumns="1" topLeftCell="A13">
      <selection activeCell="C32" sqref="C32"/>
      <pageMargins left="0.7" right="0.7" top="0.75" bottom="0.75" header="0.3" footer="0.3"/>
      <pageSetup orientation="portrait" horizontalDpi="4294967295" verticalDpi="4294967295" r:id="rId9"/>
    </customSheetView>
    <customSheetView guid="{24C11B57-6F06-4B57-90B0-594DD5DC21E8}" scale="70" hiddenColumns="1" topLeftCell="B85">
      <selection activeCell="C90" sqref="C90"/>
      <pageMargins left="0.7" right="0.7" top="0.75" bottom="0.75" header="0.3" footer="0.3"/>
      <pageSetup orientation="portrait" horizontalDpi="4294967295" verticalDpi="4294967295" r:id="rId10"/>
    </customSheetView>
    <customSheetView guid="{3C2FDD45-663B-46D7-8E16-235952B4DB50}" scale="70" hiddenColumns="1" topLeftCell="A8">
      <selection activeCell="C63" sqref="C63:N63"/>
      <pageMargins left="0.7" right="0.7" top="0.75" bottom="0.75" header="0.3" footer="0.3"/>
      <pageSetup orientation="portrait" horizontalDpi="4294967295" verticalDpi="4294967295" r:id="rId11"/>
    </customSheetView>
    <customSheetView guid="{698DDF45-BC78-422D-A59F-8D9B61CE0BD0}" scale="70" hiddenColumns="1" topLeftCell="D34">
      <selection activeCell="G62" sqref="G62"/>
      <pageMargins left="0.7" right="0.7" top="0.75" bottom="0.75" header="0.3" footer="0.3"/>
      <pageSetup orientation="portrait" horizontalDpi="4294967295" verticalDpi="4294967295" r:id="rId12"/>
    </customSheetView>
  </customSheetViews>
  <mergeCells count="40">
    <mergeCell ref="B2:P2"/>
    <mergeCell ref="B115:P115"/>
    <mergeCell ref="B142:N142"/>
    <mergeCell ref="E137:E139"/>
    <mergeCell ref="B108:N108"/>
    <mergeCell ref="D111:E111"/>
    <mergeCell ref="D112:E112"/>
    <mergeCell ref="B118:N118"/>
    <mergeCell ref="P86:Q86"/>
    <mergeCell ref="B81:N81"/>
    <mergeCell ref="E40:E41"/>
    <mergeCell ref="O68:P68"/>
    <mergeCell ref="C59:C60"/>
    <mergeCell ref="O69:P69"/>
    <mergeCell ref="B4:P4"/>
    <mergeCell ref="B22:C22"/>
    <mergeCell ref="B156:B158"/>
    <mergeCell ref="F156:F158"/>
    <mergeCell ref="E166:E167"/>
    <mergeCell ref="O75:P75"/>
    <mergeCell ref="O70:P70"/>
    <mergeCell ref="O74:P74"/>
    <mergeCell ref="J144:L144"/>
    <mergeCell ref="P144:Q144"/>
    <mergeCell ref="P145:Q145"/>
    <mergeCell ref="P151:Q151"/>
    <mergeCell ref="J86:L86"/>
    <mergeCell ref="P90:Q90"/>
    <mergeCell ref="P91:Q91"/>
    <mergeCell ref="C6:N6"/>
    <mergeCell ref="C7:N7"/>
    <mergeCell ref="C8:N8"/>
    <mergeCell ref="C9:N9"/>
    <mergeCell ref="C10:E10"/>
    <mergeCell ref="B65:N65"/>
    <mergeCell ref="C63:N63"/>
    <mergeCell ref="B14:C21"/>
    <mergeCell ref="D59:E59"/>
    <mergeCell ref="M45:N45"/>
    <mergeCell ref="B59:B60"/>
  </mergeCells>
  <dataValidations disablePrompts="1"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13" workbookViewId="0">
      <selection activeCell="D22" sqref="D22"/>
    </sheetView>
  </sheetViews>
  <sheetFormatPr baseColWidth="10" defaultRowHeight="15.75" x14ac:dyDescent="0.25"/>
  <cols>
    <col min="1" max="1" width="7" style="149" customWidth="1"/>
    <col min="2" max="2" width="55.5703125" style="149" customWidth="1"/>
    <col min="3" max="3" width="41.28515625" style="149" customWidth="1"/>
    <col min="4" max="4" width="29.42578125" style="149" customWidth="1"/>
    <col min="5" max="5" width="29.140625" style="149" customWidth="1"/>
    <col min="6" max="6" width="23.42578125" style="108" customWidth="1"/>
    <col min="7" max="16384" width="11.42578125" style="108"/>
  </cols>
  <sheetData>
    <row r="1" spans="1:5" x14ac:dyDescent="0.25">
      <c r="A1" s="269" t="s">
        <v>91</v>
      </c>
      <c r="B1" s="270"/>
      <c r="C1" s="270"/>
      <c r="D1" s="270"/>
      <c r="E1" s="130"/>
    </row>
    <row r="2" spans="1:5" ht="27.75" customHeight="1" x14ac:dyDescent="0.25">
      <c r="A2" s="131"/>
      <c r="B2" s="271" t="s">
        <v>77</v>
      </c>
      <c r="C2" s="271"/>
      <c r="D2" s="271"/>
      <c r="E2" s="132"/>
    </row>
    <row r="3" spans="1:5" ht="21" customHeight="1" x14ac:dyDescent="0.25">
      <c r="A3" s="133"/>
      <c r="B3" s="271" t="s">
        <v>151</v>
      </c>
      <c r="C3" s="271"/>
      <c r="D3" s="271"/>
      <c r="E3" s="134"/>
    </row>
    <row r="4" spans="1:5" thickBot="1" x14ac:dyDescent="0.3">
      <c r="A4" s="135"/>
      <c r="B4" s="136"/>
      <c r="C4" s="136"/>
      <c r="D4" s="136"/>
      <c r="E4" s="137"/>
    </row>
    <row r="5" spans="1:5" ht="30" customHeight="1" thickBot="1" x14ac:dyDescent="0.3">
      <c r="A5" s="135"/>
      <c r="B5" s="138" t="s">
        <v>78</v>
      </c>
      <c r="C5" s="272" t="s">
        <v>159</v>
      </c>
      <c r="D5" s="272"/>
      <c r="E5" s="164" t="s">
        <v>3</v>
      </c>
    </row>
    <row r="6" spans="1:5" ht="79.5" thickBot="1" x14ac:dyDescent="0.3">
      <c r="A6" s="135"/>
      <c r="B6" s="155" t="s">
        <v>79</v>
      </c>
      <c r="C6" s="273" t="s">
        <v>160</v>
      </c>
      <c r="D6" s="273"/>
      <c r="E6" s="182" t="s">
        <v>211</v>
      </c>
    </row>
    <row r="7" spans="1:5" ht="29.25" customHeight="1" thickBot="1" x14ac:dyDescent="0.3">
      <c r="A7" s="135"/>
      <c r="B7" s="155" t="s">
        <v>152</v>
      </c>
      <c r="C7" s="268" t="s">
        <v>153</v>
      </c>
      <c r="D7" s="268"/>
      <c r="E7" s="167"/>
    </row>
    <row r="8" spans="1:5" ht="16.5" thickBot="1" x14ac:dyDescent="0.3">
      <c r="A8" s="135"/>
      <c r="B8" s="156">
        <v>27</v>
      </c>
      <c r="C8" s="265">
        <v>1876203768</v>
      </c>
      <c r="D8" s="265"/>
      <c r="E8" s="167"/>
    </row>
    <row r="9" spans="1:5" ht="23.25" customHeight="1" thickBot="1" x14ac:dyDescent="0.3">
      <c r="A9" s="135"/>
      <c r="B9" s="156"/>
      <c r="C9" s="265"/>
      <c r="D9" s="265"/>
      <c r="E9" s="102"/>
    </row>
    <row r="10" spans="1:5" ht="26.25" customHeight="1" thickBot="1" x14ac:dyDescent="0.3">
      <c r="A10" s="135"/>
      <c r="B10" s="156"/>
      <c r="C10" s="265"/>
      <c r="D10" s="265"/>
      <c r="E10" s="102"/>
    </row>
    <row r="11" spans="1:5" ht="21.75" customHeight="1" thickBot="1" x14ac:dyDescent="0.3">
      <c r="A11" s="135"/>
      <c r="B11" s="156"/>
      <c r="C11" s="265"/>
      <c r="D11" s="265"/>
      <c r="E11" s="102"/>
    </row>
    <row r="12" spans="1:5" ht="32.25" thickBot="1" x14ac:dyDescent="0.3">
      <c r="A12" s="135"/>
      <c r="B12" s="157" t="s">
        <v>154</v>
      </c>
      <c r="C12" s="265">
        <f>SUM(C8:D11)</f>
        <v>1876203768</v>
      </c>
      <c r="D12" s="265"/>
      <c r="E12" s="102"/>
    </row>
    <row r="13" spans="1:5" ht="33.75" customHeight="1" thickBot="1" x14ac:dyDescent="0.3">
      <c r="A13" s="135"/>
      <c r="B13" s="157" t="s">
        <v>155</v>
      </c>
      <c r="C13" s="265">
        <f>+C12/616000</f>
        <v>3045.7853376623375</v>
      </c>
      <c r="D13" s="265"/>
      <c r="E13" s="168"/>
    </row>
    <row r="14" spans="1:5" ht="24" customHeight="1" x14ac:dyDescent="0.25">
      <c r="A14" s="135"/>
      <c r="B14" s="136"/>
      <c r="C14" s="140"/>
      <c r="D14" s="158"/>
      <c r="E14" s="168"/>
    </row>
    <row r="15" spans="1:5" ht="33.75" customHeight="1" thickBot="1" x14ac:dyDescent="0.3">
      <c r="A15" s="135"/>
      <c r="B15" s="136" t="s">
        <v>156</v>
      </c>
      <c r="C15" s="140"/>
      <c r="D15" s="158"/>
      <c r="E15" s="169"/>
    </row>
    <row r="16" spans="1:5" ht="27" customHeight="1" x14ac:dyDescent="0.25">
      <c r="A16" s="135"/>
      <c r="B16" s="141" t="s">
        <v>80</v>
      </c>
      <c r="C16" s="165">
        <v>429345633</v>
      </c>
      <c r="D16" s="159"/>
      <c r="E16" s="102"/>
    </row>
    <row r="17" spans="1:6" ht="28.5" customHeight="1" x14ac:dyDescent="0.25">
      <c r="A17" s="135"/>
      <c r="B17" s="135" t="s">
        <v>81</v>
      </c>
      <c r="C17" s="166">
        <v>463335285</v>
      </c>
      <c r="D17" s="160"/>
      <c r="E17" s="102"/>
    </row>
    <row r="18" spans="1:6" ht="15" x14ac:dyDescent="0.25">
      <c r="A18" s="135"/>
      <c r="B18" s="135" t="s">
        <v>82</v>
      </c>
      <c r="C18" s="166">
        <v>286226557</v>
      </c>
      <c r="D18" s="160"/>
      <c r="E18" s="102"/>
    </row>
    <row r="19" spans="1:6" ht="27" customHeight="1" thickBot="1" x14ac:dyDescent="0.3">
      <c r="A19" s="135"/>
      <c r="B19" s="142" t="s">
        <v>83</v>
      </c>
      <c r="C19" s="166">
        <v>286226557</v>
      </c>
      <c r="D19" s="161"/>
      <c r="E19" s="102"/>
    </row>
    <row r="20" spans="1:6" ht="27" customHeight="1" thickBot="1" x14ac:dyDescent="0.3">
      <c r="A20" s="135"/>
      <c r="B20" s="266" t="s">
        <v>84</v>
      </c>
      <c r="C20" s="267"/>
      <c r="D20" s="267"/>
      <c r="E20" s="102"/>
    </row>
    <row r="21" spans="1:6" ht="16.5" thickBot="1" x14ac:dyDescent="0.3">
      <c r="A21" s="135"/>
      <c r="B21" s="266" t="s">
        <v>85</v>
      </c>
      <c r="C21" s="267"/>
      <c r="D21" s="267"/>
      <c r="E21" s="102"/>
    </row>
    <row r="22" spans="1:6" x14ac:dyDescent="0.25">
      <c r="A22" s="135"/>
      <c r="B22" s="144" t="s">
        <v>157</v>
      </c>
      <c r="C22" s="181">
        <f>+C16/C18</f>
        <v>1.5000202549339263</v>
      </c>
      <c r="D22" s="158" t="s">
        <v>69</v>
      </c>
      <c r="E22" s="102"/>
    </row>
    <row r="23" spans="1:6" ht="16.5" thickBot="1" x14ac:dyDescent="0.3">
      <c r="A23" s="135"/>
      <c r="B23" s="139" t="s">
        <v>86</v>
      </c>
      <c r="C23" s="183">
        <f>+C19/C17</f>
        <v>0.61775255687681974</v>
      </c>
      <c r="D23" s="162" t="s">
        <v>69</v>
      </c>
      <c r="E23" s="163"/>
    </row>
    <row r="24" spans="1:6" ht="16.5" thickBot="1" x14ac:dyDescent="0.3">
      <c r="A24" s="135"/>
      <c r="B24" s="145"/>
      <c r="C24" s="146"/>
      <c r="D24" s="136"/>
      <c r="E24" s="147"/>
    </row>
    <row r="25" spans="1:6" x14ac:dyDescent="0.25">
      <c r="A25" s="277"/>
      <c r="B25" s="278" t="s">
        <v>87</v>
      </c>
      <c r="C25" s="280" t="s">
        <v>161</v>
      </c>
      <c r="D25" s="281"/>
      <c r="E25" s="282"/>
      <c r="F25" s="274"/>
    </row>
    <row r="26" spans="1:6" ht="16.5" thickBot="1" x14ac:dyDescent="0.3">
      <c r="A26" s="277"/>
      <c r="B26" s="279"/>
      <c r="C26" s="275" t="s">
        <v>88</v>
      </c>
      <c r="D26" s="276"/>
      <c r="E26" s="282"/>
      <c r="F26" s="274"/>
    </row>
    <row r="27" spans="1:6" thickBot="1" x14ac:dyDescent="0.3">
      <c r="A27" s="142"/>
      <c r="B27" s="148"/>
      <c r="C27" s="148"/>
      <c r="D27" s="148"/>
      <c r="E27" s="143"/>
      <c r="F27" s="129"/>
    </row>
    <row r="28" spans="1:6" x14ac:dyDescent="0.25">
      <c r="B28" s="150" t="s">
        <v>158</v>
      </c>
    </row>
    <row r="31" spans="1:6" x14ac:dyDescent="0.25">
      <c r="B31" s="149" t="s">
        <v>212</v>
      </c>
      <c r="C31" s="149" t="s">
        <v>213</v>
      </c>
      <c r="D31" s="149" t="s">
        <v>214</v>
      </c>
    </row>
    <row r="32" spans="1:6" x14ac:dyDescent="0.25">
      <c r="B32" s="149" t="s">
        <v>215</v>
      </c>
      <c r="C32" s="149" t="s">
        <v>216</v>
      </c>
      <c r="D32" s="149" t="s">
        <v>217</v>
      </c>
    </row>
  </sheetData>
  <customSheetViews>
    <customSheetView guid="{0455D943-D879-45C3-8B04-98B2D42D61F5}" fitToPage="1" topLeftCell="A13">
      <selection activeCell="D22" sqref="D22"/>
      <pageMargins left="0.7" right="0.7" top="0.75" bottom="0.75" header="0.3" footer="0.3"/>
      <pageSetup scale="49" orientation="portrait" horizontalDpi="300" verticalDpi="300" r:id="rId1"/>
    </customSheetView>
    <customSheetView guid="{C1184D98-DAA4-4AA2-8410-4667F00D7282}" showPageBreaks="1" fitToPage="1" topLeftCell="A13">
      <selection activeCell="D22" sqref="D22"/>
      <pageMargins left="0.7" right="0.7" top="0.75" bottom="0.75" header="0.3" footer="0.3"/>
      <pageSetup scale="49" orientation="portrait" horizontalDpi="300" verticalDpi="300" r:id="rId2"/>
    </customSheetView>
    <customSheetView guid="{13369912-79C0-4B15-B5C5-18C247C40190}" fitToPage="1">
      <selection activeCell="E13" sqref="E13"/>
      <pageMargins left="0.7" right="0.7" top="0.75" bottom="0.75" header="0.3" footer="0.3"/>
      <pageSetup scale="45" orientation="portrait" horizontalDpi="300" verticalDpi="300" r:id="rId3"/>
    </customSheetView>
    <customSheetView guid="{848D8915-EF00-4A47-8C65-1785E3EADCCB}" fitToPage="1">
      <selection activeCell="B14" sqref="B14"/>
      <pageMargins left="0.7" right="0.7" top="0.75" bottom="0.75" header="0.3" footer="0.3"/>
      <pageSetup scale="48" orientation="portrait" horizontalDpi="300" verticalDpi="300" r:id="rId4"/>
    </customSheetView>
    <customSheetView guid="{E66AFF75-6E30-46BB-BC68-E6CB0BE5452E}">
      <selection activeCell="E15" sqref="E15"/>
      <pageMargins left="0.7" right="0.7" top="0.75" bottom="0.75" header="0.3" footer="0.3"/>
      <pageSetup orientation="portrait" horizontalDpi="4294967295" verticalDpi="4294967295" r:id="rId5"/>
    </customSheetView>
    <customSheetView guid="{9CD627F8-7877-4332-93AD-58BF935D9C16}">
      <selection activeCell="E15" sqref="E15"/>
      <pageMargins left="0.7" right="0.7" top="0.75" bottom="0.75" header="0.3" footer="0.3"/>
      <pageSetup orientation="portrait" horizontalDpi="4294967295" verticalDpi="4294967295" r:id="rId6"/>
    </customSheetView>
    <customSheetView guid="{E0CD5972-B934-4F34-82E4-294F80867A91}" showPageBreaks="1" fitToPage="1">
      <selection activeCell="C8" sqref="C8:D8"/>
      <pageMargins left="0.7" right="0.7" top="0.75" bottom="0.75" header="0.3" footer="0.3"/>
      <pageSetup scale="60" orientation="landscape" horizontalDpi="4294967295" verticalDpi="4294967295" r:id="rId7"/>
    </customSheetView>
    <customSheetView guid="{E9080779-B305-47D8-BF15-E7F8224790C9}">
      <selection activeCell="E15" sqref="E15"/>
      <pageMargins left="0.7" right="0.7" top="0.75" bottom="0.75" header="0.3" footer="0.3"/>
      <pageSetup orientation="portrait" horizontalDpi="4294967295" verticalDpi="4294967295" r:id="rId8"/>
    </customSheetView>
    <customSheetView guid="{DC4EB8E6-DFB8-498D-9E6F-6E98B3DB34ED}" fitToPage="1">
      <selection activeCell="E13" sqref="E13"/>
      <pageMargins left="0.7" right="0.7" top="0.75" bottom="0.75" header="0.3" footer="0.3"/>
      <pageSetup scale="45" orientation="portrait" horizontalDpi="300" verticalDpi="300" r:id="rId9"/>
    </customSheetView>
    <customSheetView guid="{24C11B57-6F06-4B57-90B0-594DD5DC21E8}" fitToPage="1">
      <selection activeCell="E13" sqref="E13"/>
      <pageMargins left="0.7" right="0.7" top="0.75" bottom="0.75" header="0.3" footer="0.3"/>
      <pageSetup scale="45" orientation="portrait" horizontalDpi="300" verticalDpi="300" r:id="rId10"/>
    </customSheetView>
    <customSheetView guid="{3C2FDD45-663B-46D7-8E16-235952B4DB50}" fitToPage="1" topLeftCell="A13">
      <selection activeCell="D22" sqref="D22"/>
      <pageMargins left="0.7" right="0.7" top="0.75" bottom="0.75" header="0.3" footer="0.3"/>
      <pageSetup scale="49" orientation="portrait" horizontalDpi="300" verticalDpi="300" r:id="rId11"/>
    </customSheetView>
    <customSheetView guid="{698DDF45-BC78-422D-A59F-8D9B61CE0BD0}" fitToPage="1" topLeftCell="A13">
      <selection activeCell="D22" sqref="D22"/>
      <pageMargins left="0.7" right="0.7" top="0.75" bottom="0.75" header="0.3" footer="0.3"/>
      <pageSetup scale="49" orientation="portrait" horizontalDpi="300" verticalDpi="300" r:id="rId12"/>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scale="49" orientation="portrait" horizontalDpi="300" verticalDpi="300"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27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2014-12-13T22:37:31Z</cp:lastPrinted>
  <dcterms:created xsi:type="dcterms:W3CDTF">2014-10-22T15:49:24Z</dcterms:created>
  <dcterms:modified xsi:type="dcterms:W3CDTF">2014-12-14T14:54:59Z</dcterms:modified>
</cp:coreProperties>
</file>