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3"/>
  </bookViews>
  <sheets>
    <sheet name="JURIDICA" sheetId="9" r:id="rId1"/>
    <sheet name="TECNICA-4" sheetId="11" r:id="rId2"/>
    <sheet name="TECNICA-7" sheetId="12" r:id="rId3"/>
    <sheet name="TECNICA-37" sheetId="8" r:id="rId4"/>
    <sheet name="FINANCIERA" sheetId="10" r:id="rId5"/>
  </sheets>
  <calcPr calcId="152511"/>
</workbook>
</file>

<file path=xl/calcChain.xml><?xml version="1.0" encoding="utf-8"?>
<calcChain xmlns="http://schemas.openxmlformats.org/spreadsheetml/2006/main">
  <c r="C88" i="8" l="1"/>
  <c r="C87" i="8"/>
  <c r="C91" i="12"/>
  <c r="C90" i="12"/>
  <c r="C89" i="12"/>
  <c r="C88" i="12"/>
  <c r="C87" i="12"/>
  <c r="C91" i="11"/>
  <c r="C90" i="11"/>
  <c r="C89" i="11"/>
  <c r="C88" i="11"/>
  <c r="C87" i="11"/>
  <c r="M116" i="11" l="1"/>
  <c r="C24" i="8"/>
  <c r="E24" i="8"/>
  <c r="E24" i="12"/>
  <c r="F15" i="12"/>
  <c r="C24" i="12" s="1"/>
  <c r="E24" i="11"/>
  <c r="C24" i="11"/>
  <c r="F137" i="12"/>
  <c r="D148" i="12" s="1"/>
  <c r="E122" i="12"/>
  <c r="D147" i="12" s="1"/>
  <c r="M116" i="12"/>
  <c r="L116" i="12"/>
  <c r="K116" i="12"/>
  <c r="C118" i="12" s="1"/>
  <c r="A109" i="12"/>
  <c r="A110" i="12" s="1"/>
  <c r="A111" i="12" s="1"/>
  <c r="A112" i="12" s="1"/>
  <c r="A113" i="12" s="1"/>
  <c r="A114" i="12" s="1"/>
  <c r="A115" i="12" s="1"/>
  <c r="N116" i="12"/>
  <c r="C62" i="12"/>
  <c r="L57" i="12"/>
  <c r="C61" i="12"/>
  <c r="A50" i="12"/>
  <c r="A51" i="12" s="1"/>
  <c r="A52" i="12" s="1"/>
  <c r="A53" i="12" s="1"/>
  <c r="A54" i="12" s="1"/>
  <c r="A55" i="12" s="1"/>
  <c r="A56" i="12" s="1"/>
  <c r="D41" i="12"/>
  <c r="E40" i="12" s="1"/>
  <c r="F137" i="11"/>
  <c r="D148" i="11" s="1"/>
  <c r="E122" i="11"/>
  <c r="D147" i="11" s="1"/>
  <c r="L116" i="11"/>
  <c r="K116" i="11"/>
  <c r="C118" i="11" s="1"/>
  <c r="A109" i="11"/>
  <c r="A110" i="11" s="1"/>
  <c r="A111" i="11" s="1"/>
  <c r="A112" i="11" s="1"/>
  <c r="A113" i="11" s="1"/>
  <c r="A114" i="11" s="1"/>
  <c r="A115" i="11" s="1"/>
  <c r="N116" i="11"/>
  <c r="C62" i="11"/>
  <c r="L57" i="11"/>
  <c r="C61" i="11"/>
  <c r="A50" i="11"/>
  <c r="A51" i="11" s="1"/>
  <c r="A52" i="11" s="1"/>
  <c r="A53" i="11" s="1"/>
  <c r="A54" i="11" s="1"/>
  <c r="A55" i="11" s="1"/>
  <c r="A56" i="11" s="1"/>
  <c r="D41" i="11"/>
  <c r="E40" i="11" s="1"/>
  <c r="E147" i="12" l="1"/>
  <c r="E147" i="11"/>
  <c r="C23" i="10"/>
  <c r="C22" i="10"/>
  <c r="C12" i="10" l="1"/>
  <c r="C13" i="10" s="1"/>
  <c r="M113" i="8"/>
  <c r="L113" i="8"/>
  <c r="K113" i="8"/>
  <c r="A106" i="8"/>
  <c r="A107" i="8" s="1"/>
  <c r="A108" i="8" s="1"/>
  <c r="A109" i="8" s="1"/>
  <c r="A110" i="8" s="1"/>
  <c r="A111" i="8" s="1"/>
  <c r="A112" i="8" s="1"/>
  <c r="N113" i="8"/>
  <c r="D41" i="8"/>
  <c r="E40" i="8" s="1"/>
  <c r="E119" i="8" l="1"/>
  <c r="D144" i="8" s="1"/>
  <c r="F134" i="8"/>
  <c r="D145" i="8" s="1"/>
  <c r="E144" i="8" l="1"/>
  <c r="C115" i="8" l="1"/>
  <c r="C62" i="8"/>
  <c r="L57" i="8"/>
  <c r="C61" i="8"/>
  <c r="A50" i="8"/>
  <c r="A51" i="8" s="1"/>
  <c r="A52" i="8" s="1"/>
  <c r="A53" i="8" s="1"/>
  <c r="A54" i="8" s="1"/>
  <c r="A55" i="8" s="1"/>
  <c r="A56" i="8" s="1"/>
</calcChain>
</file>

<file path=xl/sharedStrings.xml><?xml version="1.0" encoding="utf-8"?>
<sst xmlns="http://schemas.openxmlformats.org/spreadsheetml/2006/main" count="877" uniqueCount="287">
  <si>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</si>
  <si>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</si>
  <si>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</si>
  <si>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</si>
  <si>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</si>
  <si>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</si>
  <si>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</si>
  <si>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</si>
  <si>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</si>
  <si>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</si>
  <si>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</si>
  <si>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</si>
  <si>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</si>
  <si>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</si>
  <si>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</si>
  <si>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</si>
  <si>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</si>
  <si>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</si>
  <si>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</si>
  <si>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</si>
  <si>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</si>
  <si>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</si>
  <si>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</si>
  <si>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</si>
  <si>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</si>
  <si>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</si>
  <si>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</si>
  <si>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</si>
  <si>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</si>
  <si>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</si>
  <si>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</si>
  <si>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</si>
  <si>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</si>
  <si>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</si>
  <si>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</si>
  <si>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</si>
  <si>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</si>
  <si>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</si>
  <si>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</si>
  <si>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</si>
  <si>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</si>
  <si>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</si>
  <si>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</si>
  <si>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</si>
  <si>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</si>
  <si>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</si>
  <si>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</si>
  <si>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</si>
  <si>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</si>
  <si>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</si>
  <si>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</si>
  <si>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</si>
  <si>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</si>
  <si>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</si>
  <si>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</si>
  <si>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</si>
  <si>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</si>
  <si>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</si>
  <si>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</si>
  <si>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</si>
  <si>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</si>
  <si>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</si>
  <si>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</si>
  <si>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</si>
  <si>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</si>
  <si>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</si>
  <si>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</si>
  <si>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</si>
  <si>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</si>
  <si>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</si>
  <si>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</si>
  <si>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</si>
  <si>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</si>
  <si>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</si>
  <si>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</si>
  <si>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</si>
  <si>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</si>
  <si>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</si>
  <si>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</si>
  <si>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</si>
  <si>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</si>
  <si>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</si>
  <si>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</si>
  <si>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</si>
  <si>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</si>
  <si>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</si>
  <si>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</si>
  <si>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</si>
  <si>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</si>
  <si>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</si>
  <si>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</si>
  <si>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</si>
  <si>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</si>
  <si>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</si>
  <si>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</si>
  <si>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</si>
  <si>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</si>
  <si>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</si>
  <si>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</si>
  <si>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</si>
  <si>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</si>
  <si>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</si>
  <si>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</si>
  <si>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</si>
  <si>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</si>
  <si>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</si>
  <si>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</si>
  <si>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</si>
  <si>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</si>
  <si>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</si>
  <si>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</si>
  <si>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</si>
  <si>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</si>
  <si>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</si>
  <si>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</si>
  <si>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</si>
  <si>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</si>
  <si>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</si>
  <si>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</si>
  <si>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</si>
  <si>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</si>
  <si>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</si>
  <si>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</si>
  <si>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</si>
  <si>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</si>
  <si>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</si>
  <si>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</si>
  <si>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</si>
  <si>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</si>
  <si>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</si>
  <si>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</si>
  <si>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</si>
  <si>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</si>
  <si>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</si>
  <si>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</si>
  <si>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</si>
  <si>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</si>
  <si>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</si>
  <si>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</si>
  <si>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</si>
  <si>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</si>
  <si>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</si>
  <si>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</si>
  <si>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</si>
  <si>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</si>
  <si>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</si>
  <si>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</si>
  <si>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</si>
  <si>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</si>
  <si>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</si>
  <si>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</si>
  <si>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</si>
  <si>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</si>
  <si>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</si>
  <si>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</si>
  <si>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</si>
  <si>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</si>
  <si>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</si>
  <si>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</si>
  <si>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</si>
  <si>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</si>
  <si>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CENTRO COMUNITARIO LA ROSA</t>
  </si>
  <si>
    <t>891200796-5</t>
  </si>
  <si>
    <t xml:space="preserve">Rango </t>
  </si>
  <si>
    <t>IDL</t>
  </si>
  <si>
    <t>NDE</t>
  </si>
  <si>
    <t>De 3501 hasta 4500</t>
  </si>
  <si>
    <t>Mayor igual a 1,1</t>
  </si>
  <si>
    <t>Menor igual a 68%</t>
  </si>
  <si>
    <t xml:space="preserve">OBSERVACION </t>
  </si>
  <si>
    <t>ICBF</t>
  </si>
  <si>
    <t>340-2012</t>
  </si>
  <si>
    <t>363-2014</t>
  </si>
  <si>
    <t>-</t>
  </si>
  <si>
    <t>509-2014</t>
  </si>
  <si>
    <t>LAS CERTIFICACIONES DE CONTRATOS VIGENTES DEBEN SER HASTA EL 30 DE SEPTIEMBRE DE 2014</t>
  </si>
  <si>
    <t>267-2009</t>
  </si>
  <si>
    <t>11 meses y 5 días</t>
  </si>
  <si>
    <t>650-2012</t>
  </si>
  <si>
    <t>444-2013</t>
  </si>
  <si>
    <t>11 meses y 14 días</t>
  </si>
  <si>
    <t>206-2010</t>
  </si>
  <si>
    <t>11 meses</t>
  </si>
  <si>
    <t>198-2011</t>
  </si>
  <si>
    <t>22 meses</t>
  </si>
  <si>
    <t>106-2012</t>
  </si>
  <si>
    <t>5 meses</t>
  </si>
  <si>
    <t>534-2012</t>
  </si>
  <si>
    <t>2 meses</t>
  </si>
  <si>
    <t>507-2014</t>
  </si>
  <si>
    <t>170</t>
  </si>
  <si>
    <t>X</t>
  </si>
  <si>
    <t>270</t>
  </si>
  <si>
    <t xml:space="preserve">CUMPLE </t>
  </si>
  <si>
    <t>CDI - INSTITUCIONAL SIN ARRIENDO</t>
  </si>
  <si>
    <t>GIRASOLES DE COLORES</t>
  </si>
  <si>
    <t>GOTICAS DE AMOR</t>
  </si>
  <si>
    <t>RISAS Y SUEÑOS</t>
  </si>
  <si>
    <t xml:space="preserve">SAGRADA FAMILIA </t>
  </si>
  <si>
    <t>SOÑADORES DEL MAÑANA</t>
  </si>
  <si>
    <t>CDI LA ROSA</t>
  </si>
  <si>
    <t>CASCO URBANO DE LINARES</t>
  </si>
  <si>
    <t>VEREDA TUNJA GRANDE</t>
  </si>
  <si>
    <t xml:space="preserve">CASCO URBANO DE SANDONA </t>
  </si>
  <si>
    <t>CORREGIMIENTO DE BOMBONA</t>
  </si>
  <si>
    <t>CASCO URBANO</t>
  </si>
  <si>
    <t xml:space="preserve">Cra 4 No. 13-06 La Rosa </t>
  </si>
  <si>
    <t>DIANA CAROLINA VALENCIA TORRES</t>
  </si>
  <si>
    <t>SOCIOLOGA</t>
  </si>
  <si>
    <t>UNIVERSIDAD DE NARIÑO</t>
  </si>
  <si>
    <t>ALEJANDRA DEL PILAR MUÑOZ RISUEÑO</t>
  </si>
  <si>
    <t>PSICOLOGA</t>
  </si>
  <si>
    <t>UNIVERSIDAD MARIANA</t>
  </si>
  <si>
    <t>JUAN CARLOS VALENCIA TORRES</t>
  </si>
  <si>
    <t>PSICOLOGO</t>
  </si>
  <si>
    <t>DEJANDO HUELLAS</t>
  </si>
  <si>
    <t>20/03/2013  31/07/2014</t>
  </si>
  <si>
    <t>COORDINADOR CDI FAMILIAR RURAL PRIMERA INFANCIA</t>
  </si>
  <si>
    <t>ANDRES EDUARDO PAZ MAYA</t>
  </si>
  <si>
    <t>EDY ARELIX PEÑA VARGAS</t>
  </si>
  <si>
    <t>UNIVERSIDAD NACIONAL ABIERTA Y A DISTANCIA</t>
  </si>
  <si>
    <t>ALCALDIA DE SANDONA</t>
  </si>
  <si>
    <t>01/06/2012  31/05/2013</t>
  </si>
  <si>
    <t>PSICOLOGA COMISARIA DE FAMILIA</t>
  </si>
  <si>
    <t>GLORIA MARILETH SANTACRUZ PINCHAO</t>
  </si>
  <si>
    <t>TRABAJADORA SOCIAL</t>
  </si>
  <si>
    <t>ALCALDIA DE SIBUNDOY</t>
  </si>
  <si>
    <t>01/04/2002  31/12/2003</t>
  </si>
  <si>
    <t>SECRETARIA DE SALUD</t>
  </si>
  <si>
    <t>DORALUZ VELASQUEZ HERNANDEZ</t>
  </si>
  <si>
    <t>NEIRE DEL PILAR MARTINEZ MONTENEGRO</t>
  </si>
  <si>
    <t>ALCALDIA MUNICIPAL DE SANDONA</t>
  </si>
  <si>
    <t>01/01/2012  30/09/2013</t>
  </si>
  <si>
    <t>COORDINADORA PROGRAMAS ICBF Y DIRECTORA DE HOGAR AGRUPADO</t>
  </si>
  <si>
    <t>JENNY ALEJANDRA JOJOA ZAMBRANO</t>
  </si>
  <si>
    <t>CORPORACION UNIVERSITARIA REMINGTON</t>
  </si>
  <si>
    <t>FUNDACION FORJANDO CAMINOS</t>
  </si>
  <si>
    <t>19/01/2011  28/12/2011</t>
  </si>
  <si>
    <t>PSICOLOGA COMUNITARIA</t>
  </si>
  <si>
    <t>MERY FABIOLA BOTINA PAZ</t>
  </si>
  <si>
    <t>LICENCIADA EN EDUCACION PREESCOLAR</t>
  </si>
  <si>
    <t>UNIVERSIDAD PEDAGOGICA NACIONAL</t>
  </si>
  <si>
    <t>CONVOCATORIA PÚBLICA DE APORTE No 003 DE 2014</t>
  </si>
  <si>
    <t>PROPONENTE No. 14. CORPORACION CENTRO COMUNITARIO LA ROSA (HABILITADO)</t>
  </si>
  <si>
    <t>21,22,23</t>
  </si>
  <si>
    <t>34,36,38</t>
  </si>
  <si>
    <t>Del 26 de noviembre  de 2014</t>
  </si>
  <si>
    <t>N/A</t>
  </si>
  <si>
    <t xml:space="preserve">Mediante Resolucion 00930 del 5 de octubre de  1973 la division juridica de la secretaria  de gobierno del departamento de nariño reconocio personeria juridica </t>
  </si>
  <si>
    <t xml:space="preserve"> 8  al 13</t>
  </si>
  <si>
    <t>30,31 y 32</t>
  </si>
  <si>
    <t>28, 29</t>
  </si>
  <si>
    <t>EL PROPONENTE CUMPLE ___x___ NO CUMPLE _______</t>
  </si>
  <si>
    <t>Informacion verificada con RUP</t>
  </si>
  <si>
    <t>94-95</t>
  </si>
  <si>
    <t>21 meses</t>
  </si>
  <si>
    <t>32 meses y 5 días</t>
  </si>
  <si>
    <t>6 meses</t>
  </si>
  <si>
    <t>CENTRO COMUNITARIO LA ROSA</t>
  </si>
  <si>
    <t xml:space="preserve"> NO PRESENTA FORMATO 11 Y CARTAS DE COMPROMISO PARA LA MODALIDAD FAMILIAR</t>
  </si>
  <si>
    <t>SUBSANA PARCIALMENTE - ENVIAN FORMATO 11 Y CARTA DE COMPROMISO PARA LA MODALIDAD FAMILIAR NO PRESENTAN PARA LA MODALIDAD CDI SIN ARRIENDO Y EL CERTIFICADO DE TRADICION Y LIBERTAD O CARTA DE INTENCION.</t>
  </si>
  <si>
    <t>SUBSANAN PARCIALMENTE - ENVIAN FORMATO 11 Y CARTA DE COMPROMISO PARA LA MODALIDAD FAMILIAR NO PRESENTAN PARA LA MODALIDAD CDI SIN ARRIENDO Y EL CERTIFICADO DE TRADICION Y LIBERTAD O CARTA DE INTENCION.</t>
  </si>
  <si>
    <t xml:space="preserve">SUBSANAN - CUMPLE PRESENTA EL FORMATO 11 Y  EL CERTIFICADO DE TRADICION </t>
  </si>
  <si>
    <t>CRUZ ROJA COLOMBIANA</t>
  </si>
  <si>
    <t>ENERO  JUNIO  2005</t>
  </si>
  <si>
    <t xml:space="preserve">PSICOLOGA  </t>
  </si>
  <si>
    <t>TRANSIPIAÑES</t>
  </si>
  <si>
    <t>16/04/2007  30/09/2007</t>
  </si>
  <si>
    <t>JEFE GESTIONHUMANA</t>
  </si>
  <si>
    <t xml:space="preserve">NO CUENTA CON LA EXPERIENCIA REQUERIDA PARA EL PERFIL  - SUBSANÓ </t>
  </si>
  <si>
    <t>NO ANEXA SOPORTES DE EXPERIENCIA  A LA HOJA DE VIDA . SUBSANA SOPORTES FALTA TARJETA PROFESIONAL</t>
  </si>
  <si>
    <t>NO ANEXA TARJETA PROFESIONAL - SUBSANÁ</t>
  </si>
  <si>
    <t>SOPORTES HOJA DE VIDA ILEGIBLES - SUBSANA PARCIALMENTE FALTA TARJETA PROFESIONAL</t>
  </si>
  <si>
    <t>CASA DEL JOVEN</t>
  </si>
  <si>
    <t xml:space="preserve">  22/07/2004   27/02/2008</t>
  </si>
  <si>
    <t>COORDINACION</t>
  </si>
  <si>
    <t>UNAD</t>
  </si>
  <si>
    <t>XIOMARA MASSIEL BOTINA BENAVIDES</t>
  </si>
  <si>
    <t>FUNDACION DEJANDO HUELLA</t>
  </si>
  <si>
    <t>21/01/2014  31/07/2014</t>
  </si>
  <si>
    <t xml:space="preserve">DOCENTE </t>
  </si>
  <si>
    <t>NO ANEXA TARJETA PROFESIONAL - SUBSANÓ</t>
  </si>
  <si>
    <t>NO ANEXA TARJETA PROFESIONAL, HACE FALTA UNA HOJA DE VIDA DE PERFIL PSICOSOCIAL - SUBSANÓ</t>
  </si>
  <si>
    <t>01/07/2011  05/12/2014</t>
  </si>
  <si>
    <t>COORDINADORA PROGRAMA</t>
  </si>
  <si>
    <t>NO ANEXA SOPORTES DE EXPERIENCIA  LABORAL - SUBSANA CERTIFICACION COORDINACIÓN</t>
  </si>
  <si>
    <t>FALTA CERTIFICACION DEL SUPERVISOR DEL CONTRATO HASTA EL 30 DE SEPTIEMBRE DE 2014, DONDE SE IDENTIFIQUE EL NUMERO DE CUPOS EJECUTADOS - SUBSANA, ADJUNTA LAS CERTIFICACIONES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</si>
</sst>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Calibri"/>
      <family val="2"/>
      <scheme val="minor"/>
    </font>
    <font>
      <sz val="10"/>
      <color rgb="FF000000"/>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00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29" fillId="7" borderId="41" xfId="0" applyFont="1" applyFill="1" applyBorder="1" applyAlignment="1">
      <alignment horizontal="center" vertical="center"/>
    </xf>
    <xf numFmtId="0" fontId="0" fillId="3" borderId="1" xfId="0" applyNumberFormat="1" applyFill="1" applyBorder="1" applyAlignment="1">
      <alignment horizontal="right" vertical="center"/>
    </xf>
    <xf numFmtId="15" fontId="13" fillId="0" borderId="1" xfId="0" quotePrefix="1"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wrapText="1"/>
    </xf>
    <xf numFmtId="1" fontId="14" fillId="11" borderId="1" xfId="0" applyNumberFormat="1" applyFont="1" applyFill="1" applyBorder="1" applyAlignment="1">
      <alignment horizontal="center"/>
    </xf>
    <xf numFmtId="1" fontId="14" fillId="11" borderId="1" xfId="0" applyNumberFormat="1"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vertical="center"/>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15" fontId="13" fillId="11" borderId="1" xfId="0" applyNumberFormat="1" applyFont="1" applyFill="1" applyBorder="1" applyAlignment="1" applyProtection="1">
      <alignment horizontal="center" vertical="center" wrapText="1"/>
      <protection locked="0"/>
    </xf>
    <xf numFmtId="0" fontId="25" fillId="6" borderId="1" xfId="0"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12" borderId="1" xfId="0" applyFill="1" applyBorder="1"/>
    <xf numFmtId="0" fontId="0" fillId="0" borderId="0" xfId="0" applyFill="1" applyBorder="1" applyAlignment="1">
      <alignment vertical="center"/>
    </xf>
    <xf numFmtId="0" fontId="0" fillId="4" borderId="1" xfId="0" applyFill="1" applyBorder="1"/>
    <xf numFmtId="14" fontId="0" fillId="4" borderId="1" xfId="0" applyNumberFormat="1" applyFill="1" applyBorder="1" applyAlignment="1">
      <alignment wrapText="1"/>
    </xf>
    <xf numFmtId="0" fontId="0" fillId="4" borderId="1" xfId="0" applyFill="1" applyBorder="1" applyAlignment="1"/>
    <xf numFmtId="14" fontId="0" fillId="0" borderId="1" xfId="0" applyNumberFormat="1" applyFill="1" applyBorder="1" applyAlignment="1"/>
    <xf numFmtId="0" fontId="0" fillId="0" borderId="0" xfId="0"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 xfId="0" applyFont="1" applyBorder="1" applyAlignment="1">
      <alignment horizontal="center" vertical="center"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33" fillId="10" borderId="0" xfId="0" applyFont="1" applyFill="1" applyAlignment="1">
      <alignment horizontal="center" wrapText="1"/>
    </xf>
    <xf numFmtId="0" fontId="32" fillId="0" borderId="0" xfId="0" applyFont="1" applyAlignment="1">
      <alignment horizontal="center" vertical="center"/>
    </xf>
    <xf numFmtId="0" fontId="0" fillId="0" borderId="5" xfId="0"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37" fillId="0" borderId="5" xfId="0" applyFont="1" applyBorder="1" applyAlignment="1">
      <alignment horizontal="center"/>
    </xf>
    <xf numFmtId="0" fontId="37" fillId="0" borderId="40" xfId="0" applyFont="1" applyBorder="1" applyAlignment="1">
      <alignment horizontal="center"/>
    </xf>
    <xf numFmtId="0" fontId="37" fillId="0" borderId="14" xfId="0" applyFont="1" applyBorder="1" applyAlignment="1">
      <alignment horizontal="center"/>
    </xf>
    <xf numFmtId="0" fontId="0" fillId="0" borderId="1" xfId="0" applyBorder="1" applyAlignment="1">
      <alignment horizontal="left" vertical="center"/>
    </xf>
    <xf numFmtId="0" fontId="0" fillId="0" borderId="5" xfId="0"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2" borderId="1" xfId="0" applyFont="1" applyFill="1" applyBorder="1" applyAlignment="1">
      <alignment horizontal="center" vertical="center" wrapText="1"/>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42" xfId="0"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8" fillId="7" borderId="39" xfId="0" applyFont="1" applyFill="1" applyBorder="1" applyAlignment="1">
      <alignment horizontal="justify" vertical="justify"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workbookViewId="0">
      <selection activeCell="H1" sqref="H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8" t="s">
        <v>90</v>
      </c>
      <c r="B2" s="218"/>
      <c r="C2" s="218"/>
      <c r="D2" s="218"/>
      <c r="E2" s="218"/>
      <c r="F2" s="218"/>
      <c r="G2" s="218"/>
      <c r="H2" s="218"/>
      <c r="I2" s="218"/>
      <c r="J2" s="218"/>
      <c r="K2" s="218"/>
      <c r="L2" s="218"/>
    </row>
    <row r="4" spans="1:12" ht="16.5" x14ac:dyDescent="0.25">
      <c r="A4" s="199" t="s">
        <v>65</v>
      </c>
      <c r="B4" s="199"/>
      <c r="C4" s="199"/>
      <c r="D4" s="199"/>
      <c r="E4" s="199"/>
      <c r="F4" s="199"/>
      <c r="G4" s="199"/>
      <c r="H4" s="199"/>
      <c r="I4" s="199"/>
      <c r="J4" s="199"/>
      <c r="K4" s="199"/>
      <c r="L4" s="199"/>
    </row>
    <row r="5" spans="1:12" ht="16.5" x14ac:dyDescent="0.25">
      <c r="A5" s="80"/>
    </row>
    <row r="6" spans="1:12" ht="16.5" x14ac:dyDescent="0.25">
      <c r="A6" s="199" t="s">
        <v>242</v>
      </c>
      <c r="B6" s="199"/>
      <c r="C6" s="199"/>
      <c r="D6" s="199"/>
      <c r="E6" s="199"/>
      <c r="F6" s="199"/>
      <c r="G6" s="199"/>
      <c r="H6" s="199"/>
      <c r="I6" s="199"/>
      <c r="J6" s="199"/>
      <c r="K6" s="199"/>
      <c r="L6" s="199"/>
    </row>
    <row r="7" spans="1:12" ht="16.5" x14ac:dyDescent="0.25">
      <c r="A7" s="81"/>
    </row>
    <row r="8" spans="1:12" ht="109.5" customHeight="1" x14ac:dyDescent="0.25">
      <c r="A8" s="200" t="s">
        <v>135</v>
      </c>
      <c r="B8" s="200"/>
      <c r="C8" s="200"/>
      <c r="D8" s="200"/>
      <c r="E8" s="200"/>
      <c r="F8" s="200"/>
      <c r="G8" s="200"/>
      <c r="H8" s="200"/>
      <c r="I8" s="200"/>
      <c r="J8" s="200"/>
      <c r="K8" s="200"/>
      <c r="L8" s="200"/>
    </row>
    <row r="9" spans="1:12" ht="45.75" customHeight="1" x14ac:dyDescent="0.25">
      <c r="A9" s="200"/>
      <c r="B9" s="200"/>
      <c r="C9" s="200"/>
      <c r="D9" s="200"/>
      <c r="E9" s="200"/>
      <c r="F9" s="200"/>
      <c r="G9" s="200"/>
      <c r="H9" s="200"/>
      <c r="I9" s="200"/>
      <c r="J9" s="200"/>
      <c r="K9" s="200"/>
      <c r="L9" s="200"/>
    </row>
    <row r="10" spans="1:12" ht="28.5" customHeight="1" x14ac:dyDescent="0.25">
      <c r="A10" s="200" t="s">
        <v>93</v>
      </c>
      <c r="B10" s="200"/>
      <c r="C10" s="200"/>
      <c r="D10" s="200"/>
      <c r="E10" s="200"/>
      <c r="F10" s="200"/>
      <c r="G10" s="200"/>
      <c r="H10" s="200"/>
      <c r="I10" s="200"/>
      <c r="J10" s="200"/>
      <c r="K10" s="200"/>
      <c r="L10" s="200"/>
    </row>
    <row r="11" spans="1:12" ht="28.5" customHeight="1" x14ac:dyDescent="0.25">
      <c r="A11" s="200"/>
      <c r="B11" s="200"/>
      <c r="C11" s="200"/>
      <c r="D11" s="200"/>
      <c r="E11" s="200"/>
      <c r="F11" s="200"/>
      <c r="G11" s="200"/>
      <c r="H11" s="200"/>
      <c r="I11" s="200"/>
      <c r="J11" s="200"/>
      <c r="K11" s="200"/>
      <c r="L11" s="200"/>
    </row>
    <row r="12" spans="1:12" ht="15.75" thickBot="1" x14ac:dyDescent="0.3"/>
    <row r="13" spans="1:12" ht="15.75" thickBot="1" x14ac:dyDescent="0.3">
      <c r="A13" s="82" t="s">
        <v>66</v>
      </c>
      <c r="B13" s="201" t="s">
        <v>89</v>
      </c>
      <c r="C13" s="202"/>
      <c r="D13" s="202"/>
      <c r="E13" s="202"/>
      <c r="F13" s="202"/>
      <c r="G13" s="202"/>
      <c r="H13" s="202"/>
      <c r="I13" s="202"/>
      <c r="J13" s="202"/>
      <c r="K13" s="202"/>
      <c r="L13" s="202"/>
    </row>
    <row r="14" spans="1:12" ht="17.25" customHeight="1" thickBot="1" x14ac:dyDescent="0.3">
      <c r="A14" s="83">
        <v>14</v>
      </c>
      <c r="B14" s="203" t="s">
        <v>258</v>
      </c>
      <c r="C14" s="203"/>
      <c r="D14" s="203"/>
      <c r="E14" s="203"/>
      <c r="F14" s="203"/>
      <c r="G14" s="203"/>
      <c r="H14" s="203"/>
      <c r="I14" s="203"/>
      <c r="J14" s="203"/>
      <c r="K14" s="203"/>
      <c r="L14" s="203"/>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19" t="s">
        <v>243</v>
      </c>
      <c r="B17" s="219"/>
      <c r="C17" s="219"/>
      <c r="D17" s="219"/>
      <c r="E17" s="219"/>
      <c r="F17" s="219"/>
      <c r="G17" s="219"/>
      <c r="H17" s="219"/>
      <c r="I17" s="219"/>
      <c r="J17" s="219"/>
      <c r="K17" s="219"/>
      <c r="L17" s="219"/>
    </row>
    <row r="19" spans="1:12" ht="27" customHeight="1" x14ac:dyDescent="0.25">
      <c r="A19" s="204" t="s">
        <v>67</v>
      </c>
      <c r="B19" s="204"/>
      <c r="C19" s="204"/>
      <c r="D19" s="204"/>
      <c r="E19" s="85" t="s">
        <v>68</v>
      </c>
      <c r="F19" s="186" t="s">
        <v>69</v>
      </c>
      <c r="G19" s="84" t="s">
        <v>70</v>
      </c>
      <c r="H19" s="204" t="s">
        <v>3</v>
      </c>
      <c r="I19" s="204"/>
      <c r="J19" s="204"/>
      <c r="K19" s="204"/>
      <c r="L19" s="204"/>
    </row>
    <row r="20" spans="1:12" ht="30.75" customHeight="1" x14ac:dyDescent="0.25">
      <c r="A20" s="212" t="s">
        <v>96</v>
      </c>
      <c r="B20" s="213"/>
      <c r="C20" s="213"/>
      <c r="D20" s="214"/>
      <c r="E20" s="86" t="s">
        <v>244</v>
      </c>
      <c r="F20" s="187" t="s">
        <v>191</v>
      </c>
      <c r="G20" s="1"/>
      <c r="H20" s="211"/>
      <c r="I20" s="211"/>
      <c r="J20" s="211"/>
      <c r="K20" s="211"/>
      <c r="L20" s="211"/>
    </row>
    <row r="21" spans="1:12" ht="35.25" customHeight="1" x14ac:dyDescent="0.25">
      <c r="A21" s="215" t="s">
        <v>97</v>
      </c>
      <c r="B21" s="216"/>
      <c r="C21" s="216"/>
      <c r="D21" s="217"/>
      <c r="E21" s="87">
        <v>24.25</v>
      </c>
      <c r="F21" s="187" t="s">
        <v>191</v>
      </c>
      <c r="G21" s="1"/>
      <c r="H21" s="211"/>
      <c r="I21" s="211"/>
      <c r="J21" s="211"/>
      <c r="K21" s="211"/>
      <c r="L21" s="211"/>
    </row>
    <row r="22" spans="1:12" ht="24.75" customHeight="1" x14ac:dyDescent="0.25">
      <c r="A22" s="215" t="s">
        <v>136</v>
      </c>
      <c r="B22" s="216"/>
      <c r="C22" s="216"/>
      <c r="D22" s="217"/>
      <c r="E22" s="87" t="s">
        <v>245</v>
      </c>
      <c r="F22" s="187" t="s">
        <v>191</v>
      </c>
      <c r="G22" s="1"/>
      <c r="H22" s="211"/>
      <c r="I22" s="211"/>
      <c r="J22" s="211"/>
      <c r="K22" s="211"/>
      <c r="L22" s="211"/>
    </row>
    <row r="23" spans="1:12" ht="27" customHeight="1" x14ac:dyDescent="0.25">
      <c r="A23" s="205" t="s">
        <v>71</v>
      </c>
      <c r="B23" s="206"/>
      <c r="C23" s="206"/>
      <c r="D23" s="207"/>
      <c r="E23" s="88">
        <v>2.2999999999999998</v>
      </c>
      <c r="F23" s="187" t="s">
        <v>191</v>
      </c>
      <c r="G23" s="1"/>
      <c r="H23" s="211"/>
      <c r="I23" s="211"/>
      <c r="J23" s="211"/>
      <c r="K23" s="211"/>
      <c r="L23" s="211"/>
    </row>
    <row r="24" spans="1:12" ht="20.25" customHeight="1" x14ac:dyDescent="0.25">
      <c r="A24" s="205" t="s">
        <v>92</v>
      </c>
      <c r="B24" s="206"/>
      <c r="C24" s="206"/>
      <c r="D24" s="207"/>
      <c r="E24" s="88"/>
      <c r="F24" s="187" t="s">
        <v>191</v>
      </c>
      <c r="G24" s="1"/>
      <c r="H24" s="208" t="s">
        <v>246</v>
      </c>
      <c r="I24" s="209"/>
      <c r="J24" s="209"/>
      <c r="K24" s="209"/>
      <c r="L24" s="210"/>
    </row>
    <row r="25" spans="1:12" ht="28.5" customHeight="1" x14ac:dyDescent="0.25">
      <c r="A25" s="205" t="s">
        <v>137</v>
      </c>
      <c r="B25" s="206"/>
      <c r="C25" s="206"/>
      <c r="D25" s="207"/>
      <c r="E25" s="88">
        <v>19</v>
      </c>
      <c r="F25" s="187" t="s">
        <v>191</v>
      </c>
      <c r="G25" s="1"/>
      <c r="H25" s="211"/>
      <c r="I25" s="211"/>
      <c r="J25" s="211"/>
      <c r="K25" s="211"/>
      <c r="L25" s="211"/>
    </row>
    <row r="26" spans="1:12" ht="28.5" customHeight="1" x14ac:dyDescent="0.25">
      <c r="A26" s="205" t="s">
        <v>95</v>
      </c>
      <c r="B26" s="206"/>
      <c r="C26" s="206"/>
      <c r="D26" s="207"/>
      <c r="E26" s="88"/>
      <c r="F26" s="187"/>
      <c r="G26" s="1"/>
      <c r="H26" s="226" t="s">
        <v>247</v>
      </c>
      <c r="I26" s="227"/>
      <c r="J26" s="227"/>
      <c r="K26" s="227"/>
      <c r="L26" s="228"/>
    </row>
    <row r="27" spans="1:12" ht="15.75" customHeight="1" x14ac:dyDescent="0.25">
      <c r="A27" s="215" t="s">
        <v>72</v>
      </c>
      <c r="B27" s="216"/>
      <c r="C27" s="216"/>
      <c r="D27" s="217"/>
      <c r="E27" s="87" t="s">
        <v>249</v>
      </c>
      <c r="F27" s="187" t="s">
        <v>191</v>
      </c>
      <c r="G27" s="1"/>
      <c r="H27" s="211"/>
      <c r="I27" s="211"/>
      <c r="J27" s="211"/>
      <c r="K27" s="211"/>
      <c r="L27" s="211"/>
    </row>
    <row r="28" spans="1:12" ht="19.5" customHeight="1" x14ac:dyDescent="0.25">
      <c r="A28" s="215" t="s">
        <v>73</v>
      </c>
      <c r="B28" s="216"/>
      <c r="C28" s="216"/>
      <c r="D28" s="217"/>
      <c r="E28" s="87">
        <v>20</v>
      </c>
      <c r="F28" s="187" t="s">
        <v>191</v>
      </c>
      <c r="G28" s="1"/>
      <c r="H28" s="211"/>
      <c r="I28" s="211"/>
      <c r="J28" s="211"/>
      <c r="K28" s="211"/>
      <c r="L28" s="211"/>
    </row>
    <row r="29" spans="1:12" ht="27.75" customHeight="1" x14ac:dyDescent="0.25">
      <c r="A29" s="215" t="s">
        <v>74</v>
      </c>
      <c r="B29" s="216"/>
      <c r="C29" s="216"/>
      <c r="D29" s="217"/>
      <c r="E29" s="87" t="s">
        <v>250</v>
      </c>
      <c r="F29" s="187" t="s">
        <v>191</v>
      </c>
      <c r="G29" s="1"/>
      <c r="H29" s="211"/>
      <c r="I29" s="211"/>
      <c r="J29" s="211"/>
      <c r="K29" s="211"/>
      <c r="L29" s="211"/>
    </row>
    <row r="30" spans="1:12" ht="61.5" customHeight="1" x14ac:dyDescent="0.25">
      <c r="A30" s="215" t="s">
        <v>75</v>
      </c>
      <c r="B30" s="216"/>
      <c r="C30" s="216"/>
      <c r="D30" s="217"/>
      <c r="E30" s="87" t="s">
        <v>251</v>
      </c>
      <c r="F30" s="187" t="s">
        <v>191</v>
      </c>
      <c r="G30" s="1"/>
      <c r="H30" s="211"/>
      <c r="I30" s="211"/>
      <c r="J30" s="211"/>
      <c r="K30" s="211"/>
      <c r="L30" s="211"/>
    </row>
    <row r="31" spans="1:12" ht="17.25" customHeight="1" x14ac:dyDescent="0.25">
      <c r="A31" s="215" t="s">
        <v>76</v>
      </c>
      <c r="B31" s="216"/>
      <c r="C31" s="216"/>
      <c r="D31" s="217"/>
      <c r="E31" s="87">
        <v>33</v>
      </c>
      <c r="F31" s="187" t="s">
        <v>191</v>
      </c>
      <c r="G31" s="1"/>
      <c r="H31" s="211"/>
      <c r="I31" s="211"/>
      <c r="J31" s="211"/>
      <c r="K31" s="211"/>
      <c r="L31" s="211"/>
    </row>
    <row r="32" spans="1:12" ht="24" customHeight="1" x14ac:dyDescent="0.25">
      <c r="A32" s="223" t="s">
        <v>94</v>
      </c>
      <c r="B32" s="224"/>
      <c r="C32" s="224"/>
      <c r="D32" s="225"/>
      <c r="E32" s="87">
        <v>33</v>
      </c>
      <c r="F32" s="187" t="s">
        <v>191</v>
      </c>
      <c r="G32" s="1"/>
      <c r="H32" s="208" t="s">
        <v>248</v>
      </c>
      <c r="I32" s="221"/>
      <c r="J32" s="221"/>
      <c r="K32" s="221"/>
      <c r="L32" s="222"/>
    </row>
    <row r="33" spans="1:12" ht="24" customHeight="1" x14ac:dyDescent="0.25">
      <c r="A33" s="215" t="s">
        <v>98</v>
      </c>
      <c r="B33" s="216"/>
      <c r="C33" s="216"/>
      <c r="D33" s="217"/>
      <c r="E33" s="87">
        <v>26.27</v>
      </c>
      <c r="F33" s="187" t="s">
        <v>191</v>
      </c>
      <c r="G33" s="1"/>
      <c r="H33" s="220"/>
      <c r="I33" s="209"/>
      <c r="J33" s="209"/>
      <c r="K33" s="209"/>
      <c r="L33" s="210"/>
    </row>
    <row r="34" spans="1:12" ht="28.5" customHeight="1" x14ac:dyDescent="0.25">
      <c r="A34" s="215" t="s">
        <v>99</v>
      </c>
      <c r="B34" s="216"/>
      <c r="C34" s="216"/>
      <c r="D34" s="217"/>
      <c r="E34" s="89"/>
      <c r="F34" s="187"/>
      <c r="G34" s="1"/>
      <c r="H34" s="211" t="s">
        <v>247</v>
      </c>
      <c r="I34" s="211"/>
      <c r="J34" s="211"/>
      <c r="K34" s="211"/>
      <c r="L34" s="211"/>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E31" zoomScale="70" zoomScaleNormal="70" workbookViewId="0">
      <selection activeCell="Q50" sqref="Q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53.85546875" style="9" customWidth="1"/>
    <col min="16" max="16" width="19.5703125" style="9" bestFit="1" customWidth="1"/>
    <col min="17" max="17" width="40.140625" style="9" customWidth="1"/>
    <col min="18" max="18" width="33.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2" t="s">
        <v>161</v>
      </c>
      <c r="D6" s="262"/>
      <c r="E6" s="262"/>
      <c r="F6" s="262"/>
      <c r="G6" s="262"/>
      <c r="H6" s="262"/>
      <c r="I6" s="262"/>
      <c r="J6" s="262"/>
      <c r="K6" s="262"/>
      <c r="L6" s="262"/>
      <c r="M6" s="262"/>
      <c r="N6" s="263"/>
    </row>
    <row r="7" spans="2:16" ht="16.5" thickBot="1" x14ac:dyDescent="0.3">
      <c r="B7" s="12" t="s">
        <v>5</v>
      </c>
      <c r="C7" s="262"/>
      <c r="D7" s="262"/>
      <c r="E7" s="262"/>
      <c r="F7" s="262"/>
      <c r="G7" s="262"/>
      <c r="H7" s="262"/>
      <c r="I7" s="262"/>
      <c r="J7" s="262"/>
      <c r="K7" s="262"/>
      <c r="L7" s="262"/>
      <c r="M7" s="262"/>
      <c r="N7" s="263"/>
    </row>
    <row r="8" spans="2:16" ht="16.5" thickBot="1" x14ac:dyDescent="0.3">
      <c r="B8" s="12" t="s">
        <v>6</v>
      </c>
      <c r="C8" s="262"/>
      <c r="D8" s="262"/>
      <c r="E8" s="262"/>
      <c r="F8" s="262"/>
      <c r="G8" s="262"/>
      <c r="H8" s="262"/>
      <c r="I8" s="262"/>
      <c r="J8" s="262"/>
      <c r="K8" s="262"/>
      <c r="L8" s="262"/>
      <c r="M8" s="262"/>
      <c r="N8" s="263"/>
    </row>
    <row r="9" spans="2:16" ht="16.5" thickBot="1" x14ac:dyDescent="0.3">
      <c r="B9" s="12" t="s">
        <v>7</v>
      </c>
      <c r="C9" s="262"/>
      <c r="D9" s="262"/>
      <c r="E9" s="262"/>
      <c r="F9" s="262"/>
      <c r="G9" s="262"/>
      <c r="H9" s="262"/>
      <c r="I9" s="262"/>
      <c r="J9" s="262"/>
      <c r="K9" s="262"/>
      <c r="L9" s="262"/>
      <c r="M9" s="262"/>
      <c r="N9" s="263"/>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3" t="s">
        <v>100</v>
      </c>
      <c r="C14" s="253"/>
      <c r="D14" s="162" t="s">
        <v>12</v>
      </c>
      <c r="E14" s="162" t="s">
        <v>13</v>
      </c>
      <c r="F14" s="162" t="s">
        <v>29</v>
      </c>
      <c r="G14" s="94"/>
      <c r="I14" s="38"/>
      <c r="J14" s="38"/>
      <c r="K14" s="38"/>
      <c r="L14" s="38"/>
      <c r="M14" s="38"/>
      <c r="N14" s="110"/>
    </row>
    <row r="15" spans="2:16" x14ac:dyDescent="0.25">
      <c r="B15" s="253"/>
      <c r="C15" s="253"/>
      <c r="D15" s="162">
        <v>4</v>
      </c>
      <c r="E15" s="36">
        <v>908402235</v>
      </c>
      <c r="F15" s="170">
        <v>435</v>
      </c>
      <c r="G15" s="95"/>
      <c r="I15" s="39"/>
      <c r="J15" s="39"/>
      <c r="K15" s="39"/>
      <c r="L15" s="39"/>
      <c r="M15" s="39"/>
      <c r="N15" s="110"/>
    </row>
    <row r="16" spans="2:16" x14ac:dyDescent="0.25">
      <c r="B16" s="253"/>
      <c r="C16" s="253"/>
      <c r="D16" s="162"/>
      <c r="E16" s="36"/>
      <c r="F16" s="36"/>
      <c r="G16" s="95"/>
      <c r="I16" s="39"/>
      <c r="J16" s="39"/>
      <c r="K16" s="39"/>
      <c r="L16" s="39"/>
      <c r="M16" s="39"/>
      <c r="N16" s="110"/>
    </row>
    <row r="17" spans="1:14" x14ac:dyDescent="0.25">
      <c r="B17" s="253"/>
      <c r="C17" s="253"/>
      <c r="D17" s="162"/>
      <c r="E17" s="36"/>
      <c r="F17" s="36"/>
      <c r="G17" s="95"/>
      <c r="I17" s="39"/>
      <c r="J17" s="39"/>
      <c r="K17" s="39"/>
      <c r="L17" s="39"/>
      <c r="M17" s="39"/>
      <c r="N17" s="110"/>
    </row>
    <row r="18" spans="1:14" x14ac:dyDescent="0.25">
      <c r="B18" s="253"/>
      <c r="C18" s="253"/>
      <c r="D18" s="162"/>
      <c r="E18" s="37"/>
      <c r="F18" s="36"/>
      <c r="G18" s="95"/>
      <c r="H18" s="22"/>
      <c r="I18" s="39"/>
      <c r="J18" s="39"/>
      <c r="K18" s="39"/>
      <c r="L18" s="39"/>
      <c r="M18" s="39"/>
      <c r="N18" s="20"/>
    </row>
    <row r="19" spans="1:14" x14ac:dyDescent="0.25">
      <c r="B19" s="253"/>
      <c r="C19" s="253"/>
      <c r="D19" s="162"/>
      <c r="E19" s="37"/>
      <c r="F19" s="36"/>
      <c r="G19" s="95"/>
      <c r="H19" s="22"/>
      <c r="I19" s="41"/>
      <c r="J19" s="41"/>
      <c r="K19" s="41"/>
      <c r="L19" s="41"/>
      <c r="M19" s="41"/>
      <c r="N19" s="20"/>
    </row>
    <row r="20" spans="1:14" x14ac:dyDescent="0.25">
      <c r="B20" s="253"/>
      <c r="C20" s="253"/>
      <c r="D20" s="162"/>
      <c r="E20" s="37"/>
      <c r="F20" s="36"/>
      <c r="G20" s="95"/>
      <c r="H20" s="22"/>
      <c r="I20" s="109"/>
      <c r="J20" s="109"/>
      <c r="K20" s="109"/>
      <c r="L20" s="109"/>
      <c r="M20" s="109"/>
      <c r="N20" s="20"/>
    </row>
    <row r="21" spans="1:14" x14ac:dyDescent="0.25">
      <c r="B21" s="253"/>
      <c r="C21" s="253"/>
      <c r="D21" s="162"/>
      <c r="E21" s="37"/>
      <c r="F21" s="36"/>
      <c r="G21" s="95"/>
      <c r="H21" s="22"/>
      <c r="I21" s="109"/>
      <c r="J21" s="109"/>
      <c r="K21" s="109"/>
      <c r="L21" s="109"/>
      <c r="M21" s="109"/>
      <c r="N21" s="20"/>
    </row>
    <row r="22" spans="1:14" ht="15.75" thickBot="1" x14ac:dyDescent="0.3">
      <c r="B22" s="254" t="s">
        <v>14</v>
      </c>
      <c r="C22" s="255"/>
      <c r="D22" s="162"/>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190">
        <f>F15*80%</f>
        <v>348</v>
      </c>
      <c r="D24" s="39"/>
      <c r="E24" s="191">
        <f>E15</f>
        <v>908402235</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23"/>
      <c r="D30" s="182" t="s">
        <v>191</v>
      </c>
      <c r="E30" s="106"/>
      <c r="F30" s="106"/>
      <c r="G30" s="106"/>
      <c r="H30" s="106"/>
      <c r="I30" s="109"/>
      <c r="J30" s="109"/>
      <c r="K30" s="109"/>
      <c r="L30" s="109"/>
      <c r="M30" s="109"/>
      <c r="N30" s="110"/>
    </row>
    <row r="31" spans="1:14" x14ac:dyDescent="0.25">
      <c r="A31" s="101"/>
      <c r="B31" s="123" t="s">
        <v>142</v>
      </c>
      <c r="C31" s="123"/>
      <c r="D31" s="182" t="s">
        <v>191</v>
      </c>
      <c r="E31" s="106"/>
      <c r="F31" s="106"/>
      <c r="G31" s="106"/>
      <c r="H31" s="106"/>
      <c r="I31" s="109"/>
      <c r="J31" s="109"/>
      <c r="K31" s="109"/>
      <c r="L31" s="109"/>
      <c r="M31" s="109"/>
      <c r="N31" s="110"/>
    </row>
    <row r="32" spans="1:14" x14ac:dyDescent="0.25">
      <c r="A32" s="101"/>
      <c r="B32" s="123" t="s">
        <v>143</v>
      </c>
      <c r="C32" s="123"/>
      <c r="D32" s="173" t="s">
        <v>191</v>
      </c>
      <c r="E32" s="106"/>
      <c r="F32" s="106"/>
      <c r="G32" s="106"/>
      <c r="H32" s="106"/>
      <c r="I32" s="109"/>
      <c r="J32" s="109"/>
      <c r="K32" s="109"/>
      <c r="L32" s="109"/>
      <c r="M32" s="109"/>
      <c r="N32" s="110"/>
    </row>
    <row r="33" spans="1:17" x14ac:dyDescent="0.25">
      <c r="A33" s="101"/>
      <c r="B33" s="123" t="s">
        <v>144</v>
      </c>
      <c r="C33" s="123"/>
      <c r="D33" s="174" t="s">
        <v>191</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61">
        <v>0</v>
      </c>
      <c r="E40" s="236">
        <f>+D40+D41</f>
        <v>0</v>
      </c>
      <c r="F40" s="106"/>
      <c r="G40" s="106"/>
      <c r="H40" s="106"/>
      <c r="I40" s="109"/>
      <c r="J40" s="109"/>
      <c r="K40" s="109"/>
      <c r="L40" s="109"/>
      <c r="M40" s="109"/>
      <c r="N40" s="110"/>
    </row>
    <row r="41" spans="1:17" ht="42.75" x14ac:dyDescent="0.25">
      <c r="A41" s="101"/>
      <c r="B41" s="107" t="s">
        <v>147</v>
      </c>
      <c r="C41" s="108">
        <v>60</v>
      </c>
      <c r="D41" s="161">
        <f>+F147</f>
        <v>0</v>
      </c>
      <c r="E41" s="237"/>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6" t="s">
        <v>35</v>
      </c>
      <c r="N45" s="256"/>
    </row>
    <row r="46" spans="1:17" x14ac:dyDescent="0.25">
      <c r="B46" s="124" t="s">
        <v>30</v>
      </c>
      <c r="M46" s="66"/>
      <c r="N46" s="66"/>
    </row>
    <row r="47" spans="1:17" ht="15.75" thickBot="1" x14ac:dyDescent="0.3">
      <c r="M47" s="66"/>
      <c r="N47" s="66"/>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30" x14ac:dyDescent="0.25">
      <c r="A49" s="47">
        <v>1</v>
      </c>
      <c r="B49" s="116" t="s">
        <v>161</v>
      </c>
      <c r="C49" s="117" t="s">
        <v>161</v>
      </c>
      <c r="D49" s="116" t="s">
        <v>170</v>
      </c>
      <c r="E49" s="111" t="s">
        <v>171</v>
      </c>
      <c r="F49" s="112" t="s">
        <v>139</v>
      </c>
      <c r="G49" s="154"/>
      <c r="H49" s="119">
        <v>41091</v>
      </c>
      <c r="I49" s="185">
        <v>41274</v>
      </c>
      <c r="J49" s="185"/>
      <c r="K49" s="113" t="s">
        <v>257</v>
      </c>
      <c r="L49" s="113" t="s">
        <v>173</v>
      </c>
      <c r="M49" s="104">
        <v>170</v>
      </c>
      <c r="N49" s="183"/>
      <c r="O49" s="27">
        <v>128758416</v>
      </c>
      <c r="P49" s="27">
        <v>84</v>
      </c>
      <c r="Q49" s="155"/>
      <c r="R49" s="114"/>
      <c r="S49" s="114"/>
      <c r="T49" s="114"/>
      <c r="U49" s="114"/>
      <c r="V49" s="114"/>
      <c r="W49" s="114"/>
      <c r="X49" s="114"/>
      <c r="Y49" s="114"/>
      <c r="Z49" s="114"/>
    </row>
    <row r="50" spans="1:26" s="115" customFormat="1" ht="45" x14ac:dyDescent="0.25">
      <c r="A50" s="47">
        <f>+A49+1</f>
        <v>2</v>
      </c>
      <c r="B50" s="116" t="s">
        <v>161</v>
      </c>
      <c r="C50" s="117" t="s">
        <v>161</v>
      </c>
      <c r="D50" s="116" t="s">
        <v>170</v>
      </c>
      <c r="E50" s="111" t="s">
        <v>172</v>
      </c>
      <c r="F50" s="112" t="s">
        <v>139</v>
      </c>
      <c r="G50" s="112"/>
      <c r="H50" s="119">
        <v>41913</v>
      </c>
      <c r="I50" s="113" t="s">
        <v>173</v>
      </c>
      <c r="J50" s="113"/>
      <c r="K50" s="113" t="s">
        <v>173</v>
      </c>
      <c r="L50" s="113" t="s">
        <v>173</v>
      </c>
      <c r="M50" s="104">
        <v>2336</v>
      </c>
      <c r="N50" s="183"/>
      <c r="O50" s="27" t="s">
        <v>173</v>
      </c>
      <c r="P50" s="27">
        <v>84</v>
      </c>
      <c r="Q50" s="155" t="s">
        <v>175</v>
      </c>
      <c r="R50" s="114"/>
      <c r="S50" s="114"/>
      <c r="T50" s="114"/>
      <c r="U50" s="114"/>
      <c r="V50" s="114"/>
      <c r="W50" s="114"/>
      <c r="X50" s="114"/>
      <c r="Y50" s="114"/>
      <c r="Z50" s="114"/>
    </row>
    <row r="51" spans="1:26" s="115" customFormat="1" ht="45" x14ac:dyDescent="0.25">
      <c r="A51" s="47">
        <f t="shared" ref="A51:A56" si="0">+A50+1</f>
        <v>3</v>
      </c>
      <c r="B51" s="116" t="s">
        <v>161</v>
      </c>
      <c r="C51" s="117" t="s">
        <v>161</v>
      </c>
      <c r="D51" s="116" t="s">
        <v>170</v>
      </c>
      <c r="E51" s="111" t="s">
        <v>174</v>
      </c>
      <c r="F51" s="112" t="s">
        <v>139</v>
      </c>
      <c r="G51" s="112"/>
      <c r="H51" s="119">
        <v>41947</v>
      </c>
      <c r="I51" s="113" t="s">
        <v>173</v>
      </c>
      <c r="J51" s="113"/>
      <c r="K51" s="113" t="s">
        <v>173</v>
      </c>
      <c r="L51" s="113" t="s">
        <v>173</v>
      </c>
      <c r="M51" s="104">
        <v>1550</v>
      </c>
      <c r="N51" s="183"/>
      <c r="O51" s="27" t="s">
        <v>173</v>
      </c>
      <c r="P51" s="27">
        <v>84</v>
      </c>
      <c r="Q51" s="155" t="s">
        <v>175</v>
      </c>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257</v>
      </c>
      <c r="L57" s="118">
        <f t="shared" ref="L57" si="1">SUM(L49:L56)</f>
        <v>0</v>
      </c>
      <c r="M57" s="153">
        <v>170</v>
      </c>
      <c r="N57" s="118" t="s">
        <v>190</v>
      </c>
      <c r="O57" s="27"/>
      <c r="P57" s="27"/>
      <c r="Q57" s="156"/>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3" t="s">
        <v>23</v>
      </c>
      <c r="E60" s="63" t="s">
        <v>24</v>
      </c>
    </row>
    <row r="61" spans="1:26" s="30" customFormat="1" ht="30.6" customHeight="1" x14ac:dyDescent="0.25">
      <c r="B61" s="60" t="s">
        <v>21</v>
      </c>
      <c r="C61" s="61" t="str">
        <f>+K57</f>
        <v>6 meses</v>
      </c>
      <c r="D61" s="59"/>
      <c r="E61" s="58" t="s">
        <v>191</v>
      </c>
      <c r="F61" s="32"/>
      <c r="G61" s="32"/>
      <c r="H61" s="32"/>
      <c r="I61" s="32"/>
      <c r="J61" s="32"/>
      <c r="K61" s="32"/>
      <c r="L61" s="32"/>
      <c r="M61" s="32"/>
    </row>
    <row r="62" spans="1:26" s="30" customFormat="1" ht="30" customHeight="1" x14ac:dyDescent="0.25">
      <c r="B62" s="60" t="s">
        <v>25</v>
      </c>
      <c r="C62" s="61">
        <f>+M57</f>
        <v>170</v>
      </c>
      <c r="D62" s="59"/>
      <c r="E62" s="58" t="s">
        <v>191</v>
      </c>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44" t="s">
        <v>3</v>
      </c>
      <c r="P68" s="246"/>
      <c r="Q68" s="69" t="s">
        <v>18</v>
      </c>
    </row>
    <row r="69" spans="2:17" x14ac:dyDescent="0.25">
      <c r="B69" s="3"/>
      <c r="C69" s="3"/>
      <c r="D69" s="5"/>
      <c r="E69" s="5"/>
      <c r="F69" s="4"/>
      <c r="G69" s="4"/>
      <c r="H69" s="4"/>
      <c r="I69" s="99"/>
      <c r="J69" s="99"/>
      <c r="K69" s="123"/>
      <c r="L69" s="123"/>
      <c r="M69" s="123"/>
      <c r="N69" s="123"/>
      <c r="O69" s="249" t="s">
        <v>259</v>
      </c>
      <c r="P69" s="250"/>
      <c r="Q69" s="123" t="s">
        <v>140</v>
      </c>
    </row>
    <row r="70" spans="2:17" x14ac:dyDescent="0.25">
      <c r="B70" s="3"/>
      <c r="C70" s="3"/>
      <c r="D70" s="5"/>
      <c r="E70" s="5"/>
      <c r="F70" s="4"/>
      <c r="G70" s="4"/>
      <c r="H70" s="4"/>
      <c r="I70" s="99"/>
      <c r="J70" s="99"/>
      <c r="K70" s="123"/>
      <c r="L70" s="123"/>
      <c r="M70" s="123"/>
      <c r="N70" s="123"/>
      <c r="O70" s="249"/>
      <c r="P70" s="250"/>
      <c r="Q70" s="123"/>
    </row>
    <row r="71" spans="2:17" x14ac:dyDescent="0.25">
      <c r="B71" s="3"/>
      <c r="C71" s="3"/>
      <c r="D71" s="5"/>
      <c r="E71" s="5"/>
      <c r="F71" s="4"/>
      <c r="G71" s="4"/>
      <c r="H71" s="4"/>
      <c r="I71" s="99"/>
      <c r="J71" s="99"/>
      <c r="K71" s="123"/>
      <c r="L71" s="123"/>
      <c r="M71" s="123"/>
      <c r="N71" s="123"/>
      <c r="O71" s="249"/>
      <c r="P71" s="250"/>
      <c r="Q71" s="123"/>
    </row>
    <row r="72" spans="2:17" x14ac:dyDescent="0.25">
      <c r="B72" s="3"/>
      <c r="C72" s="3"/>
      <c r="D72" s="5"/>
      <c r="E72" s="5"/>
      <c r="F72" s="4"/>
      <c r="G72" s="4"/>
      <c r="H72" s="4"/>
      <c r="I72" s="99"/>
      <c r="J72" s="99"/>
      <c r="K72" s="123"/>
      <c r="L72" s="123"/>
      <c r="M72" s="123"/>
      <c r="N72" s="123"/>
      <c r="O72" s="249"/>
      <c r="P72" s="250"/>
      <c r="Q72" s="123"/>
    </row>
    <row r="73" spans="2:17" x14ac:dyDescent="0.25">
      <c r="B73" s="3"/>
      <c r="C73" s="3"/>
      <c r="D73" s="5"/>
      <c r="E73" s="5"/>
      <c r="F73" s="4"/>
      <c r="G73" s="4"/>
      <c r="H73" s="4"/>
      <c r="I73" s="99"/>
      <c r="J73" s="99"/>
      <c r="K73" s="123"/>
      <c r="L73" s="123"/>
      <c r="M73" s="123"/>
      <c r="N73" s="123"/>
      <c r="O73" s="249"/>
      <c r="P73" s="250"/>
      <c r="Q73" s="123"/>
    </row>
    <row r="74" spans="2:17" x14ac:dyDescent="0.25">
      <c r="B74" s="3"/>
      <c r="C74" s="3"/>
      <c r="D74" s="5"/>
      <c r="E74" s="5"/>
      <c r="F74" s="4"/>
      <c r="G74" s="4"/>
      <c r="H74" s="4"/>
      <c r="I74" s="99"/>
      <c r="J74" s="99"/>
      <c r="K74" s="123"/>
      <c r="L74" s="123"/>
      <c r="M74" s="123"/>
      <c r="N74" s="123"/>
      <c r="O74" s="249"/>
      <c r="P74" s="250"/>
      <c r="Q74" s="123"/>
    </row>
    <row r="75" spans="2:17" x14ac:dyDescent="0.25">
      <c r="B75" s="123"/>
      <c r="C75" s="123"/>
      <c r="D75" s="123"/>
      <c r="E75" s="123"/>
      <c r="F75" s="123"/>
      <c r="G75" s="123"/>
      <c r="H75" s="123"/>
      <c r="I75" s="123"/>
      <c r="J75" s="123"/>
      <c r="K75" s="123"/>
      <c r="L75" s="123"/>
      <c r="M75" s="123"/>
      <c r="N75" s="123"/>
      <c r="O75" s="249"/>
      <c r="P75" s="250"/>
      <c r="Q75" s="123"/>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38" t="s">
        <v>38</v>
      </c>
      <c r="C81" s="239"/>
      <c r="D81" s="239"/>
      <c r="E81" s="239"/>
      <c r="F81" s="239"/>
      <c r="G81" s="239"/>
      <c r="H81" s="239"/>
      <c r="I81" s="239"/>
      <c r="J81" s="239"/>
      <c r="K81" s="239"/>
      <c r="L81" s="239"/>
      <c r="M81" s="239"/>
      <c r="N81" s="240"/>
    </row>
    <row r="86" spans="2:18" ht="76.5" customHeight="1" x14ac:dyDescent="0.25">
      <c r="B86" s="122" t="s">
        <v>0</v>
      </c>
      <c r="C86" s="122" t="s">
        <v>39</v>
      </c>
      <c r="D86" s="122" t="s">
        <v>40</v>
      </c>
      <c r="E86" s="122" t="s">
        <v>115</v>
      </c>
      <c r="F86" s="122" t="s">
        <v>117</v>
      </c>
      <c r="G86" s="122" t="s">
        <v>118</v>
      </c>
      <c r="H86" s="122" t="s">
        <v>119</v>
      </c>
      <c r="I86" s="122" t="s">
        <v>116</v>
      </c>
      <c r="J86" s="244" t="s">
        <v>120</v>
      </c>
      <c r="K86" s="245"/>
      <c r="L86" s="246"/>
      <c r="M86" s="122" t="s">
        <v>124</v>
      </c>
      <c r="N86" s="122" t="s">
        <v>41</v>
      </c>
      <c r="O86" s="122" t="s">
        <v>42</v>
      </c>
      <c r="P86" s="244" t="s">
        <v>3</v>
      </c>
      <c r="Q86" s="245"/>
      <c r="R86" s="193"/>
    </row>
    <row r="87" spans="2:18" x14ac:dyDescent="0.25">
      <c r="B87" s="188" t="s">
        <v>43</v>
      </c>
      <c r="C87" s="188">
        <f>435/300</f>
        <v>1.45</v>
      </c>
      <c r="D87" s="3" t="s">
        <v>210</v>
      </c>
      <c r="E87" s="3">
        <v>27094930</v>
      </c>
      <c r="F87" s="3" t="s">
        <v>211</v>
      </c>
      <c r="G87" s="3" t="s">
        <v>212</v>
      </c>
      <c r="H87" s="180">
        <v>38324</v>
      </c>
      <c r="I87" s="5" t="s">
        <v>139</v>
      </c>
      <c r="J87" s="1" t="s">
        <v>121</v>
      </c>
      <c r="K87" s="100"/>
      <c r="L87" s="99" t="s">
        <v>123</v>
      </c>
      <c r="M87" s="123" t="s">
        <v>139</v>
      </c>
      <c r="N87" s="123" t="s">
        <v>139</v>
      </c>
      <c r="O87" s="123" t="s">
        <v>139</v>
      </c>
      <c r="P87" s="229" t="s">
        <v>269</v>
      </c>
      <c r="Q87" s="230"/>
      <c r="R87" s="38"/>
    </row>
    <row r="88" spans="2:18" ht="30" x14ac:dyDescent="0.25">
      <c r="B88" s="188" t="s">
        <v>43</v>
      </c>
      <c r="C88" s="188">
        <f>435/300</f>
        <v>1.45</v>
      </c>
      <c r="D88" s="3" t="s">
        <v>213</v>
      </c>
      <c r="E88" s="3">
        <v>5206568</v>
      </c>
      <c r="F88" s="3" t="s">
        <v>214</v>
      </c>
      <c r="G88" s="3" t="s">
        <v>212</v>
      </c>
      <c r="H88" s="180">
        <v>38814</v>
      </c>
      <c r="I88" s="5" t="s">
        <v>139</v>
      </c>
      <c r="J88" s="1" t="s">
        <v>215</v>
      </c>
      <c r="K88" s="100" t="s">
        <v>216</v>
      </c>
      <c r="L88" s="99" t="s">
        <v>217</v>
      </c>
      <c r="M88" s="123" t="s">
        <v>139</v>
      </c>
      <c r="N88" s="123" t="s">
        <v>139</v>
      </c>
      <c r="O88" s="123" t="s">
        <v>139</v>
      </c>
      <c r="P88" s="229"/>
      <c r="Q88" s="230"/>
      <c r="R88" s="193"/>
    </row>
    <row r="89" spans="2:18" x14ac:dyDescent="0.25">
      <c r="B89" s="188" t="s">
        <v>44</v>
      </c>
      <c r="C89" s="188">
        <f>435/300*2</f>
        <v>2.9</v>
      </c>
      <c r="D89" s="3" t="s">
        <v>207</v>
      </c>
      <c r="E89" s="3">
        <v>37082670</v>
      </c>
      <c r="F89" s="3" t="s">
        <v>208</v>
      </c>
      <c r="G89" s="3" t="s">
        <v>209</v>
      </c>
      <c r="H89" s="3">
        <v>2005</v>
      </c>
      <c r="I89" s="192" t="s">
        <v>140</v>
      </c>
      <c r="J89" s="1" t="s">
        <v>263</v>
      </c>
      <c r="K89" s="99" t="s">
        <v>264</v>
      </c>
      <c r="L89" s="99" t="s">
        <v>265</v>
      </c>
      <c r="M89" s="123" t="s">
        <v>139</v>
      </c>
      <c r="N89" s="123" t="s">
        <v>140</v>
      </c>
      <c r="O89" s="123" t="s">
        <v>139</v>
      </c>
      <c r="P89" s="229" t="s">
        <v>272</v>
      </c>
      <c r="Q89" s="230"/>
      <c r="R89" s="38"/>
    </row>
    <row r="90" spans="2:18" x14ac:dyDescent="0.25">
      <c r="B90" s="188" t="s">
        <v>44</v>
      </c>
      <c r="C90" s="188">
        <f>435/300*2</f>
        <v>2.9</v>
      </c>
      <c r="D90" s="3" t="s">
        <v>218</v>
      </c>
      <c r="E90" s="3">
        <v>12748452</v>
      </c>
      <c r="F90" s="3" t="s">
        <v>214</v>
      </c>
      <c r="G90" s="3" t="s">
        <v>209</v>
      </c>
      <c r="H90" s="180">
        <v>38528</v>
      </c>
      <c r="I90" s="192" t="s">
        <v>140</v>
      </c>
      <c r="J90" s="1" t="s">
        <v>266</v>
      </c>
      <c r="K90" s="99" t="s">
        <v>267</v>
      </c>
      <c r="L90" s="99" t="s">
        <v>268</v>
      </c>
      <c r="M90" s="123" t="s">
        <v>139</v>
      </c>
      <c r="N90" s="123" t="s">
        <v>140</v>
      </c>
      <c r="O90" s="123" t="s">
        <v>139</v>
      </c>
      <c r="P90" s="229" t="s">
        <v>270</v>
      </c>
      <c r="Q90" s="230"/>
      <c r="R90" s="38"/>
    </row>
    <row r="91" spans="2:18" x14ac:dyDescent="0.25">
      <c r="B91" s="188" t="s">
        <v>44</v>
      </c>
      <c r="C91" s="188">
        <f>435/300*2</f>
        <v>2.9</v>
      </c>
      <c r="D91" s="3" t="s">
        <v>229</v>
      </c>
      <c r="E91" s="3">
        <v>1086136399</v>
      </c>
      <c r="F91" s="3" t="s">
        <v>211</v>
      </c>
      <c r="G91" s="3" t="s">
        <v>220</v>
      </c>
      <c r="H91" s="180">
        <v>39620</v>
      </c>
      <c r="I91" s="5" t="s">
        <v>140</v>
      </c>
      <c r="J91" s="1" t="s">
        <v>221</v>
      </c>
      <c r="K91" s="99" t="s">
        <v>222</v>
      </c>
      <c r="L91" s="99" t="s">
        <v>223</v>
      </c>
      <c r="M91" s="123" t="s">
        <v>139</v>
      </c>
      <c r="N91" s="123" t="s">
        <v>139</v>
      </c>
      <c r="O91" s="123" t="s">
        <v>139</v>
      </c>
      <c r="P91" s="229" t="s">
        <v>271</v>
      </c>
      <c r="Q91" s="230"/>
      <c r="R91" s="193"/>
    </row>
    <row r="92" spans="2:18" x14ac:dyDescent="0.25">
      <c r="R92" s="193"/>
    </row>
    <row r="93" spans="2:18" ht="15.75" thickBot="1" x14ac:dyDescent="0.3">
      <c r="R93" s="193"/>
    </row>
    <row r="94" spans="2:18" ht="27" thickBot="1" x14ac:dyDescent="0.3">
      <c r="B94" s="238" t="s">
        <v>46</v>
      </c>
      <c r="C94" s="239"/>
      <c r="D94" s="239"/>
      <c r="E94" s="239"/>
      <c r="F94" s="239"/>
      <c r="G94" s="239"/>
      <c r="H94" s="239"/>
      <c r="I94" s="239"/>
      <c r="J94" s="239"/>
      <c r="K94" s="239"/>
      <c r="L94" s="239"/>
      <c r="M94" s="239"/>
      <c r="N94" s="240"/>
      <c r="R94" s="193"/>
    </row>
    <row r="97" spans="1:26" ht="46.15" customHeight="1" x14ac:dyDescent="0.25">
      <c r="B97" s="69" t="s">
        <v>33</v>
      </c>
      <c r="C97" s="69" t="s">
        <v>47</v>
      </c>
      <c r="D97" s="244" t="s">
        <v>3</v>
      </c>
      <c r="E97" s="246"/>
    </row>
    <row r="98" spans="1:26" ht="46.9" customHeight="1" x14ac:dyDescent="0.25">
      <c r="B98" s="70" t="s">
        <v>125</v>
      </c>
      <c r="C98" s="172" t="s">
        <v>139</v>
      </c>
      <c r="D98" s="231"/>
      <c r="E98" s="231"/>
    </row>
    <row r="101" spans="1:26" ht="26.25" x14ac:dyDescent="0.25">
      <c r="B101" s="247" t="s">
        <v>64</v>
      </c>
      <c r="C101" s="248"/>
      <c r="D101" s="248"/>
      <c r="E101" s="248"/>
      <c r="F101" s="248"/>
      <c r="G101" s="248"/>
      <c r="H101" s="248"/>
      <c r="I101" s="248"/>
      <c r="J101" s="248"/>
      <c r="K101" s="248"/>
      <c r="L101" s="248"/>
      <c r="M101" s="248"/>
      <c r="N101" s="248"/>
      <c r="O101" s="248"/>
      <c r="P101" s="248"/>
    </row>
    <row r="103" spans="1:26" ht="15.75" thickBot="1" x14ac:dyDescent="0.3"/>
    <row r="104" spans="1:26" ht="27" thickBot="1" x14ac:dyDescent="0.3">
      <c r="B104" s="238" t="s">
        <v>54</v>
      </c>
      <c r="C104" s="239"/>
      <c r="D104" s="239"/>
      <c r="E104" s="239"/>
      <c r="F104" s="239"/>
      <c r="G104" s="239"/>
      <c r="H104" s="239"/>
      <c r="I104" s="239"/>
      <c r="J104" s="239"/>
      <c r="K104" s="239"/>
      <c r="L104" s="239"/>
      <c r="M104" s="239"/>
      <c r="N104" s="240"/>
    </row>
    <row r="106" spans="1:26" ht="15.75" thickBot="1" x14ac:dyDescent="0.3">
      <c r="M106" s="66"/>
      <c r="N106" s="66"/>
    </row>
    <row r="107" spans="1:26" s="109" customFormat="1" ht="109.5" customHeight="1" x14ac:dyDescent="0.25">
      <c r="B107" s="120" t="s">
        <v>148</v>
      </c>
      <c r="C107" s="120" t="s">
        <v>149</v>
      </c>
      <c r="D107" s="120" t="s">
        <v>150</v>
      </c>
      <c r="E107" s="120" t="s">
        <v>45</v>
      </c>
      <c r="F107" s="120" t="s">
        <v>22</v>
      </c>
      <c r="G107" s="120" t="s">
        <v>102</v>
      </c>
      <c r="H107" s="120" t="s">
        <v>17</v>
      </c>
      <c r="I107" s="120" t="s">
        <v>10</v>
      </c>
      <c r="J107" s="120" t="s">
        <v>31</v>
      </c>
      <c r="K107" s="120" t="s">
        <v>61</v>
      </c>
      <c r="L107" s="120" t="s">
        <v>20</v>
      </c>
      <c r="M107" s="105" t="s">
        <v>26</v>
      </c>
      <c r="N107" s="120" t="s">
        <v>151</v>
      </c>
      <c r="O107" s="120" t="s">
        <v>36</v>
      </c>
      <c r="P107" s="121" t="s">
        <v>11</v>
      </c>
      <c r="Q107" s="121" t="s">
        <v>19</v>
      </c>
    </row>
    <row r="108" spans="1:26" s="115" customFormat="1" ht="45" x14ac:dyDescent="0.25">
      <c r="A108" s="47">
        <v>1</v>
      </c>
      <c r="B108" s="116" t="s">
        <v>161</v>
      </c>
      <c r="C108" s="117" t="s">
        <v>161</v>
      </c>
      <c r="D108" s="116" t="s">
        <v>170</v>
      </c>
      <c r="E108" s="111" t="s">
        <v>189</v>
      </c>
      <c r="F108" s="112" t="s">
        <v>139</v>
      </c>
      <c r="G108" s="154"/>
      <c r="H108" s="119">
        <v>41947</v>
      </c>
      <c r="I108" s="113" t="s">
        <v>173</v>
      </c>
      <c r="J108" s="113"/>
      <c r="K108" s="113" t="s">
        <v>173</v>
      </c>
      <c r="L108" s="113" t="s">
        <v>173</v>
      </c>
      <c r="M108" s="104">
        <v>0</v>
      </c>
      <c r="N108" s="104">
        <v>0</v>
      </c>
      <c r="O108" s="27"/>
      <c r="P108" s="27">
        <v>252</v>
      </c>
      <c r="Q108" s="155" t="s">
        <v>175</v>
      </c>
      <c r="R108" s="114"/>
      <c r="S108" s="114"/>
      <c r="T108" s="114"/>
      <c r="U108" s="114"/>
      <c r="V108" s="114"/>
      <c r="W108" s="114"/>
      <c r="X108" s="114"/>
      <c r="Y108" s="114"/>
      <c r="Z108" s="114"/>
    </row>
    <row r="109" spans="1:26" s="115" customFormat="1" x14ac:dyDescent="0.25">
      <c r="A109" s="47">
        <f>+A108+1</f>
        <v>2</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ref="A110:A115" si="2">+A109+1</f>
        <v>3</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4</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5</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26" s="115" customFormat="1" x14ac:dyDescent="0.25">
      <c r="A113" s="47">
        <f t="shared" si="2"/>
        <v>6</v>
      </c>
      <c r="B113" s="116"/>
      <c r="C113" s="117"/>
      <c r="D113" s="116"/>
      <c r="E113" s="111"/>
      <c r="F113" s="112"/>
      <c r="G113" s="112"/>
      <c r="H113" s="112"/>
      <c r="I113" s="113"/>
      <c r="J113" s="113"/>
      <c r="K113" s="113"/>
      <c r="L113" s="113"/>
      <c r="M113" s="104"/>
      <c r="N113" s="104"/>
      <c r="O113" s="27"/>
      <c r="P113" s="27"/>
      <c r="Q113" s="155"/>
      <c r="R113" s="114"/>
      <c r="S113" s="114"/>
      <c r="T113" s="114"/>
      <c r="U113" s="114"/>
      <c r="V113" s="114"/>
      <c r="W113" s="114"/>
      <c r="X113" s="114"/>
      <c r="Y113" s="114"/>
      <c r="Z113" s="114"/>
    </row>
    <row r="114" spans="1:26" s="115" customFormat="1" x14ac:dyDescent="0.25">
      <c r="A114" s="47">
        <f t="shared" si="2"/>
        <v>7</v>
      </c>
      <c r="B114" s="116"/>
      <c r="C114" s="117"/>
      <c r="D114" s="116"/>
      <c r="E114" s="111"/>
      <c r="F114" s="112"/>
      <c r="G114" s="112"/>
      <c r="H114" s="112"/>
      <c r="I114" s="113"/>
      <c r="J114" s="113"/>
      <c r="K114" s="113"/>
      <c r="L114" s="113"/>
      <c r="M114" s="104"/>
      <c r="N114" s="104"/>
      <c r="O114" s="27"/>
      <c r="P114" s="27"/>
      <c r="Q114" s="155"/>
      <c r="R114" s="114"/>
      <c r="S114" s="114"/>
      <c r="T114" s="114"/>
      <c r="U114" s="114"/>
      <c r="V114" s="114"/>
      <c r="W114" s="114"/>
      <c r="X114" s="114"/>
      <c r="Y114" s="114"/>
      <c r="Z114" s="114"/>
    </row>
    <row r="115" spans="1:26" s="115" customFormat="1" x14ac:dyDescent="0.25">
      <c r="A115" s="47">
        <f t="shared" si="2"/>
        <v>8</v>
      </c>
      <c r="B115" s="116"/>
      <c r="C115" s="117"/>
      <c r="D115" s="116"/>
      <c r="E115" s="111"/>
      <c r="F115" s="112"/>
      <c r="G115" s="112"/>
      <c r="H115" s="112"/>
      <c r="I115" s="113"/>
      <c r="J115" s="113"/>
      <c r="K115" s="113"/>
      <c r="L115" s="113"/>
      <c r="M115" s="104"/>
      <c r="N115" s="104"/>
      <c r="O115" s="27"/>
      <c r="P115" s="27"/>
      <c r="Q115" s="155"/>
      <c r="R115" s="114"/>
      <c r="S115" s="114"/>
      <c r="T115" s="114"/>
      <c r="U115" s="114"/>
      <c r="V115" s="114"/>
      <c r="W115" s="114"/>
      <c r="X115" s="114"/>
      <c r="Y115" s="114"/>
      <c r="Z115" s="114"/>
    </row>
    <row r="116" spans="1:26" s="115" customFormat="1" x14ac:dyDescent="0.25">
      <c r="A116" s="47"/>
      <c r="B116" s="50" t="s">
        <v>16</v>
      </c>
      <c r="C116" s="117"/>
      <c r="D116" s="116"/>
      <c r="E116" s="111"/>
      <c r="F116" s="112"/>
      <c r="G116" s="112"/>
      <c r="H116" s="112"/>
      <c r="I116" s="113"/>
      <c r="J116" s="113"/>
      <c r="K116" s="118">
        <f t="shared" ref="K116:N116" si="3">SUM(K108:K115)</f>
        <v>0</v>
      </c>
      <c r="L116" s="118">
        <f t="shared" si="3"/>
        <v>0</v>
      </c>
      <c r="M116" s="153">
        <f t="shared" si="3"/>
        <v>0</v>
      </c>
      <c r="N116" s="118">
        <f t="shared" si="3"/>
        <v>0</v>
      </c>
      <c r="O116" s="27"/>
      <c r="P116" s="27"/>
      <c r="Q116" s="156"/>
    </row>
    <row r="117" spans="1:26" x14ac:dyDescent="0.25">
      <c r="B117" s="30"/>
      <c r="C117" s="30"/>
      <c r="D117" s="30"/>
      <c r="E117" s="31"/>
      <c r="F117" s="30"/>
      <c r="G117" s="30"/>
      <c r="H117" s="30"/>
      <c r="I117" s="30"/>
      <c r="J117" s="30"/>
      <c r="K117" s="30"/>
      <c r="L117" s="30"/>
      <c r="M117" s="30"/>
      <c r="N117" s="30"/>
      <c r="O117" s="30"/>
      <c r="P117" s="30"/>
    </row>
    <row r="118" spans="1:26" ht="18.75" x14ac:dyDescent="0.25">
      <c r="B118" s="60" t="s">
        <v>32</v>
      </c>
      <c r="C118" s="74">
        <f>+K116</f>
        <v>0</v>
      </c>
      <c r="H118" s="32"/>
      <c r="I118" s="32"/>
      <c r="J118" s="32"/>
      <c r="K118" s="32"/>
      <c r="L118" s="32"/>
      <c r="M118" s="32"/>
      <c r="N118" s="30"/>
      <c r="O118" s="30"/>
      <c r="P118" s="30"/>
    </row>
    <row r="120" spans="1:26" ht="15.75" thickBot="1" x14ac:dyDescent="0.3"/>
    <row r="121" spans="1:26" ht="37.15" customHeight="1" thickBot="1" x14ac:dyDescent="0.3">
      <c r="B121" s="77" t="s">
        <v>49</v>
      </c>
      <c r="C121" s="78" t="s">
        <v>50</v>
      </c>
      <c r="D121" s="77" t="s">
        <v>51</v>
      </c>
      <c r="E121" s="78" t="s">
        <v>55</v>
      </c>
    </row>
    <row r="122" spans="1:26" ht="41.45" customHeight="1" x14ac:dyDescent="0.25">
      <c r="B122" s="68" t="s">
        <v>126</v>
      </c>
      <c r="C122" s="71">
        <v>20</v>
      </c>
      <c r="D122" s="71"/>
      <c r="E122" s="241">
        <f>+D122+D123+D124</f>
        <v>0</v>
      </c>
    </row>
    <row r="123" spans="1:26" x14ac:dyDescent="0.25">
      <c r="B123" s="68" t="s">
        <v>127</v>
      </c>
      <c r="C123" s="58">
        <v>30</v>
      </c>
      <c r="D123" s="161">
        <v>0</v>
      </c>
      <c r="E123" s="242"/>
    </row>
    <row r="124" spans="1:26" ht="15.75" thickBot="1" x14ac:dyDescent="0.3">
      <c r="B124" s="68" t="s">
        <v>128</v>
      </c>
      <c r="C124" s="73">
        <v>40</v>
      </c>
      <c r="D124" s="73">
        <v>0</v>
      </c>
      <c r="E124" s="243"/>
    </row>
    <row r="126" spans="1:26" ht="15.75" thickBot="1" x14ac:dyDescent="0.3"/>
    <row r="127" spans="1:26" ht="27" thickBot="1" x14ac:dyDescent="0.3">
      <c r="B127" s="238" t="s">
        <v>52</v>
      </c>
      <c r="C127" s="239"/>
      <c r="D127" s="239"/>
      <c r="E127" s="239"/>
      <c r="F127" s="239"/>
      <c r="G127" s="239"/>
      <c r="H127" s="239"/>
      <c r="I127" s="239"/>
      <c r="J127" s="239"/>
      <c r="K127" s="239"/>
      <c r="L127" s="239"/>
      <c r="M127" s="239"/>
      <c r="N127" s="240"/>
    </row>
    <row r="129" spans="2:17" ht="76.5" customHeight="1" x14ac:dyDescent="0.25">
      <c r="B129" s="122" t="s">
        <v>0</v>
      </c>
      <c r="C129" s="122" t="s">
        <v>39</v>
      </c>
      <c r="D129" s="122" t="s">
        <v>40</v>
      </c>
      <c r="E129" s="122" t="s">
        <v>115</v>
      </c>
      <c r="F129" s="122" t="s">
        <v>117</v>
      </c>
      <c r="G129" s="122" t="s">
        <v>118</v>
      </c>
      <c r="H129" s="122" t="s">
        <v>119</v>
      </c>
      <c r="I129" s="122" t="s">
        <v>116</v>
      </c>
      <c r="J129" s="244" t="s">
        <v>120</v>
      </c>
      <c r="K129" s="245"/>
      <c r="L129" s="246"/>
      <c r="M129" s="122" t="s">
        <v>124</v>
      </c>
      <c r="N129" s="122" t="s">
        <v>41</v>
      </c>
      <c r="O129" s="122" t="s">
        <v>42</v>
      </c>
      <c r="P129" s="244" t="s">
        <v>3</v>
      </c>
      <c r="Q129" s="246"/>
    </row>
    <row r="130" spans="2:17" ht="60.75" customHeight="1" x14ac:dyDescent="0.25">
      <c r="B130" s="160" t="s">
        <v>132</v>
      </c>
      <c r="C130" s="160"/>
      <c r="D130" s="3"/>
      <c r="E130" s="3"/>
      <c r="F130" s="3"/>
      <c r="G130" s="3"/>
      <c r="H130" s="3"/>
      <c r="I130" s="5"/>
      <c r="J130" s="1" t="s">
        <v>121</v>
      </c>
      <c r="K130" s="100" t="s">
        <v>122</v>
      </c>
      <c r="L130" s="99" t="s">
        <v>123</v>
      </c>
      <c r="M130" s="123"/>
      <c r="N130" s="123"/>
      <c r="O130" s="123"/>
      <c r="P130" s="231"/>
      <c r="Q130" s="231"/>
    </row>
    <row r="131" spans="2:17" ht="60.75" customHeight="1" x14ac:dyDescent="0.25">
      <c r="B131" s="160" t="s">
        <v>133</v>
      </c>
      <c r="C131" s="160"/>
      <c r="D131" s="3"/>
      <c r="E131" s="3"/>
      <c r="F131" s="3"/>
      <c r="G131" s="3"/>
      <c r="H131" s="180"/>
      <c r="I131" s="5"/>
      <c r="J131" s="1"/>
      <c r="K131" s="181"/>
      <c r="L131" s="99"/>
      <c r="M131" s="123"/>
      <c r="N131" s="123"/>
      <c r="O131" s="123"/>
      <c r="P131" s="161"/>
      <c r="Q131" s="161"/>
    </row>
    <row r="132" spans="2:17" ht="33.6" customHeight="1" x14ac:dyDescent="0.25">
      <c r="B132" s="160" t="s">
        <v>134</v>
      </c>
      <c r="C132" s="160"/>
      <c r="D132" s="3"/>
      <c r="E132" s="3"/>
      <c r="F132" s="3"/>
      <c r="G132" s="3"/>
      <c r="H132" s="3"/>
      <c r="I132" s="5"/>
      <c r="J132" s="1"/>
      <c r="K132" s="99"/>
      <c r="L132" s="99"/>
      <c r="M132" s="123"/>
      <c r="N132" s="123"/>
      <c r="O132" s="123"/>
      <c r="P132" s="231"/>
      <c r="Q132" s="231"/>
    </row>
    <row r="135" spans="2:17" ht="15.75" thickBot="1" x14ac:dyDescent="0.3"/>
    <row r="136" spans="2:17" ht="54" customHeight="1" x14ac:dyDescent="0.25">
      <c r="B136" s="126" t="s">
        <v>33</v>
      </c>
      <c r="C136" s="126" t="s">
        <v>49</v>
      </c>
      <c r="D136" s="122" t="s">
        <v>50</v>
      </c>
      <c r="E136" s="126" t="s">
        <v>51</v>
      </c>
      <c r="F136" s="78" t="s">
        <v>56</v>
      </c>
      <c r="G136" s="96"/>
    </row>
    <row r="137" spans="2:17" ht="120.75" customHeight="1" x14ac:dyDescent="0.2">
      <c r="B137" s="232" t="s">
        <v>53</v>
      </c>
      <c r="C137" s="6" t="s">
        <v>129</v>
      </c>
      <c r="D137" s="161">
        <v>25</v>
      </c>
      <c r="E137" s="161">
        <v>0</v>
      </c>
      <c r="F137" s="233">
        <f>+E137+E138+E139</f>
        <v>0</v>
      </c>
      <c r="G137" s="97"/>
    </row>
    <row r="138" spans="2:17" ht="76.150000000000006" customHeight="1" x14ac:dyDescent="0.2">
      <c r="B138" s="232"/>
      <c r="C138" s="6" t="s">
        <v>130</v>
      </c>
      <c r="D138" s="75">
        <v>25</v>
      </c>
      <c r="E138" s="161">
        <v>0</v>
      </c>
      <c r="F138" s="234"/>
      <c r="G138" s="97"/>
    </row>
    <row r="139" spans="2:17" ht="69" customHeight="1" x14ac:dyDescent="0.2">
      <c r="B139" s="232"/>
      <c r="C139" s="6" t="s">
        <v>131</v>
      </c>
      <c r="D139" s="161">
        <v>10</v>
      </c>
      <c r="E139" s="161">
        <v>0</v>
      </c>
      <c r="F139" s="235"/>
      <c r="G139" s="97"/>
    </row>
    <row r="140" spans="2:17" x14ac:dyDescent="0.25">
      <c r="C140" s="106"/>
    </row>
    <row r="143" spans="2:17" x14ac:dyDescent="0.25">
      <c r="B143" s="124" t="s">
        <v>57</v>
      </c>
    </row>
    <row r="146" spans="2:5" x14ac:dyDescent="0.25">
      <c r="B146" s="127" t="s">
        <v>33</v>
      </c>
      <c r="C146" s="127" t="s">
        <v>58</v>
      </c>
      <c r="D146" s="126" t="s">
        <v>51</v>
      </c>
      <c r="E146" s="126" t="s">
        <v>16</v>
      </c>
    </row>
    <row r="147" spans="2:5" ht="28.5" x14ac:dyDescent="0.25">
      <c r="B147" s="107" t="s">
        <v>59</v>
      </c>
      <c r="C147" s="108">
        <v>40</v>
      </c>
      <c r="D147" s="161">
        <f>+E122</f>
        <v>0</v>
      </c>
      <c r="E147" s="236">
        <f>+D147+D148</f>
        <v>0</v>
      </c>
    </row>
    <row r="148" spans="2:5" ht="42.75" x14ac:dyDescent="0.25">
      <c r="B148" s="107" t="s">
        <v>60</v>
      </c>
      <c r="C148" s="108">
        <v>60</v>
      </c>
      <c r="D148" s="161">
        <f>+F137</f>
        <v>0</v>
      </c>
      <c r="E148" s="237"/>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1:P101"/>
    <mergeCell ref="O72:P72"/>
    <mergeCell ref="O73:P73"/>
    <mergeCell ref="O74:P74"/>
    <mergeCell ref="O75:P75"/>
    <mergeCell ref="B81:N81"/>
    <mergeCell ref="J86:L86"/>
    <mergeCell ref="P86:Q86"/>
    <mergeCell ref="B94:N94"/>
    <mergeCell ref="D97:E97"/>
    <mergeCell ref="D98:E98"/>
    <mergeCell ref="P132:Q132"/>
    <mergeCell ref="B137:B139"/>
    <mergeCell ref="F137:F139"/>
    <mergeCell ref="E147:E148"/>
    <mergeCell ref="B104:N104"/>
    <mergeCell ref="E122:E124"/>
    <mergeCell ref="B127:N127"/>
    <mergeCell ref="J129:L129"/>
    <mergeCell ref="P129:Q129"/>
    <mergeCell ref="P130:Q130"/>
    <mergeCell ref="P87:Q87"/>
    <mergeCell ref="P88:Q88"/>
    <mergeCell ref="P89:Q89"/>
    <mergeCell ref="P90:Q90"/>
    <mergeCell ref="P91:Q91"/>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E37" zoomScale="70" zoomScaleNormal="70" workbookViewId="0">
      <selection activeCell="Q50" sqref="Q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5.7109375" style="9" customWidth="1"/>
    <col min="18" max="18" width="24"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2" t="s">
        <v>161</v>
      </c>
      <c r="D6" s="262"/>
      <c r="E6" s="262"/>
      <c r="F6" s="262"/>
      <c r="G6" s="262"/>
      <c r="H6" s="262"/>
      <c r="I6" s="262"/>
      <c r="J6" s="262"/>
      <c r="K6" s="262"/>
      <c r="L6" s="262"/>
      <c r="M6" s="262"/>
      <c r="N6" s="263"/>
    </row>
    <row r="7" spans="2:16" ht="16.5" thickBot="1" x14ac:dyDescent="0.3">
      <c r="B7" s="12" t="s">
        <v>5</v>
      </c>
      <c r="C7" s="262"/>
      <c r="D7" s="262"/>
      <c r="E7" s="262"/>
      <c r="F7" s="262"/>
      <c r="G7" s="262"/>
      <c r="H7" s="262"/>
      <c r="I7" s="262"/>
      <c r="J7" s="262"/>
      <c r="K7" s="262"/>
      <c r="L7" s="262"/>
      <c r="M7" s="262"/>
      <c r="N7" s="263"/>
    </row>
    <row r="8" spans="2:16" ht="16.5" thickBot="1" x14ac:dyDescent="0.3">
      <c r="B8" s="12" t="s">
        <v>6</v>
      </c>
      <c r="C8" s="262"/>
      <c r="D8" s="262"/>
      <c r="E8" s="262"/>
      <c r="F8" s="262"/>
      <c r="G8" s="262"/>
      <c r="H8" s="262"/>
      <c r="I8" s="262"/>
      <c r="J8" s="262"/>
      <c r="K8" s="262"/>
      <c r="L8" s="262"/>
      <c r="M8" s="262"/>
      <c r="N8" s="263"/>
    </row>
    <row r="9" spans="2:16" ht="16.5" thickBot="1" x14ac:dyDescent="0.3">
      <c r="B9" s="12" t="s">
        <v>7</v>
      </c>
      <c r="C9" s="262"/>
      <c r="D9" s="262"/>
      <c r="E9" s="262"/>
      <c r="F9" s="262"/>
      <c r="G9" s="262"/>
      <c r="H9" s="262"/>
      <c r="I9" s="262"/>
      <c r="J9" s="262"/>
      <c r="K9" s="262"/>
      <c r="L9" s="262"/>
      <c r="M9" s="262"/>
      <c r="N9" s="263"/>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3" t="s">
        <v>100</v>
      </c>
      <c r="C14" s="253"/>
      <c r="D14" s="162" t="s">
        <v>12</v>
      </c>
      <c r="E14" s="162" t="s">
        <v>13</v>
      </c>
      <c r="F14" s="162" t="s">
        <v>29</v>
      </c>
      <c r="G14" s="94"/>
      <c r="I14" s="38"/>
      <c r="J14" s="38"/>
      <c r="K14" s="38"/>
      <c r="L14" s="38"/>
      <c r="M14" s="38"/>
      <c r="N14" s="110"/>
    </row>
    <row r="15" spans="2:16" x14ac:dyDescent="0.25">
      <c r="B15" s="253"/>
      <c r="C15" s="253"/>
      <c r="D15" s="162">
        <v>7</v>
      </c>
      <c r="E15" s="36">
        <v>960777794</v>
      </c>
      <c r="F15" s="36">
        <f>150+238</f>
        <v>388</v>
      </c>
      <c r="G15" s="95"/>
      <c r="I15" s="39"/>
      <c r="J15" s="39"/>
      <c r="K15" s="39"/>
      <c r="L15" s="39"/>
      <c r="M15" s="39"/>
      <c r="N15" s="110"/>
    </row>
    <row r="16" spans="2:16" x14ac:dyDescent="0.25">
      <c r="B16" s="253"/>
      <c r="C16" s="253"/>
      <c r="D16" s="162"/>
      <c r="E16" s="36"/>
      <c r="F16" s="36"/>
      <c r="G16" s="95"/>
      <c r="I16" s="39"/>
      <c r="J16" s="39"/>
      <c r="K16" s="39"/>
      <c r="L16" s="39"/>
      <c r="M16" s="39"/>
      <c r="N16" s="110"/>
    </row>
    <row r="17" spans="1:14" x14ac:dyDescent="0.25">
      <c r="B17" s="253"/>
      <c r="C17" s="253"/>
      <c r="D17" s="162"/>
      <c r="E17" s="36"/>
      <c r="F17" s="36"/>
      <c r="G17" s="95"/>
      <c r="I17" s="39"/>
      <c r="J17" s="39"/>
      <c r="K17" s="39"/>
      <c r="L17" s="39"/>
      <c r="M17" s="39"/>
      <c r="N17" s="110"/>
    </row>
    <row r="18" spans="1:14" x14ac:dyDescent="0.25">
      <c r="B18" s="253"/>
      <c r="C18" s="253"/>
      <c r="D18" s="162"/>
      <c r="E18" s="37"/>
      <c r="F18" s="36"/>
      <c r="G18" s="95"/>
      <c r="H18" s="22"/>
      <c r="I18" s="39"/>
      <c r="J18" s="39"/>
      <c r="K18" s="39"/>
      <c r="L18" s="39"/>
      <c r="M18" s="39"/>
      <c r="N18" s="20"/>
    </row>
    <row r="19" spans="1:14" x14ac:dyDescent="0.25">
      <c r="B19" s="253"/>
      <c r="C19" s="253"/>
      <c r="D19" s="162"/>
      <c r="E19" s="37"/>
      <c r="F19" s="36"/>
      <c r="G19" s="95"/>
      <c r="H19" s="22"/>
      <c r="I19" s="41"/>
      <c r="J19" s="41"/>
      <c r="K19" s="41"/>
      <c r="L19" s="41"/>
      <c r="M19" s="41"/>
      <c r="N19" s="20"/>
    </row>
    <row r="20" spans="1:14" x14ac:dyDescent="0.25">
      <c r="B20" s="253"/>
      <c r="C20" s="253"/>
      <c r="D20" s="162"/>
      <c r="E20" s="37"/>
      <c r="F20" s="36"/>
      <c r="G20" s="95"/>
      <c r="H20" s="22"/>
      <c r="I20" s="109"/>
      <c r="J20" s="109"/>
      <c r="K20" s="109"/>
      <c r="L20" s="109"/>
      <c r="M20" s="109"/>
      <c r="N20" s="20"/>
    </row>
    <row r="21" spans="1:14" x14ac:dyDescent="0.25">
      <c r="B21" s="253"/>
      <c r="C21" s="253"/>
      <c r="D21" s="162"/>
      <c r="E21" s="37"/>
      <c r="F21" s="36"/>
      <c r="G21" s="95"/>
      <c r="H21" s="22"/>
      <c r="I21" s="109"/>
      <c r="J21" s="109"/>
      <c r="K21" s="109"/>
      <c r="L21" s="109"/>
      <c r="M21" s="109"/>
      <c r="N21" s="20"/>
    </row>
    <row r="22" spans="1:14" ht="15.75" thickBot="1" x14ac:dyDescent="0.3">
      <c r="B22" s="254" t="s">
        <v>14</v>
      </c>
      <c r="C22" s="255"/>
      <c r="D22" s="162"/>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310.40000000000003</v>
      </c>
      <c r="D24" s="42"/>
      <c r="E24" s="45">
        <f>E15</f>
        <v>960777794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61" t="s">
        <v>191</v>
      </c>
      <c r="D30" s="161"/>
      <c r="E30" s="106"/>
      <c r="F30" s="106"/>
      <c r="G30" s="106"/>
      <c r="H30" s="106"/>
      <c r="I30" s="109"/>
      <c r="J30" s="109"/>
      <c r="K30" s="109"/>
      <c r="L30" s="109"/>
      <c r="M30" s="109"/>
      <c r="N30" s="110"/>
    </row>
    <row r="31" spans="1:14" x14ac:dyDescent="0.25">
      <c r="A31" s="101"/>
      <c r="B31" s="123" t="s">
        <v>142</v>
      </c>
      <c r="C31" s="161"/>
      <c r="D31" s="161" t="s">
        <v>191</v>
      </c>
      <c r="E31" s="106"/>
      <c r="F31" s="106"/>
      <c r="G31" s="106"/>
      <c r="H31" s="106"/>
      <c r="I31" s="109"/>
      <c r="J31" s="109"/>
      <c r="K31" s="109"/>
      <c r="L31" s="109"/>
      <c r="M31" s="109"/>
      <c r="N31" s="110"/>
    </row>
    <row r="32" spans="1:14" x14ac:dyDescent="0.25">
      <c r="A32" s="101"/>
      <c r="B32" s="123" t="s">
        <v>143</v>
      </c>
      <c r="C32" s="123"/>
      <c r="D32" s="173" t="s">
        <v>191</v>
      </c>
      <c r="E32" s="106"/>
      <c r="F32" s="106"/>
      <c r="G32" s="106"/>
      <c r="H32" s="106"/>
      <c r="I32" s="109"/>
      <c r="J32" s="109"/>
      <c r="K32" s="109"/>
      <c r="L32" s="109"/>
      <c r="M32" s="109"/>
      <c r="N32" s="110"/>
    </row>
    <row r="33" spans="1:17" x14ac:dyDescent="0.25">
      <c r="A33" s="101"/>
      <c r="B33" s="123" t="s">
        <v>144</v>
      </c>
      <c r="C33" s="123" t="s">
        <v>191</v>
      </c>
      <c r="D33" s="174"/>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61">
        <v>0</v>
      </c>
      <c r="E40" s="236">
        <f>+D40+D41</f>
        <v>0</v>
      </c>
      <c r="F40" s="106"/>
      <c r="G40" s="106"/>
      <c r="H40" s="106"/>
      <c r="I40" s="109"/>
      <c r="J40" s="109"/>
      <c r="K40" s="109"/>
      <c r="L40" s="109"/>
      <c r="M40" s="109"/>
      <c r="N40" s="110"/>
    </row>
    <row r="41" spans="1:17" ht="42.75" x14ac:dyDescent="0.25">
      <c r="A41" s="101"/>
      <c r="B41" s="107" t="s">
        <v>147</v>
      </c>
      <c r="C41" s="108">
        <v>60</v>
      </c>
      <c r="D41" s="161">
        <f>+F147</f>
        <v>0</v>
      </c>
      <c r="E41" s="237"/>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6" t="s">
        <v>35</v>
      </c>
      <c r="N45" s="256"/>
    </row>
    <row r="46" spans="1:17" x14ac:dyDescent="0.25">
      <c r="B46" s="124" t="s">
        <v>30</v>
      </c>
      <c r="M46" s="66"/>
      <c r="N46" s="66"/>
    </row>
    <row r="47" spans="1:17" ht="15.75" thickBot="1" x14ac:dyDescent="0.3">
      <c r="M47" s="66"/>
      <c r="N47" s="66"/>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30" x14ac:dyDescent="0.25">
      <c r="A49" s="47">
        <v>1</v>
      </c>
      <c r="B49" s="116" t="s">
        <v>161</v>
      </c>
      <c r="C49" s="117" t="s">
        <v>161</v>
      </c>
      <c r="D49" s="116" t="s">
        <v>170</v>
      </c>
      <c r="E49" s="111" t="s">
        <v>176</v>
      </c>
      <c r="F49" s="112" t="s">
        <v>139</v>
      </c>
      <c r="G49" s="154"/>
      <c r="H49" s="119">
        <v>39839</v>
      </c>
      <c r="I49" s="113">
        <v>40178</v>
      </c>
      <c r="J49" s="113"/>
      <c r="K49" s="113" t="s">
        <v>177</v>
      </c>
      <c r="L49" s="113" t="s">
        <v>173</v>
      </c>
      <c r="M49" s="104">
        <v>170</v>
      </c>
      <c r="N49" s="104">
        <v>170</v>
      </c>
      <c r="O49" s="27">
        <v>217487126</v>
      </c>
      <c r="P49" s="27">
        <v>83</v>
      </c>
      <c r="Q49" s="155"/>
      <c r="R49" s="114"/>
      <c r="S49" s="114"/>
      <c r="T49" s="114"/>
      <c r="U49" s="114"/>
      <c r="V49" s="114"/>
      <c r="W49" s="114"/>
      <c r="X49" s="114"/>
      <c r="Y49" s="114"/>
      <c r="Z49" s="114"/>
    </row>
    <row r="50" spans="1:26" s="115" customFormat="1" ht="75.75" customHeight="1" x14ac:dyDescent="0.25">
      <c r="A50" s="47">
        <f>+A49+1</f>
        <v>2</v>
      </c>
      <c r="B50" s="116" t="s">
        <v>161</v>
      </c>
      <c r="C50" s="117" t="s">
        <v>161</v>
      </c>
      <c r="D50" s="116" t="s">
        <v>170</v>
      </c>
      <c r="E50" s="111" t="s">
        <v>178</v>
      </c>
      <c r="F50" s="112" t="s">
        <v>139</v>
      </c>
      <c r="G50" s="112"/>
      <c r="H50" s="119">
        <v>41256</v>
      </c>
      <c r="I50" s="113">
        <v>41912</v>
      </c>
      <c r="J50" s="113"/>
      <c r="K50" s="113" t="s">
        <v>255</v>
      </c>
      <c r="L50" s="113" t="s">
        <v>173</v>
      </c>
      <c r="M50" s="104">
        <v>170</v>
      </c>
      <c r="N50" s="104">
        <v>170</v>
      </c>
      <c r="O50" s="184">
        <v>685272719</v>
      </c>
      <c r="P50" s="27">
        <v>83</v>
      </c>
      <c r="Q50" s="155" t="s">
        <v>286</v>
      </c>
      <c r="R50" s="114"/>
      <c r="S50" s="114"/>
      <c r="T50" s="114"/>
      <c r="U50" s="114"/>
      <c r="V50" s="114"/>
      <c r="W50" s="114"/>
      <c r="X50" s="114"/>
      <c r="Y50" s="114"/>
      <c r="Z50" s="114"/>
    </row>
    <row r="51" spans="1:26" s="115" customFormat="1" ht="80.25" customHeight="1" x14ac:dyDescent="0.25">
      <c r="A51" s="47">
        <f t="shared" ref="A51:A56" si="0">+A50+1</f>
        <v>3</v>
      </c>
      <c r="B51" s="116" t="s">
        <v>161</v>
      </c>
      <c r="C51" s="117" t="s">
        <v>161</v>
      </c>
      <c r="D51" s="116" t="s">
        <v>170</v>
      </c>
      <c r="E51" s="111" t="s">
        <v>179</v>
      </c>
      <c r="F51" s="112" t="s">
        <v>139</v>
      </c>
      <c r="G51" s="112"/>
      <c r="H51" s="119">
        <v>41563</v>
      </c>
      <c r="I51" s="113">
        <v>41912</v>
      </c>
      <c r="J51" s="113"/>
      <c r="K51" s="113" t="s">
        <v>173</v>
      </c>
      <c r="L51" s="113" t="s">
        <v>180</v>
      </c>
      <c r="M51" s="104">
        <v>100</v>
      </c>
      <c r="N51" s="104">
        <v>100</v>
      </c>
      <c r="O51" s="184">
        <v>247623812</v>
      </c>
      <c r="P51" s="27">
        <v>83</v>
      </c>
      <c r="Q51" s="155" t="s">
        <v>286</v>
      </c>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3.25" customHeight="1" x14ac:dyDescent="0.25">
      <c r="A57" s="47"/>
      <c r="B57" s="50" t="s">
        <v>16</v>
      </c>
      <c r="C57" s="117"/>
      <c r="D57" s="116"/>
      <c r="E57" s="111"/>
      <c r="F57" s="112"/>
      <c r="G57" s="112"/>
      <c r="H57" s="112"/>
      <c r="I57" s="113"/>
      <c r="J57" s="113"/>
      <c r="K57" s="118" t="s">
        <v>256</v>
      </c>
      <c r="L57" s="118">
        <f t="shared" ref="L57" si="1">SUM(L49:L56)</f>
        <v>0</v>
      </c>
      <c r="M57" s="153">
        <v>270</v>
      </c>
      <c r="N57" s="118" t="s">
        <v>192</v>
      </c>
      <c r="O57" s="27"/>
      <c r="P57" s="27"/>
      <c r="Q57" s="156"/>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3" t="s">
        <v>23</v>
      </c>
      <c r="E60" s="63" t="s">
        <v>24</v>
      </c>
    </row>
    <row r="61" spans="1:26" s="30" customFormat="1" ht="30.6" customHeight="1" x14ac:dyDescent="0.25">
      <c r="B61" s="60" t="s">
        <v>21</v>
      </c>
      <c r="C61" s="61" t="str">
        <f>+K57</f>
        <v>32 meses y 5 días</v>
      </c>
      <c r="D61" s="58" t="s">
        <v>191</v>
      </c>
      <c r="E61" s="58"/>
      <c r="F61" s="32"/>
      <c r="G61" s="32"/>
      <c r="H61" s="32"/>
      <c r="I61" s="32"/>
      <c r="J61" s="32"/>
      <c r="K61" s="32"/>
      <c r="L61" s="32"/>
      <c r="M61" s="32"/>
    </row>
    <row r="62" spans="1:26" s="30" customFormat="1" ht="30" customHeight="1" x14ac:dyDescent="0.25">
      <c r="B62" s="60" t="s">
        <v>25</v>
      </c>
      <c r="C62" s="61">
        <f>+M57</f>
        <v>270</v>
      </c>
      <c r="D62" s="58"/>
      <c r="E62" s="58" t="s">
        <v>191</v>
      </c>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44" t="s">
        <v>3</v>
      </c>
      <c r="P68" s="246"/>
      <c r="Q68" s="69" t="s">
        <v>18</v>
      </c>
    </row>
    <row r="69" spans="2:17" x14ac:dyDescent="0.25">
      <c r="B69" s="175" t="s">
        <v>194</v>
      </c>
      <c r="C69" s="176" t="s">
        <v>195</v>
      </c>
      <c r="D69" s="177" t="s">
        <v>201</v>
      </c>
      <c r="E69" s="178">
        <v>36</v>
      </c>
      <c r="F69" s="4"/>
      <c r="G69" s="4"/>
      <c r="H69" s="4"/>
      <c r="I69" s="99"/>
      <c r="J69" s="99" t="s">
        <v>139</v>
      </c>
      <c r="K69" s="99" t="s">
        <v>139</v>
      </c>
      <c r="L69" s="99" t="s">
        <v>139</v>
      </c>
      <c r="M69" s="99" t="s">
        <v>139</v>
      </c>
      <c r="N69" s="99" t="s">
        <v>139</v>
      </c>
      <c r="O69" s="249" t="s">
        <v>260</v>
      </c>
      <c r="P69" s="250"/>
      <c r="Q69" s="123" t="s">
        <v>140</v>
      </c>
    </row>
    <row r="70" spans="2:17" x14ac:dyDescent="0.25">
      <c r="B70" s="175" t="s">
        <v>194</v>
      </c>
      <c r="C70" s="175" t="s">
        <v>196</v>
      </c>
      <c r="D70" s="175" t="s">
        <v>202</v>
      </c>
      <c r="E70" s="178">
        <v>20</v>
      </c>
      <c r="F70" s="4"/>
      <c r="G70" s="4"/>
      <c r="H70" s="4"/>
      <c r="I70" s="99"/>
      <c r="J70" s="99" t="s">
        <v>139</v>
      </c>
      <c r="K70" s="99" t="s">
        <v>139</v>
      </c>
      <c r="L70" s="99" t="s">
        <v>139</v>
      </c>
      <c r="M70" s="99" t="s">
        <v>139</v>
      </c>
      <c r="N70" s="99" t="s">
        <v>139</v>
      </c>
      <c r="O70" s="249" t="s">
        <v>261</v>
      </c>
      <c r="P70" s="250"/>
      <c r="Q70" s="123" t="s">
        <v>140</v>
      </c>
    </row>
    <row r="71" spans="2:17" ht="30" x14ac:dyDescent="0.25">
      <c r="B71" s="175" t="s">
        <v>194</v>
      </c>
      <c r="C71" s="176" t="s">
        <v>197</v>
      </c>
      <c r="D71" s="177" t="s">
        <v>203</v>
      </c>
      <c r="E71" s="178">
        <v>50</v>
      </c>
      <c r="F71" s="4"/>
      <c r="G71" s="4"/>
      <c r="H71" s="4"/>
      <c r="I71" s="99"/>
      <c r="J71" s="99" t="s">
        <v>139</v>
      </c>
      <c r="K71" s="99" t="s">
        <v>139</v>
      </c>
      <c r="L71" s="99" t="s">
        <v>139</v>
      </c>
      <c r="M71" s="99" t="s">
        <v>139</v>
      </c>
      <c r="N71" s="99" t="s">
        <v>139</v>
      </c>
      <c r="O71" s="249" t="s">
        <v>261</v>
      </c>
      <c r="P71" s="250"/>
      <c r="Q71" s="123" t="s">
        <v>140</v>
      </c>
    </row>
    <row r="72" spans="2:17" ht="30" x14ac:dyDescent="0.25">
      <c r="B72" s="175" t="s">
        <v>194</v>
      </c>
      <c r="C72" s="175" t="s">
        <v>198</v>
      </c>
      <c r="D72" s="175" t="s">
        <v>204</v>
      </c>
      <c r="E72" s="179">
        <v>60</v>
      </c>
      <c r="F72" s="4"/>
      <c r="G72" s="4"/>
      <c r="H72" s="4"/>
      <c r="I72" s="99"/>
      <c r="J72" s="99" t="s">
        <v>139</v>
      </c>
      <c r="K72" s="99" t="s">
        <v>139</v>
      </c>
      <c r="L72" s="99" t="s">
        <v>139</v>
      </c>
      <c r="M72" s="99" t="s">
        <v>139</v>
      </c>
      <c r="N72" s="99" t="s">
        <v>139</v>
      </c>
      <c r="O72" s="249" t="s">
        <v>261</v>
      </c>
      <c r="P72" s="250"/>
      <c r="Q72" s="123" t="s">
        <v>140</v>
      </c>
    </row>
    <row r="73" spans="2:17" x14ac:dyDescent="0.25">
      <c r="B73" s="175" t="s">
        <v>194</v>
      </c>
      <c r="C73" s="175" t="s">
        <v>199</v>
      </c>
      <c r="D73" s="175" t="s">
        <v>205</v>
      </c>
      <c r="E73" s="178">
        <v>72</v>
      </c>
      <c r="F73" s="4"/>
      <c r="G73" s="4"/>
      <c r="H73" s="4"/>
      <c r="I73" s="99"/>
      <c r="J73" s="99" t="s">
        <v>139</v>
      </c>
      <c r="K73" s="99" t="s">
        <v>139</v>
      </c>
      <c r="L73" s="99" t="s">
        <v>139</v>
      </c>
      <c r="M73" s="99" t="s">
        <v>139</v>
      </c>
      <c r="N73" s="99" t="s">
        <v>139</v>
      </c>
      <c r="O73" s="249" t="s">
        <v>261</v>
      </c>
      <c r="P73" s="250"/>
      <c r="Q73" s="123" t="s">
        <v>140</v>
      </c>
    </row>
    <row r="74" spans="2:17" x14ac:dyDescent="0.25">
      <c r="B74" s="175" t="s">
        <v>194</v>
      </c>
      <c r="C74" s="175" t="s">
        <v>200</v>
      </c>
      <c r="D74" s="175" t="s">
        <v>206</v>
      </c>
      <c r="E74" s="179">
        <v>170</v>
      </c>
      <c r="F74" s="4"/>
      <c r="G74" s="4"/>
      <c r="H74" s="4"/>
      <c r="I74" s="99"/>
      <c r="J74" s="99" t="s">
        <v>139</v>
      </c>
      <c r="K74" s="99" t="s">
        <v>139</v>
      </c>
      <c r="L74" s="99" t="s">
        <v>139</v>
      </c>
      <c r="M74" s="99" t="s">
        <v>139</v>
      </c>
      <c r="N74" s="99" t="s">
        <v>139</v>
      </c>
      <c r="O74" s="249" t="s">
        <v>261</v>
      </c>
      <c r="P74" s="250"/>
      <c r="Q74" s="123" t="s">
        <v>140</v>
      </c>
    </row>
    <row r="75" spans="2:17" x14ac:dyDescent="0.25">
      <c r="B75" s="123"/>
      <c r="C75" s="123"/>
      <c r="D75" s="123"/>
      <c r="E75" s="123"/>
      <c r="F75" s="123"/>
      <c r="G75" s="123"/>
      <c r="H75" s="123"/>
      <c r="I75" s="123"/>
      <c r="J75" s="123"/>
      <c r="K75" s="123"/>
      <c r="L75" s="123"/>
      <c r="M75" s="123"/>
      <c r="N75" s="123"/>
      <c r="O75" s="249" t="s">
        <v>261</v>
      </c>
      <c r="P75" s="250"/>
      <c r="Q75" s="123" t="s">
        <v>140</v>
      </c>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38" t="s">
        <v>38</v>
      </c>
      <c r="C81" s="239"/>
      <c r="D81" s="239"/>
      <c r="E81" s="239"/>
      <c r="F81" s="239"/>
      <c r="G81" s="239"/>
      <c r="H81" s="239"/>
      <c r="I81" s="239"/>
      <c r="J81" s="239"/>
      <c r="K81" s="239"/>
      <c r="L81" s="239"/>
      <c r="M81" s="239"/>
      <c r="N81" s="240"/>
    </row>
    <row r="86" spans="2:18" ht="76.5" customHeight="1" x14ac:dyDescent="0.25">
      <c r="B86" s="122" t="s">
        <v>0</v>
      </c>
      <c r="C86" s="122" t="s">
        <v>39</v>
      </c>
      <c r="D86" s="122" t="s">
        <v>40</v>
      </c>
      <c r="E86" s="122" t="s">
        <v>115</v>
      </c>
      <c r="F86" s="122" t="s">
        <v>117</v>
      </c>
      <c r="G86" s="122" t="s">
        <v>118</v>
      </c>
      <c r="H86" s="122" t="s">
        <v>119</v>
      </c>
      <c r="I86" s="122" t="s">
        <v>116</v>
      </c>
      <c r="J86" s="264" t="s">
        <v>120</v>
      </c>
      <c r="K86" s="264"/>
      <c r="L86" s="264"/>
      <c r="M86" s="122" t="s">
        <v>124</v>
      </c>
      <c r="N86" s="122" t="s">
        <v>41</v>
      </c>
      <c r="O86" s="122" t="s">
        <v>42</v>
      </c>
      <c r="P86" s="264" t="s">
        <v>3</v>
      </c>
      <c r="Q86" s="264"/>
      <c r="R86" s="193"/>
    </row>
    <row r="87" spans="2:18" ht="30" x14ac:dyDescent="0.25">
      <c r="B87" s="188" t="s">
        <v>43</v>
      </c>
      <c r="C87" s="188">
        <f>(238/200)+150/300</f>
        <v>1.69</v>
      </c>
      <c r="D87" s="3" t="s">
        <v>224</v>
      </c>
      <c r="E87" s="3">
        <v>59829735</v>
      </c>
      <c r="F87" s="3" t="s">
        <v>225</v>
      </c>
      <c r="G87" s="3" t="s">
        <v>212</v>
      </c>
      <c r="H87" s="180">
        <v>35040</v>
      </c>
      <c r="I87" s="5" t="s">
        <v>140</v>
      </c>
      <c r="J87" s="1" t="s">
        <v>226</v>
      </c>
      <c r="K87" s="100" t="s">
        <v>227</v>
      </c>
      <c r="L87" s="99" t="s">
        <v>228</v>
      </c>
      <c r="M87" s="123" t="s">
        <v>139</v>
      </c>
      <c r="N87" s="123" t="s">
        <v>139</v>
      </c>
      <c r="O87" s="123" t="s">
        <v>140</v>
      </c>
      <c r="P87" s="229" t="s">
        <v>281</v>
      </c>
      <c r="Q87" s="229"/>
      <c r="R87" s="193"/>
    </row>
    <row r="88" spans="2:18" ht="30" x14ac:dyDescent="0.25">
      <c r="B88" s="188" t="s">
        <v>43</v>
      </c>
      <c r="C88" s="188">
        <f>(238/200)+150/300</f>
        <v>1.69</v>
      </c>
      <c r="D88" s="3" t="s">
        <v>224</v>
      </c>
      <c r="E88" s="3">
        <v>59829735</v>
      </c>
      <c r="F88" s="3" t="s">
        <v>225</v>
      </c>
      <c r="G88" s="3" t="s">
        <v>212</v>
      </c>
      <c r="H88" s="180">
        <v>35040</v>
      </c>
      <c r="I88" s="5" t="s">
        <v>140</v>
      </c>
      <c r="J88" s="194" t="s">
        <v>273</v>
      </c>
      <c r="K88" s="195" t="s">
        <v>274</v>
      </c>
      <c r="L88" s="196" t="s">
        <v>275</v>
      </c>
      <c r="M88" s="123" t="s">
        <v>139</v>
      </c>
      <c r="N88" s="123" t="s">
        <v>139</v>
      </c>
      <c r="O88" s="123" t="s">
        <v>140</v>
      </c>
      <c r="P88" s="229"/>
      <c r="Q88" s="229"/>
      <c r="R88" s="193"/>
    </row>
    <row r="89" spans="2:18" ht="30" x14ac:dyDescent="0.25">
      <c r="B89" s="188" t="s">
        <v>43</v>
      </c>
      <c r="C89" s="188">
        <f>(238/200)+150/300</f>
        <v>1.69</v>
      </c>
      <c r="D89" s="3" t="s">
        <v>230</v>
      </c>
      <c r="E89" s="3">
        <v>59834663</v>
      </c>
      <c r="F89" s="3" t="s">
        <v>211</v>
      </c>
      <c r="G89" s="3" t="s">
        <v>212</v>
      </c>
      <c r="H89" s="180">
        <v>36609</v>
      </c>
      <c r="I89" s="5" t="s">
        <v>140</v>
      </c>
      <c r="J89" s="1" t="s">
        <v>231</v>
      </c>
      <c r="K89" s="100" t="s">
        <v>232</v>
      </c>
      <c r="L89" s="99" t="s">
        <v>233</v>
      </c>
      <c r="M89" s="123" t="s">
        <v>139</v>
      </c>
      <c r="N89" s="123" t="s">
        <v>139</v>
      </c>
      <c r="O89" s="123" t="s">
        <v>140</v>
      </c>
      <c r="P89" s="229" t="s">
        <v>281</v>
      </c>
      <c r="Q89" s="229"/>
      <c r="R89" s="193"/>
    </row>
    <row r="90" spans="2:18" s="30" customFormat="1" x14ac:dyDescent="0.25">
      <c r="B90" s="100" t="s">
        <v>44</v>
      </c>
      <c r="C90" s="100">
        <f>(238/200)+150/300*2</f>
        <v>2.19</v>
      </c>
      <c r="D90" s="99" t="s">
        <v>219</v>
      </c>
      <c r="E90" s="99">
        <v>23591668</v>
      </c>
      <c r="F90" s="99" t="s">
        <v>211</v>
      </c>
      <c r="G90" s="99" t="s">
        <v>276</v>
      </c>
      <c r="H90" s="197">
        <v>39620</v>
      </c>
      <c r="I90" s="5" t="s">
        <v>139</v>
      </c>
      <c r="J90" s="5" t="s">
        <v>221</v>
      </c>
      <c r="K90" s="99" t="s">
        <v>222</v>
      </c>
      <c r="L90" s="99" t="s">
        <v>223</v>
      </c>
      <c r="M90" s="59" t="s">
        <v>139</v>
      </c>
      <c r="N90" s="59" t="s">
        <v>139</v>
      </c>
      <c r="O90" s="59" t="s">
        <v>140</v>
      </c>
      <c r="P90" s="265" t="s">
        <v>282</v>
      </c>
      <c r="Q90" s="265"/>
      <c r="R90" s="193"/>
    </row>
    <row r="91" spans="2:18" s="30" customFormat="1" x14ac:dyDescent="0.25">
      <c r="B91" s="100" t="s">
        <v>44</v>
      </c>
      <c r="C91" s="100">
        <f>(238/200)+150/300*2</f>
        <v>2.19</v>
      </c>
      <c r="D91" s="99" t="s">
        <v>277</v>
      </c>
      <c r="E91" s="99">
        <v>1085262457</v>
      </c>
      <c r="F91" s="99" t="s">
        <v>225</v>
      </c>
      <c r="G91" s="99" t="s">
        <v>212</v>
      </c>
      <c r="H91" s="197">
        <v>41614</v>
      </c>
      <c r="I91" s="5" t="s">
        <v>140</v>
      </c>
      <c r="J91" s="5" t="s">
        <v>278</v>
      </c>
      <c r="K91" s="99" t="s">
        <v>279</v>
      </c>
      <c r="L91" s="99" t="s">
        <v>280</v>
      </c>
      <c r="M91" s="59" t="s">
        <v>139</v>
      </c>
      <c r="N91" s="59" t="s">
        <v>139</v>
      </c>
      <c r="O91" s="59"/>
      <c r="P91" s="266"/>
      <c r="Q91" s="266"/>
      <c r="R91" s="193"/>
    </row>
    <row r="92" spans="2:18" x14ac:dyDescent="0.25">
      <c r="R92" s="193"/>
    </row>
    <row r="93" spans="2:18" ht="15.75" thickBot="1" x14ac:dyDescent="0.3">
      <c r="R93" s="193"/>
    </row>
    <row r="94" spans="2:18" ht="27" thickBot="1" x14ac:dyDescent="0.3">
      <c r="B94" s="238" t="s">
        <v>46</v>
      </c>
      <c r="C94" s="239"/>
      <c r="D94" s="239"/>
      <c r="E94" s="239"/>
      <c r="F94" s="239"/>
      <c r="G94" s="239"/>
      <c r="H94" s="239"/>
      <c r="I94" s="239"/>
      <c r="J94" s="239"/>
      <c r="K94" s="239"/>
      <c r="L94" s="239"/>
      <c r="M94" s="239"/>
      <c r="N94" s="240"/>
      <c r="R94" s="193"/>
    </row>
    <row r="95" spans="2:18" x14ac:dyDescent="0.25">
      <c r="R95" s="193"/>
    </row>
    <row r="97" spans="1:26" ht="46.15" customHeight="1" x14ac:dyDescent="0.25">
      <c r="B97" s="69" t="s">
        <v>33</v>
      </c>
      <c r="C97" s="69" t="s">
        <v>47</v>
      </c>
      <c r="D97" s="244" t="s">
        <v>3</v>
      </c>
      <c r="E97" s="246"/>
    </row>
    <row r="98" spans="1:26" ht="46.9" customHeight="1" x14ac:dyDescent="0.25">
      <c r="B98" s="70" t="s">
        <v>125</v>
      </c>
      <c r="C98" s="123"/>
      <c r="D98" s="231"/>
      <c r="E98" s="231"/>
    </row>
    <row r="101" spans="1:26" ht="26.25" x14ac:dyDescent="0.25">
      <c r="B101" s="247" t="s">
        <v>64</v>
      </c>
      <c r="C101" s="248"/>
      <c r="D101" s="248"/>
      <c r="E101" s="248"/>
      <c r="F101" s="248"/>
      <c r="G101" s="248"/>
      <c r="H101" s="248"/>
      <c r="I101" s="248"/>
      <c r="J101" s="248"/>
      <c r="K101" s="248"/>
      <c r="L101" s="248"/>
      <c r="M101" s="248"/>
      <c r="N101" s="248"/>
      <c r="O101" s="248"/>
      <c r="P101" s="248"/>
    </row>
    <row r="103" spans="1:26" ht="15.75" thickBot="1" x14ac:dyDescent="0.3"/>
    <row r="104" spans="1:26" ht="27" thickBot="1" x14ac:dyDescent="0.3">
      <c r="B104" s="238" t="s">
        <v>54</v>
      </c>
      <c r="C104" s="239"/>
      <c r="D104" s="239"/>
      <c r="E104" s="239"/>
      <c r="F104" s="239"/>
      <c r="G104" s="239"/>
      <c r="H104" s="239"/>
      <c r="I104" s="239"/>
      <c r="J104" s="239"/>
      <c r="K104" s="239"/>
      <c r="L104" s="239"/>
      <c r="M104" s="239"/>
      <c r="N104" s="240"/>
    </row>
    <row r="106" spans="1:26" ht="15.75" thickBot="1" x14ac:dyDescent="0.3">
      <c r="M106" s="66"/>
      <c r="N106" s="66"/>
    </row>
    <row r="107" spans="1:26" s="109" customFormat="1" ht="109.5" customHeight="1" x14ac:dyDescent="0.25">
      <c r="B107" s="120" t="s">
        <v>148</v>
      </c>
      <c r="C107" s="120" t="s">
        <v>149</v>
      </c>
      <c r="D107" s="120" t="s">
        <v>150</v>
      </c>
      <c r="E107" s="120" t="s">
        <v>45</v>
      </c>
      <c r="F107" s="120" t="s">
        <v>22</v>
      </c>
      <c r="G107" s="120" t="s">
        <v>102</v>
      </c>
      <c r="H107" s="120" t="s">
        <v>17</v>
      </c>
      <c r="I107" s="120" t="s">
        <v>10</v>
      </c>
      <c r="J107" s="120" t="s">
        <v>31</v>
      </c>
      <c r="K107" s="120" t="s">
        <v>61</v>
      </c>
      <c r="L107" s="120" t="s">
        <v>20</v>
      </c>
      <c r="M107" s="105" t="s">
        <v>26</v>
      </c>
      <c r="N107" s="120" t="s">
        <v>151</v>
      </c>
      <c r="O107" s="120" t="s">
        <v>36</v>
      </c>
      <c r="P107" s="121" t="s">
        <v>11</v>
      </c>
      <c r="Q107" s="121" t="s">
        <v>19</v>
      </c>
    </row>
    <row r="108" spans="1:26" s="115" customFormat="1" ht="30" x14ac:dyDescent="0.25">
      <c r="A108" s="47">
        <v>1</v>
      </c>
      <c r="B108" s="116" t="s">
        <v>161</v>
      </c>
      <c r="C108" s="117" t="s">
        <v>161</v>
      </c>
      <c r="D108" s="116" t="s">
        <v>170</v>
      </c>
      <c r="E108" s="111" t="s">
        <v>187</v>
      </c>
      <c r="F108" s="112" t="s">
        <v>139</v>
      </c>
      <c r="G108" s="154"/>
      <c r="H108" s="119">
        <v>41214</v>
      </c>
      <c r="I108" s="113">
        <v>41274</v>
      </c>
      <c r="J108" s="113"/>
      <c r="K108" s="113" t="s">
        <v>188</v>
      </c>
      <c r="L108" s="113" t="s">
        <v>173</v>
      </c>
      <c r="M108" s="104">
        <v>170</v>
      </c>
      <c r="N108" s="104">
        <v>35</v>
      </c>
      <c r="O108" s="27">
        <v>96390000</v>
      </c>
      <c r="P108" s="27">
        <v>251</v>
      </c>
      <c r="Q108" s="155"/>
      <c r="R108" s="114"/>
      <c r="S108" s="114"/>
      <c r="T108" s="114"/>
      <c r="U108" s="114"/>
      <c r="V108" s="114"/>
      <c r="W108" s="114"/>
      <c r="X108" s="114"/>
      <c r="Y108" s="114"/>
      <c r="Z108" s="114"/>
    </row>
    <row r="109" spans="1:26" s="115" customFormat="1" x14ac:dyDescent="0.25">
      <c r="A109" s="47">
        <f>+A108+1</f>
        <v>2</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ref="A110:A115" si="2">+A109+1</f>
        <v>3</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4</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5</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26" s="115" customFormat="1" x14ac:dyDescent="0.25">
      <c r="A113" s="47">
        <f t="shared" si="2"/>
        <v>6</v>
      </c>
      <c r="B113" s="116"/>
      <c r="C113" s="117"/>
      <c r="D113" s="116"/>
      <c r="E113" s="111"/>
      <c r="F113" s="112"/>
      <c r="G113" s="112"/>
      <c r="H113" s="112"/>
      <c r="I113" s="113"/>
      <c r="J113" s="113"/>
      <c r="K113" s="113"/>
      <c r="L113" s="113"/>
      <c r="M113" s="104"/>
      <c r="N113" s="104"/>
      <c r="O113" s="27"/>
      <c r="P113" s="27"/>
      <c r="Q113" s="155"/>
      <c r="R113" s="114"/>
      <c r="S113" s="114"/>
      <c r="T113" s="114"/>
      <c r="U113" s="114"/>
      <c r="V113" s="114"/>
      <c r="W113" s="114"/>
      <c r="X113" s="114"/>
      <c r="Y113" s="114"/>
      <c r="Z113" s="114"/>
    </row>
    <row r="114" spans="1:26" s="115" customFormat="1" x14ac:dyDescent="0.25">
      <c r="A114" s="47">
        <f t="shared" si="2"/>
        <v>7</v>
      </c>
      <c r="B114" s="116"/>
      <c r="C114" s="117"/>
      <c r="D114" s="116"/>
      <c r="E114" s="111"/>
      <c r="F114" s="112"/>
      <c r="G114" s="112"/>
      <c r="H114" s="112"/>
      <c r="I114" s="113"/>
      <c r="J114" s="113"/>
      <c r="K114" s="113"/>
      <c r="L114" s="113"/>
      <c r="M114" s="104"/>
      <c r="N114" s="104"/>
      <c r="O114" s="27"/>
      <c r="P114" s="27"/>
      <c r="Q114" s="155"/>
      <c r="R114" s="114"/>
      <c r="S114" s="114"/>
      <c r="T114" s="114"/>
      <c r="U114" s="114"/>
      <c r="V114" s="114"/>
      <c r="W114" s="114"/>
      <c r="X114" s="114"/>
      <c r="Y114" s="114"/>
      <c r="Z114" s="114"/>
    </row>
    <row r="115" spans="1:26" s="115" customFormat="1" x14ac:dyDescent="0.25">
      <c r="A115" s="47">
        <f t="shared" si="2"/>
        <v>8</v>
      </c>
      <c r="B115" s="116"/>
      <c r="C115" s="117"/>
      <c r="D115" s="116"/>
      <c r="E115" s="111"/>
      <c r="F115" s="112"/>
      <c r="G115" s="112"/>
      <c r="H115" s="112"/>
      <c r="I115" s="113"/>
      <c r="J115" s="113"/>
      <c r="K115" s="113"/>
      <c r="L115" s="113"/>
      <c r="M115" s="104"/>
      <c r="N115" s="104"/>
      <c r="O115" s="27"/>
      <c r="P115" s="27"/>
      <c r="Q115" s="155"/>
      <c r="R115" s="114"/>
      <c r="S115" s="114"/>
      <c r="T115" s="114"/>
      <c r="U115" s="114"/>
      <c r="V115" s="114"/>
      <c r="W115" s="114"/>
      <c r="X115" s="114"/>
      <c r="Y115" s="114"/>
      <c r="Z115" s="114"/>
    </row>
    <row r="116" spans="1:26" s="115" customFormat="1" x14ac:dyDescent="0.25">
      <c r="A116" s="47"/>
      <c r="B116" s="50" t="s">
        <v>16</v>
      </c>
      <c r="C116" s="117"/>
      <c r="D116" s="116"/>
      <c r="E116" s="111"/>
      <c r="F116" s="112"/>
      <c r="G116" s="112"/>
      <c r="H116" s="112"/>
      <c r="I116" s="113"/>
      <c r="J116" s="113"/>
      <c r="K116" s="118">
        <f t="shared" ref="K116:N116" si="3">SUM(K108:K115)</f>
        <v>0</v>
      </c>
      <c r="L116" s="118">
        <f t="shared" si="3"/>
        <v>0</v>
      </c>
      <c r="M116" s="153">
        <f t="shared" si="3"/>
        <v>170</v>
      </c>
      <c r="N116" s="118">
        <f t="shared" si="3"/>
        <v>35</v>
      </c>
      <c r="O116" s="27"/>
      <c r="P116" s="27"/>
      <c r="Q116" s="156"/>
    </row>
    <row r="117" spans="1:26" x14ac:dyDescent="0.25">
      <c r="B117" s="30"/>
      <c r="C117" s="30"/>
      <c r="D117" s="30"/>
      <c r="E117" s="31"/>
      <c r="F117" s="30"/>
      <c r="G117" s="30"/>
      <c r="H117" s="30"/>
      <c r="I117" s="30"/>
      <c r="J117" s="30"/>
      <c r="K117" s="30"/>
      <c r="L117" s="30"/>
      <c r="M117" s="30"/>
      <c r="N117" s="30"/>
      <c r="O117" s="30"/>
      <c r="P117" s="30"/>
    </row>
    <row r="118" spans="1:26" ht="18.75" x14ac:dyDescent="0.25">
      <c r="B118" s="60" t="s">
        <v>32</v>
      </c>
      <c r="C118" s="74">
        <f>+K116</f>
        <v>0</v>
      </c>
      <c r="H118" s="32"/>
      <c r="I118" s="32"/>
      <c r="J118" s="32"/>
      <c r="K118" s="32"/>
      <c r="L118" s="32"/>
      <c r="M118" s="32"/>
      <c r="N118" s="30"/>
      <c r="O118" s="30"/>
      <c r="P118" s="30"/>
    </row>
    <row r="120" spans="1:26" ht="15.75" thickBot="1" x14ac:dyDescent="0.3"/>
    <row r="121" spans="1:26" ht="37.15" customHeight="1" thickBot="1" x14ac:dyDescent="0.3">
      <c r="B121" s="77" t="s">
        <v>49</v>
      </c>
      <c r="C121" s="78" t="s">
        <v>50</v>
      </c>
      <c r="D121" s="77" t="s">
        <v>51</v>
      </c>
      <c r="E121" s="78" t="s">
        <v>55</v>
      </c>
    </row>
    <row r="122" spans="1:26" ht="41.45" customHeight="1" x14ac:dyDescent="0.25">
      <c r="B122" s="68" t="s">
        <v>126</v>
      </c>
      <c r="C122" s="71">
        <v>20</v>
      </c>
      <c r="D122" s="71"/>
      <c r="E122" s="241">
        <f>+D122+D123+D124</f>
        <v>0</v>
      </c>
    </row>
    <row r="123" spans="1:26" x14ac:dyDescent="0.25">
      <c r="B123" s="68" t="s">
        <v>127</v>
      </c>
      <c r="C123" s="58">
        <v>30</v>
      </c>
      <c r="D123" s="161">
        <v>0</v>
      </c>
      <c r="E123" s="242"/>
    </row>
    <row r="124" spans="1:26" ht="15.75" thickBot="1" x14ac:dyDescent="0.3">
      <c r="B124" s="68" t="s">
        <v>128</v>
      </c>
      <c r="C124" s="73">
        <v>40</v>
      </c>
      <c r="D124" s="73">
        <v>0</v>
      </c>
      <c r="E124" s="243"/>
    </row>
    <row r="126" spans="1:26" ht="15.75" thickBot="1" x14ac:dyDescent="0.3"/>
    <row r="127" spans="1:26" ht="27" thickBot="1" x14ac:dyDescent="0.3">
      <c r="B127" s="238" t="s">
        <v>52</v>
      </c>
      <c r="C127" s="239"/>
      <c r="D127" s="239"/>
      <c r="E127" s="239"/>
      <c r="F127" s="239"/>
      <c r="G127" s="239"/>
      <c r="H127" s="239"/>
      <c r="I127" s="239"/>
      <c r="J127" s="239"/>
      <c r="K127" s="239"/>
      <c r="L127" s="239"/>
      <c r="M127" s="239"/>
      <c r="N127" s="240"/>
    </row>
    <row r="129" spans="2:17" ht="76.5" customHeight="1" x14ac:dyDescent="0.25">
      <c r="B129" s="122" t="s">
        <v>0</v>
      </c>
      <c r="C129" s="122" t="s">
        <v>39</v>
      </c>
      <c r="D129" s="122" t="s">
        <v>40</v>
      </c>
      <c r="E129" s="122" t="s">
        <v>115</v>
      </c>
      <c r="F129" s="122" t="s">
        <v>117</v>
      </c>
      <c r="G129" s="122" t="s">
        <v>118</v>
      </c>
      <c r="H129" s="122" t="s">
        <v>119</v>
      </c>
      <c r="I129" s="122" t="s">
        <v>116</v>
      </c>
      <c r="J129" s="244" t="s">
        <v>120</v>
      </c>
      <c r="K129" s="245"/>
      <c r="L129" s="246"/>
      <c r="M129" s="122" t="s">
        <v>124</v>
      </c>
      <c r="N129" s="122" t="s">
        <v>41</v>
      </c>
      <c r="O129" s="122" t="s">
        <v>42</v>
      </c>
      <c r="P129" s="244" t="s">
        <v>3</v>
      </c>
      <c r="Q129" s="246"/>
    </row>
    <row r="130" spans="2:17" ht="60.75" customHeight="1" x14ac:dyDescent="0.25">
      <c r="B130" s="160" t="s">
        <v>132</v>
      </c>
      <c r="C130" s="160"/>
      <c r="D130" s="3"/>
      <c r="E130" s="3"/>
      <c r="F130" s="3"/>
      <c r="G130" s="3"/>
      <c r="H130" s="3"/>
      <c r="I130" s="5"/>
      <c r="J130" s="1" t="s">
        <v>121</v>
      </c>
      <c r="K130" s="100" t="s">
        <v>122</v>
      </c>
      <c r="L130" s="99" t="s">
        <v>123</v>
      </c>
      <c r="M130" s="123"/>
      <c r="N130" s="123"/>
      <c r="O130" s="123"/>
      <c r="P130" s="231"/>
      <c r="Q130" s="231"/>
    </row>
    <row r="131" spans="2:17" ht="60.75" customHeight="1" x14ac:dyDescent="0.25">
      <c r="B131" s="160" t="s">
        <v>133</v>
      </c>
      <c r="C131" s="160"/>
      <c r="D131" s="3"/>
      <c r="E131" s="3"/>
      <c r="F131" s="3"/>
      <c r="G131" s="3"/>
      <c r="H131" s="3"/>
      <c r="I131" s="5"/>
      <c r="J131" s="1"/>
      <c r="K131" s="100"/>
      <c r="L131" s="99"/>
      <c r="M131" s="123"/>
      <c r="N131" s="123"/>
      <c r="O131" s="123"/>
      <c r="P131" s="161"/>
      <c r="Q131" s="161"/>
    </row>
    <row r="132" spans="2:17" ht="33.6" customHeight="1" x14ac:dyDescent="0.25">
      <c r="B132" s="160" t="s">
        <v>134</v>
      </c>
      <c r="C132" s="160"/>
      <c r="D132" s="3"/>
      <c r="E132" s="3"/>
      <c r="F132" s="3"/>
      <c r="G132" s="3"/>
      <c r="H132" s="3"/>
      <c r="I132" s="5"/>
      <c r="J132" s="1"/>
      <c r="K132" s="99"/>
      <c r="L132" s="99"/>
      <c r="M132" s="123"/>
      <c r="N132" s="123"/>
      <c r="O132" s="123"/>
      <c r="P132" s="231"/>
      <c r="Q132" s="231"/>
    </row>
    <row r="135" spans="2:17" ht="15.75" thickBot="1" x14ac:dyDescent="0.3"/>
    <row r="136" spans="2:17" ht="54" customHeight="1" x14ac:dyDescent="0.25">
      <c r="B136" s="126" t="s">
        <v>33</v>
      </c>
      <c r="C136" s="126" t="s">
        <v>49</v>
      </c>
      <c r="D136" s="122" t="s">
        <v>50</v>
      </c>
      <c r="E136" s="126" t="s">
        <v>51</v>
      </c>
      <c r="F136" s="78" t="s">
        <v>56</v>
      </c>
      <c r="G136" s="96"/>
    </row>
    <row r="137" spans="2:17" ht="120.75" customHeight="1" x14ac:dyDescent="0.2">
      <c r="B137" s="232" t="s">
        <v>53</v>
      </c>
      <c r="C137" s="6" t="s">
        <v>129</v>
      </c>
      <c r="D137" s="161">
        <v>25</v>
      </c>
      <c r="E137" s="161">
        <v>0</v>
      </c>
      <c r="F137" s="233">
        <f>+E137+E138+E139</f>
        <v>0</v>
      </c>
      <c r="G137" s="97"/>
    </row>
    <row r="138" spans="2:17" ht="76.150000000000006" customHeight="1" x14ac:dyDescent="0.2">
      <c r="B138" s="232"/>
      <c r="C138" s="6" t="s">
        <v>130</v>
      </c>
      <c r="D138" s="75">
        <v>25</v>
      </c>
      <c r="E138" s="161">
        <v>0</v>
      </c>
      <c r="F138" s="234"/>
      <c r="G138" s="97"/>
    </row>
    <row r="139" spans="2:17" ht="69" customHeight="1" x14ac:dyDescent="0.2">
      <c r="B139" s="232"/>
      <c r="C139" s="6" t="s">
        <v>131</v>
      </c>
      <c r="D139" s="161">
        <v>10</v>
      </c>
      <c r="E139" s="161">
        <v>0</v>
      </c>
      <c r="F139" s="235"/>
      <c r="G139" s="97"/>
    </row>
    <row r="140" spans="2:17" x14ac:dyDescent="0.25">
      <c r="C140" s="106"/>
    </row>
    <row r="143" spans="2:17" x14ac:dyDescent="0.25">
      <c r="B143" s="124" t="s">
        <v>57</v>
      </c>
    </row>
    <row r="146" spans="2:5" x14ac:dyDescent="0.25">
      <c r="B146" s="127" t="s">
        <v>33</v>
      </c>
      <c r="C146" s="127" t="s">
        <v>58</v>
      </c>
      <c r="D146" s="126" t="s">
        <v>51</v>
      </c>
      <c r="E146" s="126" t="s">
        <v>16</v>
      </c>
    </row>
    <row r="147" spans="2:5" ht="28.5" x14ac:dyDescent="0.25">
      <c r="B147" s="107" t="s">
        <v>59</v>
      </c>
      <c r="C147" s="108">
        <v>40</v>
      </c>
      <c r="D147" s="161">
        <f>+E122</f>
        <v>0</v>
      </c>
      <c r="E147" s="236">
        <f>+D147+D148</f>
        <v>0</v>
      </c>
    </row>
    <row r="148" spans="2:5" ht="42.75" x14ac:dyDescent="0.25">
      <c r="B148" s="107" t="s">
        <v>60</v>
      </c>
      <c r="C148" s="108">
        <v>60</v>
      </c>
      <c r="D148" s="161">
        <f>+F137</f>
        <v>0</v>
      </c>
      <c r="E148" s="237"/>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B94:N94"/>
    <mergeCell ref="D97:E97"/>
    <mergeCell ref="D98:E98"/>
    <mergeCell ref="P87:Q87"/>
    <mergeCell ref="P88:Q88"/>
    <mergeCell ref="P89:Q89"/>
    <mergeCell ref="P90:Q90"/>
    <mergeCell ref="P91:Q91"/>
    <mergeCell ref="O72:P72"/>
    <mergeCell ref="O73:P73"/>
    <mergeCell ref="O74:P74"/>
    <mergeCell ref="O75:P75"/>
    <mergeCell ref="B81:N81"/>
    <mergeCell ref="E147:E148"/>
    <mergeCell ref="B104:N104"/>
    <mergeCell ref="E122:E124"/>
    <mergeCell ref="B127:N127"/>
    <mergeCell ref="J129:L129"/>
    <mergeCell ref="B101:P101"/>
    <mergeCell ref="P132:Q132"/>
    <mergeCell ref="B137:B139"/>
    <mergeCell ref="F137:F139"/>
    <mergeCell ref="P129:Q129"/>
    <mergeCell ref="P130:Q130"/>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49" zoomScale="70" zoomScaleNormal="70" workbookViewId="0">
      <selection activeCell="E52" sqref="E52"/>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2.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2" t="s">
        <v>161</v>
      </c>
      <c r="D6" s="262"/>
      <c r="E6" s="262"/>
      <c r="F6" s="262"/>
      <c r="G6" s="262"/>
      <c r="H6" s="262"/>
      <c r="I6" s="262"/>
      <c r="J6" s="262"/>
      <c r="K6" s="262"/>
      <c r="L6" s="262"/>
      <c r="M6" s="262"/>
      <c r="N6" s="263"/>
    </row>
    <row r="7" spans="2:16" ht="16.5" thickBot="1" x14ac:dyDescent="0.3">
      <c r="B7" s="12" t="s">
        <v>5</v>
      </c>
      <c r="C7" s="262"/>
      <c r="D7" s="262"/>
      <c r="E7" s="262"/>
      <c r="F7" s="262"/>
      <c r="G7" s="262"/>
      <c r="H7" s="262"/>
      <c r="I7" s="262"/>
      <c r="J7" s="262"/>
      <c r="K7" s="262"/>
      <c r="L7" s="262"/>
      <c r="M7" s="262"/>
      <c r="N7" s="263"/>
    </row>
    <row r="8" spans="2:16" ht="16.5" thickBot="1" x14ac:dyDescent="0.3">
      <c r="B8" s="12" t="s">
        <v>6</v>
      </c>
      <c r="C8" s="262"/>
      <c r="D8" s="262"/>
      <c r="E8" s="262"/>
      <c r="F8" s="262"/>
      <c r="G8" s="262"/>
      <c r="H8" s="262"/>
      <c r="I8" s="262"/>
      <c r="J8" s="262"/>
      <c r="K8" s="262"/>
      <c r="L8" s="262"/>
      <c r="M8" s="262"/>
      <c r="N8" s="263"/>
    </row>
    <row r="9" spans="2:16" ht="16.5" thickBot="1" x14ac:dyDescent="0.3">
      <c r="B9" s="12" t="s">
        <v>7</v>
      </c>
      <c r="C9" s="262"/>
      <c r="D9" s="262"/>
      <c r="E9" s="262"/>
      <c r="F9" s="262"/>
      <c r="G9" s="262"/>
      <c r="H9" s="262"/>
      <c r="I9" s="262"/>
      <c r="J9" s="262"/>
      <c r="K9" s="262"/>
      <c r="L9" s="262"/>
      <c r="M9" s="262"/>
      <c r="N9" s="263"/>
    </row>
    <row r="10" spans="2:16" ht="16.5" thickBot="1" x14ac:dyDescent="0.3">
      <c r="B10" s="12" t="s">
        <v>8</v>
      </c>
      <c r="C10" s="251"/>
      <c r="D10" s="251"/>
      <c r="E10" s="252"/>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3" t="s">
        <v>100</v>
      </c>
      <c r="C14" s="253"/>
      <c r="D14" s="53" t="s">
        <v>12</v>
      </c>
      <c r="E14" s="53" t="s">
        <v>13</v>
      </c>
      <c r="F14" s="53" t="s">
        <v>29</v>
      </c>
      <c r="G14" s="94"/>
      <c r="I14" s="38"/>
      <c r="J14" s="38"/>
      <c r="K14" s="38"/>
      <c r="L14" s="38"/>
      <c r="M14" s="38"/>
      <c r="N14" s="21"/>
    </row>
    <row r="15" spans="2:16" x14ac:dyDescent="0.25">
      <c r="B15" s="253"/>
      <c r="C15" s="253"/>
      <c r="D15" s="53">
        <v>37</v>
      </c>
      <c r="E15" s="36">
        <v>462525460</v>
      </c>
      <c r="F15" s="36">
        <v>170</v>
      </c>
      <c r="G15" s="95"/>
      <c r="I15" s="39"/>
      <c r="J15" s="39"/>
      <c r="K15" s="39"/>
      <c r="L15" s="39"/>
      <c r="M15" s="39"/>
      <c r="N15" s="21"/>
    </row>
    <row r="16" spans="2:16" x14ac:dyDescent="0.25">
      <c r="B16" s="253"/>
      <c r="C16" s="253"/>
      <c r="D16" s="53"/>
      <c r="E16" s="36"/>
      <c r="F16" s="36"/>
      <c r="G16" s="95"/>
      <c r="I16" s="39"/>
      <c r="J16" s="39"/>
      <c r="K16" s="39"/>
      <c r="L16" s="39"/>
      <c r="M16" s="39"/>
      <c r="N16" s="21"/>
    </row>
    <row r="17" spans="1:14" x14ac:dyDescent="0.25">
      <c r="B17" s="253"/>
      <c r="C17" s="253"/>
      <c r="D17" s="53"/>
      <c r="E17" s="36"/>
      <c r="F17" s="36"/>
      <c r="G17" s="95"/>
      <c r="I17" s="39"/>
      <c r="J17" s="39"/>
      <c r="K17" s="39"/>
      <c r="L17" s="39"/>
      <c r="M17" s="39"/>
      <c r="N17" s="21"/>
    </row>
    <row r="18" spans="1:14" x14ac:dyDescent="0.25">
      <c r="B18" s="253"/>
      <c r="C18" s="253"/>
      <c r="D18" s="53"/>
      <c r="E18" s="37"/>
      <c r="F18" s="36"/>
      <c r="G18" s="95"/>
      <c r="H18" s="22"/>
      <c r="I18" s="39"/>
      <c r="J18" s="39"/>
      <c r="K18" s="39"/>
      <c r="L18" s="39"/>
      <c r="M18" s="39"/>
      <c r="N18" s="20"/>
    </row>
    <row r="19" spans="1:14" x14ac:dyDescent="0.25">
      <c r="B19" s="253"/>
      <c r="C19" s="253"/>
      <c r="D19" s="53"/>
      <c r="E19" s="37"/>
      <c r="F19" s="36"/>
      <c r="G19" s="95"/>
      <c r="H19" s="22"/>
      <c r="I19" s="41"/>
      <c r="J19" s="41"/>
      <c r="K19" s="41"/>
      <c r="L19" s="41"/>
      <c r="M19" s="41"/>
      <c r="N19" s="20"/>
    </row>
    <row r="20" spans="1:14" x14ac:dyDescent="0.25">
      <c r="B20" s="253"/>
      <c r="C20" s="253"/>
      <c r="D20" s="53"/>
      <c r="E20" s="37"/>
      <c r="F20" s="36"/>
      <c r="G20" s="95"/>
      <c r="H20" s="22"/>
      <c r="I20" s="8"/>
      <c r="J20" s="8"/>
      <c r="K20" s="8"/>
      <c r="L20" s="8"/>
      <c r="M20" s="8"/>
      <c r="N20" s="20"/>
    </row>
    <row r="21" spans="1:14" x14ac:dyDescent="0.25">
      <c r="B21" s="253"/>
      <c r="C21" s="253"/>
      <c r="D21" s="53"/>
      <c r="E21" s="37"/>
      <c r="F21" s="36"/>
      <c r="G21" s="95"/>
      <c r="H21" s="22"/>
      <c r="I21" s="8"/>
      <c r="J21" s="8"/>
      <c r="K21" s="8"/>
      <c r="L21" s="8"/>
      <c r="M21" s="8"/>
      <c r="N21" s="20"/>
    </row>
    <row r="22" spans="1:14" ht="15.75" thickBot="1" x14ac:dyDescent="0.3">
      <c r="B22" s="254" t="s">
        <v>14</v>
      </c>
      <c r="C22" s="255"/>
      <c r="D22" s="53"/>
      <c r="E22" s="65"/>
      <c r="F22" s="36"/>
      <c r="G22" s="95"/>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136</v>
      </c>
      <c r="D24" s="42"/>
      <c r="E24" s="45">
        <f>E15</f>
        <v>462525460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61"/>
      <c r="D30" s="161" t="s">
        <v>191</v>
      </c>
      <c r="E30" s="106"/>
      <c r="F30" s="106"/>
      <c r="G30" s="106"/>
      <c r="H30" s="106"/>
      <c r="I30" s="109"/>
      <c r="J30" s="109"/>
      <c r="K30" s="109"/>
      <c r="L30" s="109"/>
      <c r="M30" s="109"/>
      <c r="N30" s="110"/>
    </row>
    <row r="31" spans="1:14" x14ac:dyDescent="0.25">
      <c r="A31" s="101"/>
      <c r="B31" s="123" t="s">
        <v>142</v>
      </c>
      <c r="C31" s="189" t="s">
        <v>191</v>
      </c>
      <c r="D31" s="161"/>
      <c r="E31" s="106"/>
      <c r="F31" s="106"/>
      <c r="G31" s="106"/>
      <c r="H31" s="106"/>
      <c r="I31" s="109"/>
      <c r="J31" s="109"/>
      <c r="K31" s="109"/>
      <c r="L31" s="109"/>
      <c r="M31" s="109"/>
      <c r="N31" s="110"/>
    </row>
    <row r="32" spans="1:14" x14ac:dyDescent="0.25">
      <c r="A32" s="101"/>
      <c r="B32" s="123" t="s">
        <v>143</v>
      </c>
      <c r="C32" s="189" t="s">
        <v>191</v>
      </c>
      <c r="D32" s="173"/>
      <c r="E32" s="106"/>
      <c r="F32" s="106"/>
      <c r="G32" s="106"/>
      <c r="H32" s="106"/>
      <c r="I32" s="109"/>
      <c r="J32" s="109"/>
      <c r="K32" s="109"/>
      <c r="L32" s="109"/>
      <c r="M32" s="109"/>
      <c r="N32" s="110"/>
    </row>
    <row r="33" spans="1:17" x14ac:dyDescent="0.25">
      <c r="A33" s="101"/>
      <c r="B33" s="123" t="s">
        <v>144</v>
      </c>
      <c r="C33" s="189" t="s">
        <v>191</v>
      </c>
      <c r="D33" s="174"/>
      <c r="E33" s="106"/>
      <c r="F33" s="106"/>
      <c r="G33" s="106"/>
      <c r="H33" s="106"/>
      <c r="I33" s="109"/>
      <c r="J33" s="109"/>
      <c r="K33" s="109"/>
      <c r="L33" s="109"/>
      <c r="M33" s="109"/>
      <c r="N33" s="110"/>
    </row>
    <row r="34" spans="1:17" x14ac:dyDescent="0.25">
      <c r="A34" s="101"/>
      <c r="B34" s="106"/>
      <c r="C34" s="198"/>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25">
        <v>0</v>
      </c>
      <c r="E40" s="236">
        <f>+D40+D41</f>
        <v>0</v>
      </c>
      <c r="F40" s="106"/>
      <c r="G40" s="106"/>
      <c r="H40" s="106"/>
      <c r="I40" s="109"/>
      <c r="J40" s="109"/>
      <c r="K40" s="109"/>
      <c r="L40" s="109"/>
      <c r="M40" s="109"/>
      <c r="N40" s="110"/>
    </row>
    <row r="41" spans="1:17" ht="42.75" x14ac:dyDescent="0.25">
      <c r="A41" s="101"/>
      <c r="B41" s="107" t="s">
        <v>147</v>
      </c>
      <c r="C41" s="108">
        <v>60</v>
      </c>
      <c r="D41" s="125">
        <f>+F144</f>
        <v>0</v>
      </c>
      <c r="E41" s="237"/>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6" t="s">
        <v>35</v>
      </c>
      <c r="N45" s="256"/>
    </row>
    <row r="46" spans="1:17" x14ac:dyDescent="0.25">
      <c r="B46" s="67" t="s">
        <v>30</v>
      </c>
      <c r="M46" s="66"/>
      <c r="N46" s="66"/>
    </row>
    <row r="47" spans="1:17" ht="15.75" thickBot="1" x14ac:dyDescent="0.3">
      <c r="M47" s="66"/>
      <c r="N47" s="66"/>
    </row>
    <row r="48" spans="1:17" s="8" customFormat="1" ht="109.5" customHeight="1" x14ac:dyDescent="0.25">
      <c r="B48" s="120" t="s">
        <v>148</v>
      </c>
      <c r="C48" s="120" t="s">
        <v>149</v>
      </c>
      <c r="D48" s="120" t="s">
        <v>150</v>
      </c>
      <c r="E48" s="55" t="s">
        <v>45</v>
      </c>
      <c r="F48" s="55" t="s">
        <v>22</v>
      </c>
      <c r="G48" s="55" t="s">
        <v>102</v>
      </c>
      <c r="H48" s="55" t="s">
        <v>17</v>
      </c>
      <c r="I48" s="55" t="s">
        <v>10</v>
      </c>
      <c r="J48" s="55" t="s">
        <v>31</v>
      </c>
      <c r="K48" s="55" t="s">
        <v>61</v>
      </c>
      <c r="L48" s="55" t="s">
        <v>20</v>
      </c>
      <c r="M48" s="105" t="s">
        <v>26</v>
      </c>
      <c r="N48" s="120" t="s">
        <v>151</v>
      </c>
      <c r="O48" s="55" t="s">
        <v>36</v>
      </c>
      <c r="P48" s="56" t="s">
        <v>11</v>
      </c>
      <c r="Q48" s="56" t="s">
        <v>19</v>
      </c>
    </row>
    <row r="49" spans="1:26" s="29" customFormat="1" ht="30" x14ac:dyDescent="0.25">
      <c r="A49" s="47">
        <v>1</v>
      </c>
      <c r="B49" s="116" t="s">
        <v>161</v>
      </c>
      <c r="C49" s="117" t="s">
        <v>161</v>
      </c>
      <c r="D49" s="116" t="s">
        <v>170</v>
      </c>
      <c r="E49" s="24" t="s">
        <v>181</v>
      </c>
      <c r="F49" s="25" t="s">
        <v>139</v>
      </c>
      <c r="G49" s="154"/>
      <c r="H49" s="52">
        <v>40210</v>
      </c>
      <c r="I49" s="26">
        <v>40543</v>
      </c>
      <c r="J49" s="171"/>
      <c r="K49" s="26" t="s">
        <v>182</v>
      </c>
      <c r="L49" s="26" t="s">
        <v>173</v>
      </c>
      <c r="M49" s="104">
        <v>170</v>
      </c>
      <c r="N49" s="183">
        <v>170</v>
      </c>
      <c r="O49" s="27">
        <v>227014630</v>
      </c>
      <c r="P49" s="27" t="s">
        <v>254</v>
      </c>
      <c r="Q49" s="155"/>
      <c r="R49" s="28"/>
      <c r="S49" s="28"/>
      <c r="T49" s="28"/>
      <c r="U49" s="28"/>
      <c r="V49" s="28"/>
      <c r="W49" s="28"/>
      <c r="X49" s="28"/>
      <c r="Y49" s="28"/>
      <c r="Z49" s="28"/>
    </row>
    <row r="50" spans="1:26" s="29" customFormat="1" ht="30" x14ac:dyDescent="0.25">
      <c r="A50" s="47">
        <f>+A49+1</f>
        <v>2</v>
      </c>
      <c r="B50" s="116" t="s">
        <v>161</v>
      </c>
      <c r="C50" s="117" t="s">
        <v>161</v>
      </c>
      <c r="D50" s="116" t="s">
        <v>170</v>
      </c>
      <c r="E50" s="24" t="s">
        <v>183</v>
      </c>
      <c r="F50" s="25" t="s">
        <v>139</v>
      </c>
      <c r="G50" s="25"/>
      <c r="H50" s="119">
        <v>40575</v>
      </c>
      <c r="I50" s="26">
        <v>40908</v>
      </c>
      <c r="J50" s="26"/>
      <c r="K50" s="26" t="s">
        <v>182</v>
      </c>
      <c r="L50" s="26" t="s">
        <v>173</v>
      </c>
      <c r="M50" s="104">
        <v>170</v>
      </c>
      <c r="N50" s="183">
        <v>170</v>
      </c>
      <c r="O50" s="27">
        <v>236752155</v>
      </c>
      <c r="P50" s="27">
        <v>110</v>
      </c>
      <c r="Q50" s="155"/>
      <c r="R50" s="28"/>
      <c r="S50" s="28"/>
      <c r="T50" s="28"/>
      <c r="U50" s="28"/>
      <c r="V50" s="28"/>
      <c r="W50" s="28"/>
      <c r="X50" s="28"/>
      <c r="Y50" s="28"/>
      <c r="Z50" s="28"/>
    </row>
    <row r="51" spans="1:26" s="29" customFormat="1" x14ac:dyDescent="0.25">
      <c r="A51" s="47">
        <f t="shared" ref="A51:A56" si="0">+A50+1</f>
        <v>3</v>
      </c>
      <c r="B51" s="116"/>
      <c r="C51" s="117"/>
      <c r="D51" s="116"/>
      <c r="E51" s="24"/>
      <c r="F51" s="25"/>
      <c r="G51" s="25"/>
      <c r="H51" s="25"/>
      <c r="I51" s="26"/>
      <c r="J51" s="26"/>
      <c r="K51" s="26"/>
      <c r="L51" s="26"/>
      <c r="M51" s="104"/>
      <c r="N51" s="104"/>
      <c r="O51" s="27"/>
      <c r="P51" s="27"/>
      <c r="Q51" s="155"/>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4"/>
      <c r="N52" s="104"/>
      <c r="O52" s="27"/>
      <c r="P52" s="27"/>
      <c r="Q52" s="155"/>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4"/>
      <c r="N53" s="104"/>
      <c r="O53" s="27"/>
      <c r="P53" s="27"/>
      <c r="Q53" s="155"/>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5"/>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5"/>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184</v>
      </c>
      <c r="L57" s="51">
        <f t="shared" ref="L57" si="1">SUM(L49:L56)</f>
        <v>0</v>
      </c>
      <c r="M57" s="153">
        <v>170</v>
      </c>
      <c r="N57" s="51" t="s">
        <v>190</v>
      </c>
      <c r="O57" s="27"/>
      <c r="P57" s="27"/>
      <c r="Q57" s="156"/>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62" t="s">
        <v>23</v>
      </c>
      <c r="E60" s="63" t="s">
        <v>24</v>
      </c>
    </row>
    <row r="61" spans="1:26" s="30" customFormat="1" ht="30.6" customHeight="1" x14ac:dyDescent="0.25">
      <c r="B61" s="60" t="s">
        <v>21</v>
      </c>
      <c r="C61" s="61" t="str">
        <f>+K57</f>
        <v>22 meses</v>
      </c>
      <c r="D61" s="58"/>
      <c r="E61" s="58" t="s">
        <v>191</v>
      </c>
      <c r="F61" s="32"/>
      <c r="G61" s="32"/>
      <c r="H61" s="32"/>
      <c r="I61" s="32"/>
      <c r="J61" s="32"/>
      <c r="K61" s="32"/>
      <c r="L61" s="32"/>
      <c r="M61" s="32"/>
    </row>
    <row r="62" spans="1:26" s="30" customFormat="1" ht="30" customHeight="1" x14ac:dyDescent="0.25">
      <c r="B62" s="60" t="s">
        <v>25</v>
      </c>
      <c r="C62" s="61">
        <f>+M57</f>
        <v>170</v>
      </c>
      <c r="D62" s="58" t="s">
        <v>191</v>
      </c>
      <c r="E62" s="58"/>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44" t="s">
        <v>3</v>
      </c>
      <c r="P68" s="246"/>
      <c r="Q68" s="69" t="s">
        <v>18</v>
      </c>
    </row>
    <row r="69" spans="2:17" x14ac:dyDescent="0.25">
      <c r="B69" s="3"/>
      <c r="C69" s="3"/>
      <c r="D69" s="5"/>
      <c r="E69" s="5"/>
      <c r="F69" s="4"/>
      <c r="G69" s="4"/>
      <c r="H69" s="4"/>
      <c r="I69" s="99"/>
      <c r="J69" s="99"/>
      <c r="K69" s="64"/>
      <c r="L69" s="64"/>
      <c r="M69" s="64"/>
      <c r="N69" s="64"/>
      <c r="O69" s="249" t="s">
        <v>262</v>
      </c>
      <c r="P69" s="250"/>
      <c r="Q69" s="64" t="s">
        <v>139</v>
      </c>
    </row>
    <row r="70" spans="2:17" x14ac:dyDescent="0.25">
      <c r="B70" s="3"/>
      <c r="C70" s="3"/>
      <c r="D70" s="5"/>
      <c r="E70" s="5"/>
      <c r="F70" s="4"/>
      <c r="G70" s="4"/>
      <c r="H70" s="4"/>
      <c r="I70" s="99"/>
      <c r="J70" s="99"/>
      <c r="K70" s="64"/>
      <c r="L70" s="64"/>
      <c r="M70" s="64"/>
      <c r="N70" s="64"/>
      <c r="O70" s="249"/>
      <c r="P70" s="250"/>
      <c r="Q70" s="64"/>
    </row>
    <row r="71" spans="2:17" x14ac:dyDescent="0.25">
      <c r="B71" s="3"/>
      <c r="C71" s="3"/>
      <c r="D71" s="5"/>
      <c r="E71" s="5"/>
      <c r="F71" s="4"/>
      <c r="G71" s="4"/>
      <c r="H71" s="4"/>
      <c r="I71" s="99"/>
      <c r="J71" s="99"/>
      <c r="K71" s="64"/>
      <c r="L71" s="64"/>
      <c r="M71" s="64"/>
      <c r="N71" s="64"/>
      <c r="O71" s="249"/>
      <c r="P71" s="250"/>
      <c r="Q71" s="64"/>
    </row>
    <row r="72" spans="2:17" x14ac:dyDescent="0.25">
      <c r="B72" s="3"/>
      <c r="C72" s="3"/>
      <c r="D72" s="5"/>
      <c r="E72" s="5"/>
      <c r="F72" s="4"/>
      <c r="G72" s="4"/>
      <c r="H72" s="4"/>
      <c r="I72" s="99"/>
      <c r="J72" s="99"/>
      <c r="K72" s="64"/>
      <c r="L72" s="64"/>
      <c r="M72" s="64"/>
      <c r="N72" s="64"/>
      <c r="O72" s="249"/>
      <c r="P72" s="250"/>
      <c r="Q72" s="64"/>
    </row>
    <row r="73" spans="2:17" x14ac:dyDescent="0.25">
      <c r="B73" s="3"/>
      <c r="C73" s="3"/>
      <c r="D73" s="5"/>
      <c r="E73" s="5"/>
      <c r="F73" s="4"/>
      <c r="G73" s="4"/>
      <c r="H73" s="4"/>
      <c r="I73" s="99"/>
      <c r="J73" s="99"/>
      <c r="K73" s="64"/>
      <c r="L73" s="64"/>
      <c r="M73" s="64"/>
      <c r="N73" s="64"/>
      <c r="O73" s="249"/>
      <c r="P73" s="250"/>
      <c r="Q73" s="64"/>
    </row>
    <row r="74" spans="2:17" x14ac:dyDescent="0.25">
      <c r="B74" s="3"/>
      <c r="C74" s="3"/>
      <c r="D74" s="5"/>
      <c r="E74" s="5"/>
      <c r="F74" s="4"/>
      <c r="G74" s="4"/>
      <c r="H74" s="4"/>
      <c r="I74" s="99"/>
      <c r="J74" s="99"/>
      <c r="K74" s="64"/>
      <c r="L74" s="64"/>
      <c r="M74" s="64"/>
      <c r="N74" s="64"/>
      <c r="O74" s="249"/>
      <c r="P74" s="250"/>
      <c r="Q74" s="64"/>
    </row>
    <row r="75" spans="2:17" x14ac:dyDescent="0.25">
      <c r="B75" s="64"/>
      <c r="C75" s="64"/>
      <c r="D75" s="64"/>
      <c r="E75" s="64"/>
      <c r="F75" s="64"/>
      <c r="G75" s="64"/>
      <c r="H75" s="64"/>
      <c r="I75" s="64"/>
      <c r="J75" s="64"/>
      <c r="K75" s="64"/>
      <c r="L75" s="64"/>
      <c r="M75" s="64"/>
      <c r="N75" s="64"/>
      <c r="O75" s="249"/>
      <c r="P75" s="250"/>
      <c r="Q75" s="64"/>
    </row>
    <row r="76" spans="2:17" x14ac:dyDescent="0.25">
      <c r="B76" s="9" t="s">
        <v>1</v>
      </c>
    </row>
    <row r="77" spans="2:17" x14ac:dyDescent="0.25">
      <c r="B77" s="9" t="s">
        <v>37</v>
      </c>
    </row>
    <row r="78" spans="2:17" x14ac:dyDescent="0.25">
      <c r="B78" s="9" t="s">
        <v>62</v>
      </c>
    </row>
    <row r="80" spans="2:17" ht="15.75" thickBot="1" x14ac:dyDescent="0.3"/>
    <row r="81" spans="2:18" ht="27" thickBot="1" x14ac:dyDescent="0.3">
      <c r="B81" s="238" t="s">
        <v>38</v>
      </c>
      <c r="C81" s="239"/>
      <c r="D81" s="239"/>
      <c r="E81" s="239"/>
      <c r="F81" s="239"/>
      <c r="G81" s="239"/>
      <c r="H81" s="239"/>
      <c r="I81" s="239"/>
      <c r="J81" s="239"/>
      <c r="K81" s="239"/>
      <c r="L81" s="239"/>
      <c r="M81" s="239"/>
      <c r="N81" s="240"/>
    </row>
    <row r="86" spans="2:18" ht="76.5" customHeight="1" x14ac:dyDescent="0.25">
      <c r="B86" s="57" t="s">
        <v>0</v>
      </c>
      <c r="C86" s="57" t="s">
        <v>39</v>
      </c>
      <c r="D86" s="57" t="s">
        <v>40</v>
      </c>
      <c r="E86" s="57" t="s">
        <v>115</v>
      </c>
      <c r="F86" s="57" t="s">
        <v>117</v>
      </c>
      <c r="G86" s="57" t="s">
        <v>118</v>
      </c>
      <c r="H86" s="57" t="s">
        <v>119</v>
      </c>
      <c r="I86" s="57" t="s">
        <v>116</v>
      </c>
      <c r="J86" s="244" t="s">
        <v>120</v>
      </c>
      <c r="K86" s="245"/>
      <c r="L86" s="246"/>
      <c r="M86" s="57" t="s">
        <v>124</v>
      </c>
      <c r="N86" s="57" t="s">
        <v>41</v>
      </c>
      <c r="O86" s="57" t="s">
        <v>42</v>
      </c>
      <c r="P86" s="244" t="s">
        <v>3</v>
      </c>
      <c r="Q86" s="245"/>
      <c r="R86" s="193"/>
    </row>
    <row r="87" spans="2:18" ht="60.75" customHeight="1" x14ac:dyDescent="0.25">
      <c r="B87" s="188" t="s">
        <v>43</v>
      </c>
      <c r="C87" s="188">
        <f>(170/200)</f>
        <v>0.85</v>
      </c>
      <c r="D87" s="3" t="s">
        <v>239</v>
      </c>
      <c r="E87" s="3">
        <v>59822692</v>
      </c>
      <c r="F87" s="3" t="s">
        <v>240</v>
      </c>
      <c r="G87" s="3" t="s">
        <v>241</v>
      </c>
      <c r="H87" s="180">
        <v>36287</v>
      </c>
      <c r="I87" s="5" t="s">
        <v>140</v>
      </c>
      <c r="J87" s="5" t="s">
        <v>161</v>
      </c>
      <c r="K87" s="100" t="s">
        <v>283</v>
      </c>
      <c r="L87" s="99" t="s">
        <v>284</v>
      </c>
      <c r="M87" s="59" t="s">
        <v>139</v>
      </c>
      <c r="N87" s="123" t="s">
        <v>139</v>
      </c>
      <c r="O87" s="123" t="s">
        <v>139</v>
      </c>
      <c r="P87" s="267" t="s">
        <v>285</v>
      </c>
      <c r="Q87" s="268"/>
      <c r="R87" s="193"/>
    </row>
    <row r="88" spans="2:18" ht="33.6" customHeight="1" x14ac:dyDescent="0.25">
      <c r="B88" s="188" t="s">
        <v>44</v>
      </c>
      <c r="C88" s="188">
        <f>(170/200)</f>
        <v>0.85</v>
      </c>
      <c r="D88" s="3" t="s">
        <v>234</v>
      </c>
      <c r="E88" s="3">
        <v>1085265258</v>
      </c>
      <c r="F88" s="3" t="s">
        <v>211</v>
      </c>
      <c r="G88" s="3" t="s">
        <v>235</v>
      </c>
      <c r="H88" s="180">
        <v>40718</v>
      </c>
      <c r="I88" s="5" t="s">
        <v>139</v>
      </c>
      <c r="J88" s="1" t="s">
        <v>236</v>
      </c>
      <c r="K88" s="99" t="s">
        <v>237</v>
      </c>
      <c r="L88" s="99" t="s">
        <v>238</v>
      </c>
      <c r="M88" s="123" t="s">
        <v>139</v>
      </c>
      <c r="N88" s="123" t="s">
        <v>139</v>
      </c>
      <c r="O88" s="123" t="s">
        <v>139</v>
      </c>
      <c r="P88" s="237"/>
      <c r="Q88" s="269"/>
      <c r="R88" s="193"/>
    </row>
    <row r="89" spans="2:18" x14ac:dyDescent="0.25">
      <c r="R89" s="193"/>
    </row>
    <row r="90" spans="2:18" ht="15.75" thickBot="1" x14ac:dyDescent="0.3"/>
    <row r="91" spans="2:18" ht="27" thickBot="1" x14ac:dyDescent="0.3">
      <c r="B91" s="238" t="s">
        <v>46</v>
      </c>
      <c r="C91" s="239"/>
      <c r="D91" s="239"/>
      <c r="E91" s="239"/>
      <c r="F91" s="239"/>
      <c r="G91" s="239"/>
      <c r="H91" s="239"/>
      <c r="I91" s="239"/>
      <c r="J91" s="239"/>
      <c r="K91" s="239"/>
      <c r="L91" s="239"/>
      <c r="M91" s="239"/>
      <c r="N91" s="240"/>
    </row>
    <row r="94" spans="2:18" ht="46.15" customHeight="1" x14ac:dyDescent="0.25">
      <c r="B94" s="69" t="s">
        <v>33</v>
      </c>
      <c r="C94" s="69" t="s">
        <v>47</v>
      </c>
      <c r="D94" s="244" t="s">
        <v>3</v>
      </c>
      <c r="E94" s="246"/>
    </row>
    <row r="95" spans="2:18" ht="46.9" customHeight="1" x14ac:dyDescent="0.25">
      <c r="B95" s="70" t="s">
        <v>125</v>
      </c>
      <c r="C95" s="64" t="s">
        <v>139</v>
      </c>
      <c r="D95" s="231"/>
      <c r="E95" s="231"/>
    </row>
    <row r="98" spans="1:26" ht="26.25" x14ac:dyDescent="0.25">
      <c r="B98" s="247" t="s">
        <v>64</v>
      </c>
      <c r="C98" s="248"/>
      <c r="D98" s="248"/>
      <c r="E98" s="248"/>
      <c r="F98" s="248"/>
      <c r="G98" s="248"/>
      <c r="H98" s="248"/>
      <c r="I98" s="248"/>
      <c r="J98" s="248"/>
      <c r="K98" s="248"/>
      <c r="L98" s="248"/>
      <c r="M98" s="248"/>
      <c r="N98" s="248"/>
      <c r="O98" s="248"/>
      <c r="P98" s="248"/>
    </row>
    <row r="100" spans="1:26" ht="15.75" thickBot="1" x14ac:dyDescent="0.3"/>
    <row r="101" spans="1:26" ht="27" thickBot="1" x14ac:dyDescent="0.3">
      <c r="B101" s="238" t="s">
        <v>54</v>
      </c>
      <c r="C101" s="239"/>
      <c r="D101" s="239"/>
      <c r="E101" s="239"/>
      <c r="F101" s="239"/>
      <c r="G101" s="239"/>
      <c r="H101" s="239"/>
      <c r="I101" s="239"/>
      <c r="J101" s="239"/>
      <c r="K101" s="239"/>
      <c r="L101" s="239"/>
      <c r="M101" s="239"/>
      <c r="N101" s="240"/>
    </row>
    <row r="103" spans="1:26" ht="15.75" thickBot="1" x14ac:dyDescent="0.3">
      <c r="M103" s="66"/>
      <c r="N103" s="66"/>
    </row>
    <row r="104" spans="1:26" s="109" customFormat="1" ht="109.5" customHeight="1" x14ac:dyDescent="0.25">
      <c r="B104" s="120" t="s">
        <v>148</v>
      </c>
      <c r="C104" s="120" t="s">
        <v>149</v>
      </c>
      <c r="D104" s="120" t="s">
        <v>150</v>
      </c>
      <c r="E104" s="120" t="s">
        <v>45</v>
      </c>
      <c r="F104" s="120" t="s">
        <v>22</v>
      </c>
      <c r="G104" s="120" t="s">
        <v>102</v>
      </c>
      <c r="H104" s="120" t="s">
        <v>17</v>
      </c>
      <c r="I104" s="120" t="s">
        <v>10</v>
      </c>
      <c r="J104" s="120" t="s">
        <v>31</v>
      </c>
      <c r="K104" s="120" t="s">
        <v>61</v>
      </c>
      <c r="L104" s="120" t="s">
        <v>20</v>
      </c>
      <c r="M104" s="105" t="s">
        <v>26</v>
      </c>
      <c r="N104" s="120" t="s">
        <v>151</v>
      </c>
      <c r="O104" s="120" t="s">
        <v>36</v>
      </c>
      <c r="P104" s="121" t="s">
        <v>11</v>
      </c>
      <c r="Q104" s="121" t="s">
        <v>19</v>
      </c>
    </row>
    <row r="105" spans="1:26" s="115" customFormat="1" ht="30" x14ac:dyDescent="0.25">
      <c r="A105" s="47">
        <v>1</v>
      </c>
      <c r="B105" s="116" t="s">
        <v>161</v>
      </c>
      <c r="C105" s="117" t="s">
        <v>161</v>
      </c>
      <c r="D105" s="116" t="s">
        <v>170</v>
      </c>
      <c r="E105" s="111" t="s">
        <v>185</v>
      </c>
      <c r="F105" s="112" t="s">
        <v>139</v>
      </c>
      <c r="G105" s="154"/>
      <c r="H105" s="119">
        <v>40940</v>
      </c>
      <c r="I105" s="113">
        <v>41090</v>
      </c>
      <c r="J105" s="113"/>
      <c r="K105" s="113" t="s">
        <v>186</v>
      </c>
      <c r="L105" s="113" t="s">
        <v>173</v>
      </c>
      <c r="M105" s="104">
        <v>170</v>
      </c>
      <c r="N105" s="104">
        <v>46</v>
      </c>
      <c r="O105" s="27">
        <v>127636416</v>
      </c>
      <c r="P105" s="27">
        <v>242</v>
      </c>
      <c r="Q105" s="155"/>
      <c r="R105" s="114"/>
      <c r="S105" s="114"/>
      <c r="T105" s="114"/>
      <c r="U105" s="114"/>
      <c r="V105" s="114"/>
      <c r="W105" s="114"/>
      <c r="X105" s="114"/>
      <c r="Y105" s="114"/>
      <c r="Z105" s="114"/>
    </row>
    <row r="106" spans="1:26" s="115" customFormat="1" x14ac:dyDescent="0.25">
      <c r="A106" s="47">
        <f>+A105+1</f>
        <v>2</v>
      </c>
      <c r="B106" s="116"/>
      <c r="C106" s="117"/>
      <c r="D106" s="116"/>
      <c r="E106" s="111"/>
      <c r="F106" s="112"/>
      <c r="G106" s="112"/>
      <c r="H106" s="112"/>
      <c r="I106" s="113"/>
      <c r="J106" s="113"/>
      <c r="K106" s="113"/>
      <c r="L106" s="113"/>
      <c r="M106" s="104"/>
      <c r="N106" s="104"/>
      <c r="O106" s="27"/>
      <c r="P106" s="27"/>
      <c r="Q106" s="155"/>
      <c r="R106" s="114"/>
      <c r="S106" s="114"/>
      <c r="T106" s="114"/>
      <c r="U106" s="114"/>
      <c r="V106" s="114"/>
      <c r="W106" s="114"/>
      <c r="X106" s="114"/>
      <c r="Y106" s="114"/>
      <c r="Z106" s="114"/>
    </row>
    <row r="107" spans="1:26" s="115" customFormat="1" x14ac:dyDescent="0.25">
      <c r="A107" s="47">
        <f t="shared" ref="A107:A112" si="2">+A106+1</f>
        <v>3</v>
      </c>
      <c r="B107" s="116"/>
      <c r="C107" s="117"/>
      <c r="D107" s="116"/>
      <c r="E107" s="111"/>
      <c r="F107" s="112"/>
      <c r="G107" s="112"/>
      <c r="H107" s="112"/>
      <c r="I107" s="113"/>
      <c r="J107" s="113"/>
      <c r="K107" s="113"/>
      <c r="L107" s="113"/>
      <c r="M107" s="104"/>
      <c r="N107" s="104"/>
      <c r="O107" s="27"/>
      <c r="P107" s="27"/>
      <c r="Q107" s="155"/>
      <c r="R107" s="114"/>
      <c r="S107" s="114"/>
      <c r="T107" s="114"/>
      <c r="U107" s="114"/>
      <c r="V107" s="114"/>
      <c r="W107" s="114"/>
      <c r="X107" s="114"/>
      <c r="Y107" s="114"/>
      <c r="Z107" s="114"/>
    </row>
    <row r="108" spans="1:26" s="115" customFormat="1" x14ac:dyDescent="0.25">
      <c r="A108" s="47">
        <f t="shared" si="2"/>
        <v>4</v>
      </c>
      <c r="B108" s="116"/>
      <c r="C108" s="117"/>
      <c r="D108" s="116"/>
      <c r="E108" s="111"/>
      <c r="F108" s="112"/>
      <c r="G108" s="112"/>
      <c r="H108" s="112"/>
      <c r="I108" s="113"/>
      <c r="J108" s="113"/>
      <c r="K108" s="113"/>
      <c r="L108" s="113"/>
      <c r="M108" s="104"/>
      <c r="N108" s="104"/>
      <c r="O108" s="27"/>
      <c r="P108" s="27"/>
      <c r="Q108" s="155"/>
      <c r="R108" s="114"/>
      <c r="S108" s="114"/>
      <c r="T108" s="114"/>
      <c r="U108" s="114"/>
      <c r="V108" s="114"/>
      <c r="W108" s="114"/>
      <c r="X108" s="114"/>
      <c r="Y108" s="114"/>
      <c r="Z108" s="114"/>
    </row>
    <row r="109" spans="1:26" s="115" customFormat="1" x14ac:dyDescent="0.25">
      <c r="A109" s="47">
        <f t="shared" si="2"/>
        <v>5</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si="2"/>
        <v>6</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7</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8</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17" s="115" customFormat="1" x14ac:dyDescent="0.25">
      <c r="A113" s="47"/>
      <c r="B113" s="50" t="s">
        <v>16</v>
      </c>
      <c r="C113" s="117"/>
      <c r="D113" s="116"/>
      <c r="E113" s="111"/>
      <c r="F113" s="112"/>
      <c r="G113" s="112"/>
      <c r="H113" s="112"/>
      <c r="I113" s="113"/>
      <c r="J113" s="113"/>
      <c r="K113" s="118">
        <f t="shared" ref="K113" si="3">SUM(K105:K112)</f>
        <v>0</v>
      </c>
      <c r="L113" s="118">
        <f t="shared" ref="L113:N113" si="4">SUM(L105:L112)</f>
        <v>0</v>
      </c>
      <c r="M113" s="153">
        <f t="shared" si="4"/>
        <v>170</v>
      </c>
      <c r="N113" s="118">
        <f t="shared" si="4"/>
        <v>46</v>
      </c>
      <c r="O113" s="27"/>
      <c r="P113" s="27"/>
      <c r="Q113" s="156"/>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32</v>
      </c>
      <c r="C115" s="74">
        <f>+K113</f>
        <v>0</v>
      </c>
      <c r="H115" s="32"/>
      <c r="I115" s="32"/>
      <c r="J115" s="32"/>
      <c r="K115" s="32"/>
      <c r="L115" s="32"/>
      <c r="M115" s="32"/>
      <c r="N115" s="30"/>
      <c r="O115" s="30"/>
      <c r="P115" s="30"/>
    </row>
    <row r="117" spans="1:17" ht="15.75" thickBot="1" x14ac:dyDescent="0.3"/>
    <row r="118" spans="1:17" ht="37.15" customHeight="1" thickBot="1" x14ac:dyDescent="0.3">
      <c r="B118" s="77" t="s">
        <v>49</v>
      </c>
      <c r="C118" s="78" t="s">
        <v>50</v>
      </c>
      <c r="D118" s="77" t="s">
        <v>51</v>
      </c>
      <c r="E118" s="78" t="s">
        <v>55</v>
      </c>
    </row>
    <row r="119" spans="1:17" ht="41.45" customHeight="1" x14ac:dyDescent="0.25">
      <c r="B119" s="68" t="s">
        <v>126</v>
      </c>
      <c r="C119" s="71">
        <v>20</v>
      </c>
      <c r="D119" s="71">
        <v>0</v>
      </c>
      <c r="E119" s="241">
        <f>+D119+D120+D121</f>
        <v>0</v>
      </c>
    </row>
    <row r="120" spans="1:17" x14ac:dyDescent="0.25">
      <c r="B120" s="68" t="s">
        <v>127</v>
      </c>
      <c r="C120" s="58">
        <v>30</v>
      </c>
      <c r="D120" s="72">
        <v>0</v>
      </c>
      <c r="E120" s="242"/>
    </row>
    <row r="121" spans="1:17" ht="15.75" thickBot="1" x14ac:dyDescent="0.3">
      <c r="B121" s="68" t="s">
        <v>128</v>
      </c>
      <c r="C121" s="73">
        <v>40</v>
      </c>
      <c r="D121" s="73">
        <v>0</v>
      </c>
      <c r="E121" s="243"/>
    </row>
    <row r="123" spans="1:17" ht="15.75" thickBot="1" x14ac:dyDescent="0.3"/>
    <row r="124" spans="1:17" ht="27" thickBot="1" x14ac:dyDescent="0.3">
      <c r="B124" s="238" t="s">
        <v>52</v>
      </c>
      <c r="C124" s="239"/>
      <c r="D124" s="239"/>
      <c r="E124" s="239"/>
      <c r="F124" s="239"/>
      <c r="G124" s="239"/>
      <c r="H124" s="239"/>
      <c r="I124" s="239"/>
      <c r="J124" s="239"/>
      <c r="K124" s="239"/>
      <c r="L124" s="239"/>
      <c r="M124" s="239"/>
      <c r="N124" s="240"/>
    </row>
    <row r="126" spans="1:17" ht="76.5" customHeight="1" x14ac:dyDescent="0.25">
      <c r="B126" s="57" t="s">
        <v>0</v>
      </c>
      <c r="C126" s="57" t="s">
        <v>39</v>
      </c>
      <c r="D126" s="57" t="s">
        <v>40</v>
      </c>
      <c r="E126" s="57" t="s">
        <v>115</v>
      </c>
      <c r="F126" s="57" t="s">
        <v>117</v>
      </c>
      <c r="G126" s="57" t="s">
        <v>118</v>
      </c>
      <c r="H126" s="57" t="s">
        <v>119</v>
      </c>
      <c r="I126" s="57" t="s">
        <v>116</v>
      </c>
      <c r="J126" s="244" t="s">
        <v>120</v>
      </c>
      <c r="K126" s="245"/>
      <c r="L126" s="246"/>
      <c r="M126" s="57" t="s">
        <v>124</v>
      </c>
      <c r="N126" s="57" t="s">
        <v>41</v>
      </c>
      <c r="O126" s="57" t="s">
        <v>42</v>
      </c>
      <c r="P126" s="244" t="s">
        <v>3</v>
      </c>
      <c r="Q126" s="246"/>
    </row>
    <row r="127" spans="1:17" ht="60.75" customHeight="1" x14ac:dyDescent="0.25">
      <c r="B127" s="92" t="s">
        <v>132</v>
      </c>
      <c r="C127" s="92"/>
      <c r="D127" s="3"/>
      <c r="E127" s="3"/>
      <c r="F127" s="3"/>
      <c r="G127" s="3"/>
      <c r="H127" s="3"/>
      <c r="I127" s="5"/>
      <c r="J127" s="1" t="s">
        <v>121</v>
      </c>
      <c r="K127" s="100" t="s">
        <v>122</v>
      </c>
      <c r="L127" s="99" t="s">
        <v>123</v>
      </c>
      <c r="M127" s="64"/>
      <c r="N127" s="64"/>
      <c r="O127" s="64"/>
      <c r="P127" s="231"/>
      <c r="Q127" s="231"/>
    </row>
    <row r="128" spans="1:17" ht="60.75" customHeight="1" x14ac:dyDescent="0.25">
      <c r="B128" s="92" t="s">
        <v>133</v>
      </c>
      <c r="C128" s="92"/>
      <c r="D128" s="3"/>
      <c r="E128" s="3"/>
      <c r="F128" s="3"/>
      <c r="G128" s="3"/>
      <c r="H128" s="3"/>
      <c r="I128" s="5"/>
      <c r="J128" s="1"/>
      <c r="K128" s="100"/>
      <c r="L128" s="99"/>
      <c r="M128" s="64"/>
      <c r="N128" s="64"/>
      <c r="O128" s="64"/>
      <c r="P128" s="93"/>
      <c r="Q128" s="93"/>
    </row>
    <row r="129" spans="2:17" ht="33.6" customHeight="1" x14ac:dyDescent="0.25">
      <c r="B129" s="92" t="s">
        <v>134</v>
      </c>
      <c r="C129" s="92"/>
      <c r="D129" s="3"/>
      <c r="E129" s="3"/>
      <c r="F129" s="3"/>
      <c r="G129" s="3"/>
      <c r="H129" s="3"/>
      <c r="I129" s="5"/>
      <c r="J129" s="1"/>
      <c r="K129" s="99"/>
      <c r="L129" s="99"/>
      <c r="M129" s="64"/>
      <c r="N129" s="64"/>
      <c r="O129" s="64"/>
      <c r="P129" s="231"/>
      <c r="Q129" s="231"/>
    </row>
    <row r="132" spans="2:17" ht="15.75" thickBot="1" x14ac:dyDescent="0.3"/>
    <row r="133" spans="2:17" ht="54" customHeight="1" x14ac:dyDescent="0.25">
      <c r="B133" s="76" t="s">
        <v>33</v>
      </c>
      <c r="C133" s="76" t="s">
        <v>49</v>
      </c>
      <c r="D133" s="57" t="s">
        <v>50</v>
      </c>
      <c r="E133" s="76" t="s">
        <v>51</v>
      </c>
      <c r="F133" s="78" t="s">
        <v>56</v>
      </c>
      <c r="G133" s="96"/>
    </row>
    <row r="134" spans="2:17" ht="120.75" customHeight="1" x14ac:dyDescent="0.2">
      <c r="B134" s="232" t="s">
        <v>53</v>
      </c>
      <c r="C134" s="6" t="s">
        <v>129</v>
      </c>
      <c r="D134" s="72">
        <v>25</v>
      </c>
      <c r="E134" s="72">
        <v>0</v>
      </c>
      <c r="F134" s="233">
        <f>+E134+E135+E136</f>
        <v>0</v>
      </c>
      <c r="G134" s="97"/>
    </row>
    <row r="135" spans="2:17" ht="76.150000000000006" customHeight="1" x14ac:dyDescent="0.2">
      <c r="B135" s="232"/>
      <c r="C135" s="6" t="s">
        <v>130</v>
      </c>
      <c r="D135" s="75">
        <v>25</v>
      </c>
      <c r="E135" s="72">
        <v>0</v>
      </c>
      <c r="F135" s="234"/>
      <c r="G135" s="97"/>
    </row>
    <row r="136" spans="2:17" ht="69" customHeight="1" x14ac:dyDescent="0.2">
      <c r="B136" s="232"/>
      <c r="C136" s="6" t="s">
        <v>131</v>
      </c>
      <c r="D136" s="72">
        <v>10</v>
      </c>
      <c r="E136" s="72">
        <v>0</v>
      </c>
      <c r="F136" s="235"/>
      <c r="G136" s="97"/>
    </row>
    <row r="137" spans="2:17" x14ac:dyDescent="0.25">
      <c r="C137"/>
    </row>
    <row r="140" spans="2:17" x14ac:dyDescent="0.25">
      <c r="B140" s="67" t="s">
        <v>57</v>
      </c>
    </row>
    <row r="143" spans="2:17" x14ac:dyDescent="0.25">
      <c r="B143" s="79" t="s">
        <v>33</v>
      </c>
      <c r="C143" s="79" t="s">
        <v>58</v>
      </c>
      <c r="D143" s="76" t="s">
        <v>51</v>
      </c>
      <c r="E143" s="76" t="s">
        <v>16</v>
      </c>
    </row>
    <row r="144" spans="2:17" ht="28.5" x14ac:dyDescent="0.25">
      <c r="B144" s="2" t="s">
        <v>59</v>
      </c>
      <c r="C144" s="7">
        <v>40</v>
      </c>
      <c r="D144" s="72">
        <f>+E119</f>
        <v>0</v>
      </c>
      <c r="E144" s="236">
        <f>+D144+D145</f>
        <v>0</v>
      </c>
    </row>
    <row r="145" spans="2:5" ht="42.75" x14ac:dyDescent="0.25">
      <c r="B145" s="2" t="s">
        <v>60</v>
      </c>
      <c r="C145" s="7">
        <v>60</v>
      </c>
      <c r="D145" s="72">
        <f>+F134</f>
        <v>0</v>
      </c>
      <c r="E145" s="237"/>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19" workbookViewId="0">
      <selection activeCell="C10" sqref="C10:D10"/>
    </sheetView>
  </sheetViews>
  <sheetFormatPr baseColWidth="10" defaultRowHeight="15.75" x14ac:dyDescent="0.25"/>
  <cols>
    <col min="1" max="1" width="4.14062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282" t="s">
        <v>91</v>
      </c>
      <c r="B1" s="283"/>
      <c r="C1" s="283"/>
      <c r="D1" s="283"/>
      <c r="E1" s="129"/>
    </row>
    <row r="2" spans="1:5" ht="27.75" customHeight="1" x14ac:dyDescent="0.25">
      <c r="A2" s="130"/>
      <c r="B2" s="284" t="s">
        <v>77</v>
      </c>
      <c r="C2" s="284"/>
      <c r="D2" s="284"/>
      <c r="E2" s="131"/>
    </row>
    <row r="3" spans="1:5" ht="21" customHeight="1" x14ac:dyDescent="0.25">
      <c r="A3" s="132"/>
      <c r="B3" s="284" t="s">
        <v>153</v>
      </c>
      <c r="C3" s="284"/>
      <c r="D3" s="284"/>
      <c r="E3" s="133"/>
    </row>
    <row r="4" spans="1:5" thickBot="1" x14ac:dyDescent="0.3">
      <c r="A4" s="134"/>
      <c r="B4" s="135"/>
      <c r="C4" s="135"/>
      <c r="D4" s="135"/>
      <c r="E4" s="136"/>
    </row>
    <row r="5" spans="1:5" ht="26.25" customHeight="1" thickBot="1" x14ac:dyDescent="0.3">
      <c r="A5" s="134"/>
      <c r="B5" s="137" t="s">
        <v>78</v>
      </c>
      <c r="C5" s="285" t="s">
        <v>161</v>
      </c>
      <c r="D5" s="285"/>
      <c r="E5" s="169" t="s">
        <v>169</v>
      </c>
    </row>
    <row r="6" spans="1:5" ht="27.75" customHeight="1" thickBot="1" x14ac:dyDescent="0.3">
      <c r="A6" s="134"/>
      <c r="B6" s="157" t="s">
        <v>79</v>
      </c>
      <c r="C6" s="286" t="s">
        <v>162</v>
      </c>
      <c r="D6" s="287"/>
      <c r="E6" s="136"/>
    </row>
    <row r="7" spans="1:5" ht="29.25" customHeight="1" thickBot="1" x14ac:dyDescent="0.3">
      <c r="A7" s="134"/>
      <c r="B7" s="157" t="s">
        <v>154</v>
      </c>
      <c r="C7" s="291" t="s">
        <v>155</v>
      </c>
      <c r="D7" s="292"/>
      <c r="E7" s="290" t="s">
        <v>253</v>
      </c>
    </row>
    <row r="8" spans="1:5" ht="16.5" thickBot="1" x14ac:dyDescent="0.3">
      <c r="A8" s="134"/>
      <c r="B8" s="158">
        <v>4</v>
      </c>
      <c r="C8" s="288">
        <v>908402235</v>
      </c>
      <c r="D8" s="289"/>
      <c r="E8" s="290"/>
    </row>
    <row r="9" spans="1:5" ht="23.25" customHeight="1" thickBot="1" x14ac:dyDescent="0.3">
      <c r="A9" s="134"/>
      <c r="B9" s="158">
        <v>7</v>
      </c>
      <c r="C9" s="288">
        <v>960777794</v>
      </c>
      <c r="D9" s="289"/>
      <c r="E9" s="290"/>
    </row>
    <row r="10" spans="1:5" ht="29.25" customHeight="1" thickBot="1" x14ac:dyDescent="0.3">
      <c r="A10" s="134"/>
      <c r="B10" s="158">
        <v>37</v>
      </c>
      <c r="C10" s="288">
        <v>462525460</v>
      </c>
      <c r="D10" s="289"/>
      <c r="E10" s="290"/>
    </row>
    <row r="11" spans="1:5" ht="21.75" customHeight="1" thickBot="1" x14ac:dyDescent="0.3">
      <c r="A11" s="134"/>
      <c r="B11" s="158"/>
      <c r="C11" s="288"/>
      <c r="D11" s="289"/>
      <c r="E11" s="290"/>
    </row>
    <row r="12" spans="1:5" ht="32.25" thickBot="1" x14ac:dyDescent="0.3">
      <c r="A12" s="134"/>
      <c r="B12" s="159" t="s">
        <v>156</v>
      </c>
      <c r="C12" s="288">
        <f>SUM(C8:D11)</f>
        <v>2331705489</v>
      </c>
      <c r="D12" s="289"/>
      <c r="E12" s="136"/>
    </row>
    <row r="13" spans="1:5" ht="26.25" customHeight="1" thickBot="1" x14ac:dyDescent="0.3">
      <c r="A13" s="134"/>
      <c r="B13" s="159" t="s">
        <v>157</v>
      </c>
      <c r="C13" s="288">
        <f>+C12/616000</f>
        <v>3785.2361834415583</v>
      </c>
      <c r="D13" s="289"/>
      <c r="E13" s="136"/>
    </row>
    <row r="14" spans="1:5" ht="24.75" customHeight="1" x14ac:dyDescent="0.25">
      <c r="A14" s="134"/>
      <c r="B14" s="135"/>
      <c r="C14" s="139"/>
      <c r="D14" s="140"/>
      <c r="E14" s="136"/>
    </row>
    <row r="15" spans="1:5" ht="28.5" customHeight="1" thickBot="1" x14ac:dyDescent="0.3">
      <c r="A15" s="134"/>
      <c r="B15" s="135" t="s">
        <v>158</v>
      </c>
      <c r="C15" s="139"/>
      <c r="D15" s="140"/>
      <c r="E15" s="136"/>
    </row>
    <row r="16" spans="1:5" ht="27" customHeight="1" x14ac:dyDescent="0.25">
      <c r="A16" s="134"/>
      <c r="B16" s="141" t="s">
        <v>80</v>
      </c>
      <c r="C16" s="164">
        <v>271246825</v>
      </c>
      <c r="D16" s="142"/>
      <c r="E16" s="136"/>
    </row>
    <row r="17" spans="1:6" ht="28.5" customHeight="1" x14ac:dyDescent="0.25">
      <c r="A17" s="134"/>
      <c r="B17" s="134" t="s">
        <v>81</v>
      </c>
      <c r="C17" s="165">
        <v>1383737009</v>
      </c>
      <c r="D17" s="136"/>
      <c r="E17" s="136"/>
    </row>
    <row r="18" spans="1:6" ht="15" x14ac:dyDescent="0.25">
      <c r="A18" s="134"/>
      <c r="B18" s="134" t="s">
        <v>82</v>
      </c>
      <c r="C18" s="165">
        <v>100313786</v>
      </c>
      <c r="D18" s="136"/>
      <c r="E18" s="136"/>
    </row>
    <row r="19" spans="1:6" ht="27" customHeight="1" thickBot="1" x14ac:dyDescent="0.3">
      <c r="A19" s="134"/>
      <c r="B19" s="143" t="s">
        <v>83</v>
      </c>
      <c r="C19" s="166">
        <v>100313786</v>
      </c>
      <c r="D19" s="144"/>
      <c r="E19" s="136"/>
    </row>
    <row r="20" spans="1:6" ht="27" customHeight="1" thickBot="1" x14ac:dyDescent="0.3">
      <c r="A20" s="134"/>
      <c r="B20" s="273" t="s">
        <v>84</v>
      </c>
      <c r="C20" s="274"/>
      <c r="D20" s="275"/>
      <c r="E20" s="136"/>
    </row>
    <row r="21" spans="1:6" ht="16.5" thickBot="1" x14ac:dyDescent="0.3">
      <c r="A21" s="134"/>
      <c r="B21" s="273" t="s">
        <v>85</v>
      </c>
      <c r="C21" s="274"/>
      <c r="D21" s="275"/>
      <c r="E21" s="136"/>
    </row>
    <row r="22" spans="1:6" x14ac:dyDescent="0.25">
      <c r="A22" s="134"/>
      <c r="B22" s="145" t="s">
        <v>159</v>
      </c>
      <c r="C22" s="167">
        <f>+C16/C18</f>
        <v>2.703983528246058</v>
      </c>
      <c r="D22" s="140" t="s">
        <v>193</v>
      </c>
      <c r="E22" s="136"/>
    </row>
    <row r="23" spans="1:6" ht="16.5" thickBot="1" x14ac:dyDescent="0.3">
      <c r="A23" s="134"/>
      <c r="B23" s="138" t="s">
        <v>86</v>
      </c>
      <c r="C23" s="168">
        <f>+C19/C17</f>
        <v>7.2494834890984697E-2</v>
      </c>
      <c r="D23" s="146" t="s">
        <v>69</v>
      </c>
      <c r="E23" s="136"/>
    </row>
    <row r="24" spans="1:6" ht="16.5" thickBot="1" x14ac:dyDescent="0.3">
      <c r="A24" s="134"/>
      <c r="B24" s="147"/>
      <c r="C24" s="148"/>
      <c r="D24" s="135"/>
      <c r="E24" s="149"/>
    </row>
    <row r="25" spans="1:6" x14ac:dyDescent="0.25">
      <c r="A25" s="276"/>
      <c r="B25" s="277" t="s">
        <v>87</v>
      </c>
      <c r="C25" s="279" t="s">
        <v>252</v>
      </c>
      <c r="D25" s="280"/>
      <c r="E25" s="281"/>
      <c r="F25" s="270"/>
    </row>
    <row r="26" spans="1:6" ht="16.5" thickBot="1" x14ac:dyDescent="0.3">
      <c r="A26" s="276"/>
      <c r="B26" s="278"/>
      <c r="C26" s="271" t="s">
        <v>88</v>
      </c>
      <c r="D26" s="272"/>
      <c r="E26" s="281"/>
      <c r="F26" s="270"/>
    </row>
    <row r="27" spans="1:6" thickBot="1" x14ac:dyDescent="0.3">
      <c r="A27" s="143"/>
      <c r="B27" s="150"/>
      <c r="C27" s="150"/>
      <c r="D27" s="150"/>
      <c r="E27" s="144"/>
      <c r="F27" s="128"/>
    </row>
    <row r="28" spans="1:6" x14ac:dyDescent="0.25">
      <c r="B28" s="152" t="s">
        <v>160</v>
      </c>
    </row>
    <row r="31" spans="1:6" x14ac:dyDescent="0.25">
      <c r="B31" s="151" t="s">
        <v>163</v>
      </c>
      <c r="C31" s="151" t="s">
        <v>164</v>
      </c>
      <c r="D31" s="151" t="s">
        <v>165</v>
      </c>
    </row>
    <row r="32" spans="1:6" x14ac:dyDescent="0.25">
      <c r="B32" s="151" t="s">
        <v>166</v>
      </c>
      <c r="C32" s="151" t="s">
        <v>167</v>
      </c>
      <c r="D32" s="151" t="s">
        <v>168</v>
      </c>
    </row>
  </sheetData>
  <mergeCells count="21">
    <mergeCell ref="C13:D13"/>
    <mergeCell ref="B20:D20"/>
    <mergeCell ref="C8:D8"/>
    <mergeCell ref="E7:E11"/>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TECNICA-4</vt:lpstr>
      <vt:lpstr>TECNICA-7</vt:lpstr>
      <vt:lpstr>TECNICA-37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2014-12-03T22:17:25Z</cp:lastPrinted>
  <dcterms:created xsi:type="dcterms:W3CDTF">2014-10-22T15:49:24Z</dcterms:created>
  <dcterms:modified xsi:type="dcterms:W3CDTF">2014-12-14T02:12:09Z</dcterms:modified>
</cp:coreProperties>
</file>