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72.16.9.31\ArchivosICBF\Direccion_Primera_Infancia\2014\09.Regionales_Cuentame\NARIÑO\Revison_Propuestas\Evaluacion Nariño\"/>
    </mc:Choice>
  </mc:AlternateContent>
  <bookViews>
    <workbookView xWindow="0" yWindow="0" windowWidth="28800" windowHeight="10035" tabRatio="598" activeTab="3"/>
  </bookViews>
  <sheets>
    <sheet name="TECNICA - 4" sheetId="2" r:id="rId1"/>
    <sheet name="TECNICA -19" sheetId="4" r:id="rId2"/>
    <sheet name="TECNICA - 23" sheetId="5" r:id="rId3"/>
    <sheet name="TECNICA - 26" sheetId="6" r:id="rId4"/>
    <sheet name="JURIDICA" sheetId="1" r:id="rId5"/>
    <sheet name="FINANCIERA" sheetId="3" r:id="rId6"/>
  </sheets>
  <definedNames>
    <definedName name="_xlnm._FilterDatabase" localSheetId="3" hidden="1">'TECNICA - 26'!$B$91:$P$91</definedName>
    <definedName name="_xlnm._FilterDatabase" localSheetId="0" hidden="1">'TECNICA - 4'!#REF!</definedName>
    <definedName name="_xlnm._FilterDatabase" localSheetId="1" hidden="1">'TECNICA -19'!#REF!</definedName>
    <definedName name="_xlnm.Print_Area" localSheetId="5">FINANCIERA!$A$1:$E$39</definedName>
    <definedName name="Z_1742C5C4_AAF0_4817_A357_AA383D8D0FA6_.wvu.Cols" localSheetId="2" hidden="1">'TECNICA - 23'!$IU:$IU,'TECNICA - 23'!$SQ:$SQ,'TECNICA - 23'!$ACM:$ACM,'TECNICA - 23'!$AMI:$AMI,'TECNICA - 23'!$AWE:$AWE,'TECNICA - 23'!$BGA:$BGA,'TECNICA - 23'!$BPW:$BPW,'TECNICA - 23'!$BZS:$BZS,'TECNICA - 23'!$CJO:$CJO,'TECNICA - 23'!$CTK:$CTK,'TECNICA - 23'!$DDG:$DDG,'TECNICA - 23'!$DNC:$DNC,'TECNICA - 23'!$DWY:$DWY,'TECNICA - 23'!$EGU:$EGU,'TECNICA - 23'!$EQQ:$EQQ,'TECNICA - 23'!$FAM:$FAM,'TECNICA - 23'!$FKI:$FKI,'TECNICA - 23'!$FUE:$FUE,'TECNICA - 23'!$GEA:$GEA,'TECNICA - 23'!$GNW:$GNW,'TECNICA - 23'!$GXS:$GXS,'TECNICA - 23'!$HHO:$HHO,'TECNICA - 23'!$HRK:$HRK,'TECNICA - 23'!$IBG:$IBG,'TECNICA - 23'!$ILC:$ILC,'TECNICA - 23'!$IUY:$IUY,'TECNICA - 23'!$JEU:$JEU,'TECNICA - 23'!$JOQ:$JOQ,'TECNICA - 23'!$JYM:$JYM,'TECNICA - 23'!$KII:$KII,'TECNICA - 23'!$KSE:$KSE,'TECNICA - 23'!$LCA:$LCA,'TECNICA - 23'!$LLW:$LLW,'TECNICA - 23'!$LVS:$LVS,'TECNICA - 23'!$MFO:$MFO,'TECNICA - 23'!$MPK:$MPK,'TECNICA - 23'!$MZG:$MZG,'TECNICA - 23'!$NJC:$NJC,'TECNICA - 23'!$NSY:$NSY,'TECNICA - 23'!$OCU:$OCU,'TECNICA - 23'!$OMQ:$OMQ,'TECNICA - 23'!$OWM:$OWM,'TECNICA - 23'!$PGI:$PGI,'TECNICA - 23'!$PQE:$PQE,'TECNICA - 23'!$QAA:$QAA,'TECNICA - 23'!$QJW:$QJW,'TECNICA - 23'!$QTS:$QTS,'TECNICA - 23'!$RDO:$RDO,'TECNICA - 23'!$RNK:$RNK,'TECNICA - 23'!$RXG:$RXG,'TECNICA - 23'!$SHC:$SHC,'TECNICA - 23'!$SQY:$SQY,'TECNICA - 23'!$TAU:$TAU,'TECNICA - 23'!$TKQ:$TKQ,'TECNICA - 23'!$TUM:$TUM,'TECNICA - 23'!$UEI:$UEI,'TECNICA - 23'!$UOE:$UOE,'TECNICA - 23'!$UYA:$UYA,'TECNICA - 23'!$VHW:$VHW,'TECNICA - 23'!$VRS:$VRS,'TECNICA - 23'!$WBO:$WBO,'TECNICA - 23'!$WLK:$WLK,'TECNICA - 23'!$WVG:$WVG</definedName>
    <definedName name="Z_1742C5C4_AAF0_4817_A357_AA383D8D0FA6_.wvu.Cols" localSheetId="3" hidden="1">'TECNICA - 26'!$IU:$IU,'TECNICA - 26'!$SQ:$SQ,'TECNICA - 26'!$ACM:$ACM,'TECNICA - 26'!$AMI:$AMI,'TECNICA - 26'!$AWE:$AWE,'TECNICA - 26'!$BGA:$BGA,'TECNICA - 26'!$BPW:$BPW,'TECNICA - 26'!$BZS:$BZS,'TECNICA - 26'!$CJO:$CJO,'TECNICA - 26'!$CTK:$CTK,'TECNICA - 26'!$DDG:$DDG,'TECNICA - 26'!$DNC:$DNC,'TECNICA - 26'!$DWY:$DWY,'TECNICA - 26'!$EGU:$EGU,'TECNICA - 26'!$EQQ:$EQQ,'TECNICA - 26'!$FAM:$FAM,'TECNICA - 26'!$FKI:$FKI,'TECNICA - 26'!$FUE:$FUE,'TECNICA - 26'!$GEA:$GEA,'TECNICA - 26'!$GNW:$GNW,'TECNICA - 26'!$GXS:$GXS,'TECNICA - 26'!$HHO:$HHO,'TECNICA - 26'!$HRK:$HRK,'TECNICA - 26'!$IBG:$IBG,'TECNICA - 26'!$ILC:$ILC,'TECNICA - 26'!$IUY:$IUY,'TECNICA - 26'!$JEU:$JEU,'TECNICA - 26'!$JOQ:$JOQ,'TECNICA - 26'!$JYM:$JYM,'TECNICA - 26'!$KII:$KII,'TECNICA - 26'!$KSE:$KSE,'TECNICA - 26'!$LCA:$LCA,'TECNICA - 26'!$LLW:$LLW,'TECNICA - 26'!$LVS:$LVS,'TECNICA - 26'!$MFO:$MFO,'TECNICA - 26'!$MPK:$MPK,'TECNICA - 26'!$MZG:$MZG,'TECNICA - 26'!$NJC:$NJC,'TECNICA - 26'!$NSY:$NSY,'TECNICA - 26'!$OCU:$OCU,'TECNICA - 26'!$OMQ:$OMQ,'TECNICA - 26'!$OWM:$OWM,'TECNICA - 26'!$PGI:$PGI,'TECNICA - 26'!$PQE:$PQE,'TECNICA - 26'!$QAA:$QAA,'TECNICA - 26'!$QJW:$QJW,'TECNICA - 26'!$QTS:$QTS,'TECNICA - 26'!$RDO:$RDO,'TECNICA - 26'!$RNK:$RNK,'TECNICA - 26'!$RXG:$RXG,'TECNICA - 26'!$SHC:$SHC,'TECNICA - 26'!$SQY:$SQY,'TECNICA - 26'!$TAU:$TAU,'TECNICA - 26'!$TKQ:$TKQ,'TECNICA - 26'!$TUM:$TUM,'TECNICA - 26'!$UEI:$UEI,'TECNICA - 26'!$UOE:$UOE,'TECNICA - 26'!$UYA:$UYA,'TECNICA - 26'!$VHW:$VHW,'TECNICA - 26'!$VRS:$VRS,'TECNICA - 26'!$WBO:$WBO,'TECNICA - 26'!$WLK:$WLK,'TECNICA - 26'!$WVG:$WVG</definedName>
    <definedName name="Z_1742C5C4_AAF0_4817_A357_AA383D8D0FA6_.wvu.Cols" localSheetId="0" hidden="1">'TECNICA - 4'!$IU:$IU,'TECNICA - 4'!$SQ:$SQ,'TECNICA - 4'!$ACM:$ACM,'TECNICA - 4'!$AMI:$AMI,'TECNICA - 4'!$AWE:$AWE,'TECNICA - 4'!$BGA:$BGA,'TECNICA - 4'!$BPW:$BPW,'TECNICA - 4'!$BZS:$BZS,'TECNICA - 4'!$CJO:$CJO,'TECNICA - 4'!$CTK:$CTK,'TECNICA - 4'!$DDG:$DDG,'TECNICA - 4'!$DNC:$DNC,'TECNICA - 4'!$DWY:$DWY,'TECNICA - 4'!$EGU:$EGU,'TECNICA - 4'!$EQQ:$EQQ,'TECNICA - 4'!$FAM:$FAM,'TECNICA - 4'!$FKI:$FKI,'TECNICA - 4'!$FUE:$FUE,'TECNICA - 4'!$GEA:$GEA,'TECNICA - 4'!$GNW:$GNW,'TECNICA - 4'!$GXS:$GXS,'TECNICA - 4'!$HHO:$HHO,'TECNICA - 4'!$HRK:$HRK,'TECNICA - 4'!$IBG:$IBG,'TECNICA - 4'!$ILC:$ILC,'TECNICA - 4'!$IUY:$IUY,'TECNICA - 4'!$JEU:$JEU,'TECNICA - 4'!$JOQ:$JOQ,'TECNICA - 4'!$JYM:$JYM,'TECNICA - 4'!$KII:$KII,'TECNICA - 4'!$KSE:$KSE,'TECNICA - 4'!$LCA:$LCA,'TECNICA - 4'!$LLW:$LLW,'TECNICA - 4'!$LVS:$LVS,'TECNICA - 4'!$MFO:$MFO,'TECNICA - 4'!$MPK:$MPK,'TECNICA - 4'!$MZG:$MZG,'TECNICA - 4'!$NJC:$NJC,'TECNICA - 4'!$NSY:$NSY,'TECNICA - 4'!$OCU:$OCU,'TECNICA - 4'!$OMQ:$OMQ,'TECNICA - 4'!$OWM:$OWM,'TECNICA - 4'!$PGI:$PGI,'TECNICA - 4'!$PQE:$PQE,'TECNICA - 4'!$QAA:$QAA,'TECNICA - 4'!$QJW:$QJW,'TECNICA - 4'!$QTS:$QTS,'TECNICA - 4'!$RDO:$RDO,'TECNICA - 4'!$RNK:$RNK,'TECNICA - 4'!$RXG:$RXG,'TECNICA - 4'!$SHC:$SHC,'TECNICA - 4'!$SQY:$SQY,'TECNICA - 4'!$TAU:$TAU,'TECNICA - 4'!$TKQ:$TKQ,'TECNICA - 4'!$TUM:$TUM,'TECNICA - 4'!$UEI:$UEI,'TECNICA - 4'!$UOE:$UOE,'TECNICA - 4'!$UYA:$UYA,'TECNICA - 4'!$VHW:$VHW,'TECNICA - 4'!$VRS:$VRS,'TECNICA - 4'!$WBO:$WBO,'TECNICA - 4'!$WLK:$WLK,'TECNICA - 4'!$WVG:$WVG</definedName>
    <definedName name="Z_1742C5C4_AAF0_4817_A357_AA383D8D0FA6_.wvu.Cols" localSheetId="1" hidden="1">'TECNICA -19'!$IU:$IU,'TECNICA -19'!$SQ:$SQ,'TECNICA -19'!$ACM:$ACM,'TECNICA -19'!$AMI:$AMI,'TECNICA -19'!$AWE:$AWE,'TECNICA -19'!$BGA:$BGA,'TECNICA -19'!$BPW:$BPW,'TECNICA -19'!$BZS:$BZS,'TECNICA -19'!$CJO:$CJO,'TECNICA -19'!$CTK:$CTK,'TECNICA -19'!$DDG:$DDG,'TECNICA -19'!$DNC:$DNC,'TECNICA -19'!$DWY:$DWY,'TECNICA -19'!$EGU:$EGU,'TECNICA -19'!$EQQ:$EQQ,'TECNICA -19'!$FAM:$FAM,'TECNICA -19'!$FKI:$FKI,'TECNICA -19'!$FUE:$FUE,'TECNICA -19'!$GEA:$GEA,'TECNICA -19'!$GNW:$GNW,'TECNICA -19'!$GXS:$GXS,'TECNICA -19'!$HHO:$HHO,'TECNICA -19'!$HRK:$HRK,'TECNICA -19'!$IBG:$IBG,'TECNICA -19'!$ILC:$ILC,'TECNICA -19'!$IUY:$IUY,'TECNICA -19'!$JEU:$JEU,'TECNICA -19'!$JOQ:$JOQ,'TECNICA -19'!$JYM:$JYM,'TECNICA -19'!$KII:$KII,'TECNICA -19'!$KSE:$KSE,'TECNICA -19'!$LCA:$LCA,'TECNICA -19'!$LLW:$LLW,'TECNICA -19'!$LVS:$LVS,'TECNICA -19'!$MFO:$MFO,'TECNICA -19'!$MPK:$MPK,'TECNICA -19'!$MZG:$MZG,'TECNICA -19'!$NJC:$NJC,'TECNICA -19'!$NSY:$NSY,'TECNICA -19'!$OCU:$OCU,'TECNICA -19'!$OMQ:$OMQ,'TECNICA -19'!$OWM:$OWM,'TECNICA -19'!$PGI:$PGI,'TECNICA -19'!$PQE:$PQE,'TECNICA -19'!$QAA:$QAA,'TECNICA -19'!$QJW:$QJW,'TECNICA -19'!$QTS:$QTS,'TECNICA -19'!$RDO:$RDO,'TECNICA -19'!$RNK:$RNK,'TECNICA -19'!$RXG:$RXG,'TECNICA -19'!$SHC:$SHC,'TECNICA -19'!$SQY:$SQY,'TECNICA -19'!$TAU:$TAU,'TECNICA -19'!$TKQ:$TKQ,'TECNICA -19'!$TUM:$TUM,'TECNICA -19'!$UEI:$UEI,'TECNICA -19'!$UOE:$UOE,'TECNICA -19'!$UYA:$UYA,'TECNICA -19'!$VHW:$VHW,'TECNICA -19'!$VRS:$VRS,'TECNICA -19'!$WBO:$WBO,'TECNICA -19'!$WLK:$WLK,'TECNICA -19'!$WVG:$WVG</definedName>
    <definedName name="Z_1742C5C4_AAF0_4817_A357_AA383D8D0FA6_.wvu.FilterData" localSheetId="2" hidden="1">'TECNICA - 23'!#REF!</definedName>
    <definedName name="Z_1742C5C4_AAF0_4817_A357_AA383D8D0FA6_.wvu.FilterData" localSheetId="3" hidden="1">'TECNICA - 26'!#REF!</definedName>
    <definedName name="Z_1742C5C4_AAF0_4817_A357_AA383D8D0FA6_.wvu.FilterData" localSheetId="0" hidden="1">'TECNICA - 4'!#REF!</definedName>
    <definedName name="Z_1742C5C4_AAF0_4817_A357_AA383D8D0FA6_.wvu.FilterData" localSheetId="1" hidden="1">'TECNICA -19'!$A$96:$WVG$96</definedName>
    <definedName name="Z_1742C5C4_AAF0_4817_A357_AA383D8D0FA6_.wvu.PrintArea" localSheetId="5" hidden="1">FINANCIERA!$A$1:$E$39</definedName>
    <definedName name="Z_40E552B3_9E29_44C0_A4FF_1D2AABD8B768_.wvu.Cols" localSheetId="2" hidden="1">'TECNICA - 23'!$IU:$IU,'TECNICA - 23'!$SQ:$SQ,'TECNICA - 23'!$ACM:$ACM,'TECNICA - 23'!$AMI:$AMI,'TECNICA - 23'!$AWE:$AWE,'TECNICA - 23'!$BGA:$BGA,'TECNICA - 23'!$BPW:$BPW,'TECNICA - 23'!$BZS:$BZS,'TECNICA - 23'!$CJO:$CJO,'TECNICA - 23'!$CTK:$CTK,'TECNICA - 23'!$DDG:$DDG,'TECNICA - 23'!$DNC:$DNC,'TECNICA - 23'!$DWY:$DWY,'TECNICA - 23'!$EGU:$EGU,'TECNICA - 23'!$EQQ:$EQQ,'TECNICA - 23'!$FAM:$FAM,'TECNICA - 23'!$FKI:$FKI,'TECNICA - 23'!$FUE:$FUE,'TECNICA - 23'!$GEA:$GEA,'TECNICA - 23'!$GNW:$GNW,'TECNICA - 23'!$GXS:$GXS,'TECNICA - 23'!$HHO:$HHO,'TECNICA - 23'!$HRK:$HRK,'TECNICA - 23'!$IBG:$IBG,'TECNICA - 23'!$ILC:$ILC,'TECNICA - 23'!$IUY:$IUY,'TECNICA - 23'!$JEU:$JEU,'TECNICA - 23'!$JOQ:$JOQ,'TECNICA - 23'!$JYM:$JYM,'TECNICA - 23'!$KII:$KII,'TECNICA - 23'!$KSE:$KSE,'TECNICA - 23'!$LCA:$LCA,'TECNICA - 23'!$LLW:$LLW,'TECNICA - 23'!$LVS:$LVS,'TECNICA - 23'!$MFO:$MFO,'TECNICA - 23'!$MPK:$MPK,'TECNICA - 23'!$MZG:$MZG,'TECNICA - 23'!$NJC:$NJC,'TECNICA - 23'!$NSY:$NSY,'TECNICA - 23'!$OCU:$OCU,'TECNICA - 23'!$OMQ:$OMQ,'TECNICA - 23'!$OWM:$OWM,'TECNICA - 23'!$PGI:$PGI,'TECNICA - 23'!$PQE:$PQE,'TECNICA - 23'!$QAA:$QAA,'TECNICA - 23'!$QJW:$QJW,'TECNICA - 23'!$QTS:$QTS,'TECNICA - 23'!$RDO:$RDO,'TECNICA - 23'!$RNK:$RNK,'TECNICA - 23'!$RXG:$RXG,'TECNICA - 23'!$SHC:$SHC,'TECNICA - 23'!$SQY:$SQY,'TECNICA - 23'!$TAU:$TAU,'TECNICA - 23'!$TKQ:$TKQ,'TECNICA - 23'!$TUM:$TUM,'TECNICA - 23'!$UEI:$UEI,'TECNICA - 23'!$UOE:$UOE,'TECNICA - 23'!$UYA:$UYA,'TECNICA - 23'!$VHW:$VHW,'TECNICA - 23'!$VRS:$VRS,'TECNICA - 23'!$WBO:$WBO,'TECNICA - 23'!$WLK:$WLK,'TECNICA - 23'!$WVG:$WVG</definedName>
    <definedName name="Z_40E552B3_9E29_44C0_A4FF_1D2AABD8B768_.wvu.Cols" localSheetId="3" hidden="1">'TECNICA - 26'!$IU:$IU,'TECNICA - 26'!$SQ:$SQ,'TECNICA - 26'!$ACM:$ACM,'TECNICA - 26'!$AMI:$AMI,'TECNICA - 26'!$AWE:$AWE,'TECNICA - 26'!$BGA:$BGA,'TECNICA - 26'!$BPW:$BPW,'TECNICA - 26'!$BZS:$BZS,'TECNICA - 26'!$CJO:$CJO,'TECNICA - 26'!$CTK:$CTK,'TECNICA - 26'!$DDG:$DDG,'TECNICA - 26'!$DNC:$DNC,'TECNICA - 26'!$DWY:$DWY,'TECNICA - 26'!$EGU:$EGU,'TECNICA - 26'!$EQQ:$EQQ,'TECNICA - 26'!$FAM:$FAM,'TECNICA - 26'!$FKI:$FKI,'TECNICA - 26'!$FUE:$FUE,'TECNICA - 26'!$GEA:$GEA,'TECNICA - 26'!$GNW:$GNW,'TECNICA - 26'!$GXS:$GXS,'TECNICA - 26'!$HHO:$HHO,'TECNICA - 26'!$HRK:$HRK,'TECNICA - 26'!$IBG:$IBG,'TECNICA - 26'!$ILC:$ILC,'TECNICA - 26'!$IUY:$IUY,'TECNICA - 26'!$JEU:$JEU,'TECNICA - 26'!$JOQ:$JOQ,'TECNICA - 26'!$JYM:$JYM,'TECNICA - 26'!$KII:$KII,'TECNICA - 26'!$KSE:$KSE,'TECNICA - 26'!$LCA:$LCA,'TECNICA - 26'!$LLW:$LLW,'TECNICA - 26'!$LVS:$LVS,'TECNICA - 26'!$MFO:$MFO,'TECNICA - 26'!$MPK:$MPK,'TECNICA - 26'!$MZG:$MZG,'TECNICA - 26'!$NJC:$NJC,'TECNICA - 26'!$NSY:$NSY,'TECNICA - 26'!$OCU:$OCU,'TECNICA - 26'!$OMQ:$OMQ,'TECNICA - 26'!$OWM:$OWM,'TECNICA - 26'!$PGI:$PGI,'TECNICA - 26'!$PQE:$PQE,'TECNICA - 26'!$QAA:$QAA,'TECNICA - 26'!$QJW:$QJW,'TECNICA - 26'!$QTS:$QTS,'TECNICA - 26'!$RDO:$RDO,'TECNICA - 26'!$RNK:$RNK,'TECNICA - 26'!$RXG:$RXG,'TECNICA - 26'!$SHC:$SHC,'TECNICA - 26'!$SQY:$SQY,'TECNICA - 26'!$TAU:$TAU,'TECNICA - 26'!$TKQ:$TKQ,'TECNICA - 26'!$TUM:$TUM,'TECNICA - 26'!$UEI:$UEI,'TECNICA - 26'!$UOE:$UOE,'TECNICA - 26'!$UYA:$UYA,'TECNICA - 26'!$VHW:$VHW,'TECNICA - 26'!$VRS:$VRS,'TECNICA - 26'!$WBO:$WBO,'TECNICA - 26'!$WLK:$WLK,'TECNICA - 26'!$WVG:$WVG</definedName>
    <definedName name="Z_40E552B3_9E29_44C0_A4FF_1D2AABD8B768_.wvu.Cols" localSheetId="0" hidden="1">'TECNICA - 4'!$IU:$IU,'TECNICA - 4'!$SQ:$SQ,'TECNICA - 4'!$ACM:$ACM,'TECNICA - 4'!$AMI:$AMI,'TECNICA - 4'!$AWE:$AWE,'TECNICA - 4'!$BGA:$BGA,'TECNICA - 4'!$BPW:$BPW,'TECNICA - 4'!$BZS:$BZS,'TECNICA - 4'!$CJO:$CJO,'TECNICA - 4'!$CTK:$CTK,'TECNICA - 4'!$DDG:$DDG,'TECNICA - 4'!$DNC:$DNC,'TECNICA - 4'!$DWY:$DWY,'TECNICA - 4'!$EGU:$EGU,'TECNICA - 4'!$EQQ:$EQQ,'TECNICA - 4'!$FAM:$FAM,'TECNICA - 4'!$FKI:$FKI,'TECNICA - 4'!$FUE:$FUE,'TECNICA - 4'!$GEA:$GEA,'TECNICA - 4'!$GNW:$GNW,'TECNICA - 4'!$GXS:$GXS,'TECNICA - 4'!$HHO:$HHO,'TECNICA - 4'!$HRK:$HRK,'TECNICA - 4'!$IBG:$IBG,'TECNICA - 4'!$ILC:$ILC,'TECNICA - 4'!$IUY:$IUY,'TECNICA - 4'!$JEU:$JEU,'TECNICA - 4'!$JOQ:$JOQ,'TECNICA - 4'!$JYM:$JYM,'TECNICA - 4'!$KII:$KII,'TECNICA - 4'!$KSE:$KSE,'TECNICA - 4'!$LCA:$LCA,'TECNICA - 4'!$LLW:$LLW,'TECNICA - 4'!$LVS:$LVS,'TECNICA - 4'!$MFO:$MFO,'TECNICA - 4'!$MPK:$MPK,'TECNICA - 4'!$MZG:$MZG,'TECNICA - 4'!$NJC:$NJC,'TECNICA - 4'!$NSY:$NSY,'TECNICA - 4'!$OCU:$OCU,'TECNICA - 4'!$OMQ:$OMQ,'TECNICA - 4'!$OWM:$OWM,'TECNICA - 4'!$PGI:$PGI,'TECNICA - 4'!$PQE:$PQE,'TECNICA - 4'!$QAA:$QAA,'TECNICA - 4'!$QJW:$QJW,'TECNICA - 4'!$QTS:$QTS,'TECNICA - 4'!$RDO:$RDO,'TECNICA - 4'!$RNK:$RNK,'TECNICA - 4'!$RXG:$RXG,'TECNICA - 4'!$SHC:$SHC,'TECNICA - 4'!$SQY:$SQY,'TECNICA - 4'!$TAU:$TAU,'TECNICA - 4'!$TKQ:$TKQ,'TECNICA - 4'!$TUM:$TUM,'TECNICA - 4'!$UEI:$UEI,'TECNICA - 4'!$UOE:$UOE,'TECNICA - 4'!$UYA:$UYA,'TECNICA - 4'!$VHW:$VHW,'TECNICA - 4'!$VRS:$VRS,'TECNICA - 4'!$WBO:$WBO,'TECNICA - 4'!$WLK:$WLK,'TECNICA - 4'!$WVG:$WVG</definedName>
    <definedName name="Z_40E552B3_9E29_44C0_A4FF_1D2AABD8B768_.wvu.Cols" localSheetId="1" hidden="1">'TECNICA -19'!$IU:$IU,'TECNICA -19'!$SQ:$SQ,'TECNICA -19'!$ACM:$ACM,'TECNICA -19'!$AMI:$AMI,'TECNICA -19'!$AWE:$AWE,'TECNICA -19'!$BGA:$BGA,'TECNICA -19'!$BPW:$BPW,'TECNICA -19'!$BZS:$BZS,'TECNICA -19'!$CJO:$CJO,'TECNICA -19'!$CTK:$CTK,'TECNICA -19'!$DDG:$DDG,'TECNICA -19'!$DNC:$DNC,'TECNICA -19'!$DWY:$DWY,'TECNICA -19'!$EGU:$EGU,'TECNICA -19'!$EQQ:$EQQ,'TECNICA -19'!$FAM:$FAM,'TECNICA -19'!$FKI:$FKI,'TECNICA -19'!$FUE:$FUE,'TECNICA -19'!$GEA:$GEA,'TECNICA -19'!$GNW:$GNW,'TECNICA -19'!$GXS:$GXS,'TECNICA -19'!$HHO:$HHO,'TECNICA -19'!$HRK:$HRK,'TECNICA -19'!$IBG:$IBG,'TECNICA -19'!$ILC:$ILC,'TECNICA -19'!$IUY:$IUY,'TECNICA -19'!$JEU:$JEU,'TECNICA -19'!$JOQ:$JOQ,'TECNICA -19'!$JYM:$JYM,'TECNICA -19'!$KII:$KII,'TECNICA -19'!$KSE:$KSE,'TECNICA -19'!$LCA:$LCA,'TECNICA -19'!$LLW:$LLW,'TECNICA -19'!$LVS:$LVS,'TECNICA -19'!$MFO:$MFO,'TECNICA -19'!$MPK:$MPK,'TECNICA -19'!$MZG:$MZG,'TECNICA -19'!$NJC:$NJC,'TECNICA -19'!$NSY:$NSY,'TECNICA -19'!$OCU:$OCU,'TECNICA -19'!$OMQ:$OMQ,'TECNICA -19'!$OWM:$OWM,'TECNICA -19'!$PGI:$PGI,'TECNICA -19'!$PQE:$PQE,'TECNICA -19'!$QAA:$QAA,'TECNICA -19'!$QJW:$QJW,'TECNICA -19'!$QTS:$QTS,'TECNICA -19'!$RDO:$RDO,'TECNICA -19'!$RNK:$RNK,'TECNICA -19'!$RXG:$RXG,'TECNICA -19'!$SHC:$SHC,'TECNICA -19'!$SQY:$SQY,'TECNICA -19'!$TAU:$TAU,'TECNICA -19'!$TKQ:$TKQ,'TECNICA -19'!$TUM:$TUM,'TECNICA -19'!$UEI:$UEI,'TECNICA -19'!$UOE:$UOE,'TECNICA -19'!$UYA:$UYA,'TECNICA -19'!$VHW:$VHW,'TECNICA -19'!$VRS:$VRS,'TECNICA -19'!$WBO:$WBO,'TECNICA -19'!$WLK:$WLK,'TECNICA -19'!$WVG:$WVG</definedName>
    <definedName name="Z_40E552B3_9E29_44C0_A4FF_1D2AABD8B768_.wvu.FilterData" localSheetId="2" hidden="1">'TECNICA - 23'!#REF!</definedName>
    <definedName name="Z_40E552B3_9E29_44C0_A4FF_1D2AABD8B768_.wvu.FilterData" localSheetId="3" hidden="1">'TECNICA - 26'!#REF!</definedName>
    <definedName name="Z_40E552B3_9E29_44C0_A4FF_1D2AABD8B768_.wvu.FilterData" localSheetId="0" hidden="1">'TECNICA - 4'!#REF!</definedName>
    <definedName name="Z_40E552B3_9E29_44C0_A4FF_1D2AABD8B768_.wvu.FilterData" localSheetId="1" hidden="1">'TECNICA -19'!$A$96:$WVG$96</definedName>
    <definedName name="Z_40E552B3_9E29_44C0_A4FF_1D2AABD8B768_.wvu.PrintArea" localSheetId="5" hidden="1">FINANCIERA!$A$1:$E$39</definedName>
    <definedName name="Z_7BBFB866_F210_4140_8CB9_BA0B5378B912_.wvu.Cols" localSheetId="2" hidden="1">'TECNICA - 23'!$IU:$IU,'TECNICA - 23'!$SQ:$SQ,'TECNICA - 23'!$ACM:$ACM,'TECNICA - 23'!$AMI:$AMI,'TECNICA - 23'!$AWE:$AWE,'TECNICA - 23'!$BGA:$BGA,'TECNICA - 23'!$BPW:$BPW,'TECNICA - 23'!$BZS:$BZS,'TECNICA - 23'!$CJO:$CJO,'TECNICA - 23'!$CTK:$CTK,'TECNICA - 23'!$DDG:$DDG,'TECNICA - 23'!$DNC:$DNC,'TECNICA - 23'!$DWY:$DWY,'TECNICA - 23'!$EGU:$EGU,'TECNICA - 23'!$EQQ:$EQQ,'TECNICA - 23'!$FAM:$FAM,'TECNICA - 23'!$FKI:$FKI,'TECNICA - 23'!$FUE:$FUE,'TECNICA - 23'!$GEA:$GEA,'TECNICA - 23'!$GNW:$GNW,'TECNICA - 23'!$GXS:$GXS,'TECNICA - 23'!$HHO:$HHO,'TECNICA - 23'!$HRK:$HRK,'TECNICA - 23'!$IBG:$IBG,'TECNICA - 23'!$ILC:$ILC,'TECNICA - 23'!$IUY:$IUY,'TECNICA - 23'!$JEU:$JEU,'TECNICA - 23'!$JOQ:$JOQ,'TECNICA - 23'!$JYM:$JYM,'TECNICA - 23'!$KII:$KII,'TECNICA - 23'!$KSE:$KSE,'TECNICA - 23'!$LCA:$LCA,'TECNICA - 23'!$LLW:$LLW,'TECNICA - 23'!$LVS:$LVS,'TECNICA - 23'!$MFO:$MFO,'TECNICA - 23'!$MPK:$MPK,'TECNICA - 23'!$MZG:$MZG,'TECNICA - 23'!$NJC:$NJC,'TECNICA - 23'!$NSY:$NSY,'TECNICA - 23'!$OCU:$OCU,'TECNICA - 23'!$OMQ:$OMQ,'TECNICA - 23'!$OWM:$OWM,'TECNICA - 23'!$PGI:$PGI,'TECNICA - 23'!$PQE:$PQE,'TECNICA - 23'!$QAA:$QAA,'TECNICA - 23'!$QJW:$QJW,'TECNICA - 23'!$QTS:$QTS,'TECNICA - 23'!$RDO:$RDO,'TECNICA - 23'!$RNK:$RNK,'TECNICA - 23'!$RXG:$RXG,'TECNICA - 23'!$SHC:$SHC,'TECNICA - 23'!$SQY:$SQY,'TECNICA - 23'!$TAU:$TAU,'TECNICA - 23'!$TKQ:$TKQ,'TECNICA - 23'!$TUM:$TUM,'TECNICA - 23'!$UEI:$UEI,'TECNICA - 23'!$UOE:$UOE,'TECNICA - 23'!$UYA:$UYA,'TECNICA - 23'!$VHW:$VHW,'TECNICA - 23'!$VRS:$VRS,'TECNICA - 23'!$WBO:$WBO,'TECNICA - 23'!$WLK:$WLK,'TECNICA - 23'!$WVG:$WVG</definedName>
    <definedName name="Z_7BBFB866_F210_4140_8CB9_BA0B5378B912_.wvu.Cols" localSheetId="3" hidden="1">'TECNICA - 26'!$IU:$IU,'TECNICA - 26'!$SQ:$SQ,'TECNICA - 26'!$ACM:$ACM,'TECNICA - 26'!$AMI:$AMI,'TECNICA - 26'!$AWE:$AWE,'TECNICA - 26'!$BGA:$BGA,'TECNICA - 26'!$BPW:$BPW,'TECNICA - 26'!$BZS:$BZS,'TECNICA - 26'!$CJO:$CJO,'TECNICA - 26'!$CTK:$CTK,'TECNICA - 26'!$DDG:$DDG,'TECNICA - 26'!$DNC:$DNC,'TECNICA - 26'!$DWY:$DWY,'TECNICA - 26'!$EGU:$EGU,'TECNICA - 26'!$EQQ:$EQQ,'TECNICA - 26'!$FAM:$FAM,'TECNICA - 26'!$FKI:$FKI,'TECNICA - 26'!$FUE:$FUE,'TECNICA - 26'!$GEA:$GEA,'TECNICA - 26'!$GNW:$GNW,'TECNICA - 26'!$GXS:$GXS,'TECNICA - 26'!$HHO:$HHO,'TECNICA - 26'!$HRK:$HRK,'TECNICA - 26'!$IBG:$IBG,'TECNICA - 26'!$ILC:$ILC,'TECNICA - 26'!$IUY:$IUY,'TECNICA - 26'!$JEU:$JEU,'TECNICA - 26'!$JOQ:$JOQ,'TECNICA - 26'!$JYM:$JYM,'TECNICA - 26'!$KII:$KII,'TECNICA - 26'!$KSE:$KSE,'TECNICA - 26'!$LCA:$LCA,'TECNICA - 26'!$LLW:$LLW,'TECNICA - 26'!$LVS:$LVS,'TECNICA - 26'!$MFO:$MFO,'TECNICA - 26'!$MPK:$MPK,'TECNICA - 26'!$MZG:$MZG,'TECNICA - 26'!$NJC:$NJC,'TECNICA - 26'!$NSY:$NSY,'TECNICA - 26'!$OCU:$OCU,'TECNICA - 26'!$OMQ:$OMQ,'TECNICA - 26'!$OWM:$OWM,'TECNICA - 26'!$PGI:$PGI,'TECNICA - 26'!$PQE:$PQE,'TECNICA - 26'!$QAA:$QAA,'TECNICA - 26'!$QJW:$QJW,'TECNICA - 26'!$QTS:$QTS,'TECNICA - 26'!$RDO:$RDO,'TECNICA - 26'!$RNK:$RNK,'TECNICA - 26'!$RXG:$RXG,'TECNICA - 26'!$SHC:$SHC,'TECNICA - 26'!$SQY:$SQY,'TECNICA - 26'!$TAU:$TAU,'TECNICA - 26'!$TKQ:$TKQ,'TECNICA - 26'!$TUM:$TUM,'TECNICA - 26'!$UEI:$UEI,'TECNICA - 26'!$UOE:$UOE,'TECNICA - 26'!$UYA:$UYA,'TECNICA - 26'!$VHW:$VHW,'TECNICA - 26'!$VRS:$VRS,'TECNICA - 26'!$WBO:$WBO,'TECNICA - 26'!$WLK:$WLK,'TECNICA - 26'!$WVG:$WVG</definedName>
    <definedName name="Z_7BBFB866_F210_4140_8CB9_BA0B5378B912_.wvu.Cols" localSheetId="0" hidden="1">'TECNICA - 4'!$IU:$IU,'TECNICA - 4'!$SQ:$SQ,'TECNICA - 4'!$ACM:$ACM,'TECNICA - 4'!$AMI:$AMI,'TECNICA - 4'!$AWE:$AWE,'TECNICA - 4'!$BGA:$BGA,'TECNICA - 4'!$BPW:$BPW,'TECNICA - 4'!$BZS:$BZS,'TECNICA - 4'!$CJO:$CJO,'TECNICA - 4'!$CTK:$CTK,'TECNICA - 4'!$DDG:$DDG,'TECNICA - 4'!$DNC:$DNC,'TECNICA - 4'!$DWY:$DWY,'TECNICA - 4'!$EGU:$EGU,'TECNICA - 4'!$EQQ:$EQQ,'TECNICA - 4'!$FAM:$FAM,'TECNICA - 4'!$FKI:$FKI,'TECNICA - 4'!$FUE:$FUE,'TECNICA - 4'!$GEA:$GEA,'TECNICA - 4'!$GNW:$GNW,'TECNICA - 4'!$GXS:$GXS,'TECNICA - 4'!$HHO:$HHO,'TECNICA - 4'!$HRK:$HRK,'TECNICA - 4'!$IBG:$IBG,'TECNICA - 4'!$ILC:$ILC,'TECNICA - 4'!$IUY:$IUY,'TECNICA - 4'!$JEU:$JEU,'TECNICA - 4'!$JOQ:$JOQ,'TECNICA - 4'!$JYM:$JYM,'TECNICA - 4'!$KII:$KII,'TECNICA - 4'!$KSE:$KSE,'TECNICA - 4'!$LCA:$LCA,'TECNICA - 4'!$LLW:$LLW,'TECNICA - 4'!$LVS:$LVS,'TECNICA - 4'!$MFO:$MFO,'TECNICA - 4'!$MPK:$MPK,'TECNICA - 4'!$MZG:$MZG,'TECNICA - 4'!$NJC:$NJC,'TECNICA - 4'!$NSY:$NSY,'TECNICA - 4'!$OCU:$OCU,'TECNICA - 4'!$OMQ:$OMQ,'TECNICA - 4'!$OWM:$OWM,'TECNICA - 4'!$PGI:$PGI,'TECNICA - 4'!$PQE:$PQE,'TECNICA - 4'!$QAA:$QAA,'TECNICA - 4'!$QJW:$QJW,'TECNICA - 4'!$QTS:$QTS,'TECNICA - 4'!$RDO:$RDO,'TECNICA - 4'!$RNK:$RNK,'TECNICA - 4'!$RXG:$RXG,'TECNICA - 4'!$SHC:$SHC,'TECNICA - 4'!$SQY:$SQY,'TECNICA - 4'!$TAU:$TAU,'TECNICA - 4'!$TKQ:$TKQ,'TECNICA - 4'!$TUM:$TUM,'TECNICA - 4'!$UEI:$UEI,'TECNICA - 4'!$UOE:$UOE,'TECNICA - 4'!$UYA:$UYA,'TECNICA - 4'!$VHW:$VHW,'TECNICA - 4'!$VRS:$VRS,'TECNICA - 4'!$WBO:$WBO,'TECNICA - 4'!$WLK:$WLK,'TECNICA - 4'!$WVG:$WVG</definedName>
    <definedName name="Z_7BBFB866_F210_4140_8CB9_BA0B5378B912_.wvu.Cols" localSheetId="1" hidden="1">'TECNICA -19'!$IU:$IU,'TECNICA -19'!$SQ:$SQ,'TECNICA -19'!$ACM:$ACM,'TECNICA -19'!$AMI:$AMI,'TECNICA -19'!$AWE:$AWE,'TECNICA -19'!$BGA:$BGA,'TECNICA -19'!$BPW:$BPW,'TECNICA -19'!$BZS:$BZS,'TECNICA -19'!$CJO:$CJO,'TECNICA -19'!$CTK:$CTK,'TECNICA -19'!$DDG:$DDG,'TECNICA -19'!$DNC:$DNC,'TECNICA -19'!$DWY:$DWY,'TECNICA -19'!$EGU:$EGU,'TECNICA -19'!$EQQ:$EQQ,'TECNICA -19'!$FAM:$FAM,'TECNICA -19'!$FKI:$FKI,'TECNICA -19'!$FUE:$FUE,'TECNICA -19'!$GEA:$GEA,'TECNICA -19'!$GNW:$GNW,'TECNICA -19'!$GXS:$GXS,'TECNICA -19'!$HHO:$HHO,'TECNICA -19'!$HRK:$HRK,'TECNICA -19'!$IBG:$IBG,'TECNICA -19'!$ILC:$ILC,'TECNICA -19'!$IUY:$IUY,'TECNICA -19'!$JEU:$JEU,'TECNICA -19'!$JOQ:$JOQ,'TECNICA -19'!$JYM:$JYM,'TECNICA -19'!$KII:$KII,'TECNICA -19'!$KSE:$KSE,'TECNICA -19'!$LCA:$LCA,'TECNICA -19'!$LLW:$LLW,'TECNICA -19'!$LVS:$LVS,'TECNICA -19'!$MFO:$MFO,'TECNICA -19'!$MPK:$MPK,'TECNICA -19'!$MZG:$MZG,'TECNICA -19'!$NJC:$NJC,'TECNICA -19'!$NSY:$NSY,'TECNICA -19'!$OCU:$OCU,'TECNICA -19'!$OMQ:$OMQ,'TECNICA -19'!$OWM:$OWM,'TECNICA -19'!$PGI:$PGI,'TECNICA -19'!$PQE:$PQE,'TECNICA -19'!$QAA:$QAA,'TECNICA -19'!$QJW:$QJW,'TECNICA -19'!$QTS:$QTS,'TECNICA -19'!$RDO:$RDO,'TECNICA -19'!$RNK:$RNK,'TECNICA -19'!$RXG:$RXG,'TECNICA -19'!$SHC:$SHC,'TECNICA -19'!$SQY:$SQY,'TECNICA -19'!$TAU:$TAU,'TECNICA -19'!$TKQ:$TKQ,'TECNICA -19'!$TUM:$TUM,'TECNICA -19'!$UEI:$UEI,'TECNICA -19'!$UOE:$UOE,'TECNICA -19'!$UYA:$UYA,'TECNICA -19'!$VHW:$VHW,'TECNICA -19'!$VRS:$VRS,'TECNICA -19'!$WBO:$WBO,'TECNICA -19'!$WLK:$WLK,'TECNICA -19'!$WVG:$WVG</definedName>
    <definedName name="Z_7BBFB866_F210_4140_8CB9_BA0B5378B912_.wvu.FilterData" localSheetId="2" hidden="1">'TECNICA - 23'!#REF!</definedName>
    <definedName name="Z_7BBFB866_F210_4140_8CB9_BA0B5378B912_.wvu.FilterData" localSheetId="3" hidden="1">'TECNICA - 26'!#REF!</definedName>
    <definedName name="Z_7BBFB866_F210_4140_8CB9_BA0B5378B912_.wvu.FilterData" localSheetId="0" hidden="1">'TECNICA - 4'!#REF!</definedName>
    <definedName name="Z_7BBFB866_F210_4140_8CB9_BA0B5378B912_.wvu.FilterData" localSheetId="1" hidden="1">'TECNICA -19'!$A$96:$WVG$96</definedName>
    <definedName name="Z_7BBFB866_F210_4140_8CB9_BA0B5378B912_.wvu.PrintArea" localSheetId="5" hidden="1">FINANCIERA!$A$1:$E$39</definedName>
    <definedName name="Z_7E8FC9E1_8CD1_44A1_8575_E71EEF76F9C5_.wvu.Cols" localSheetId="2" hidden="1">'TECNICA - 23'!$IU:$IU,'TECNICA - 23'!$SQ:$SQ,'TECNICA - 23'!$ACM:$ACM,'TECNICA - 23'!$AMI:$AMI,'TECNICA - 23'!$AWE:$AWE,'TECNICA - 23'!$BGA:$BGA,'TECNICA - 23'!$BPW:$BPW,'TECNICA - 23'!$BZS:$BZS,'TECNICA - 23'!$CJO:$CJO,'TECNICA - 23'!$CTK:$CTK,'TECNICA - 23'!$DDG:$DDG,'TECNICA - 23'!$DNC:$DNC,'TECNICA - 23'!$DWY:$DWY,'TECNICA - 23'!$EGU:$EGU,'TECNICA - 23'!$EQQ:$EQQ,'TECNICA - 23'!$FAM:$FAM,'TECNICA - 23'!$FKI:$FKI,'TECNICA - 23'!$FUE:$FUE,'TECNICA - 23'!$GEA:$GEA,'TECNICA - 23'!$GNW:$GNW,'TECNICA - 23'!$GXS:$GXS,'TECNICA - 23'!$HHO:$HHO,'TECNICA - 23'!$HRK:$HRK,'TECNICA - 23'!$IBG:$IBG,'TECNICA - 23'!$ILC:$ILC,'TECNICA - 23'!$IUY:$IUY,'TECNICA - 23'!$JEU:$JEU,'TECNICA - 23'!$JOQ:$JOQ,'TECNICA - 23'!$JYM:$JYM,'TECNICA - 23'!$KII:$KII,'TECNICA - 23'!$KSE:$KSE,'TECNICA - 23'!$LCA:$LCA,'TECNICA - 23'!$LLW:$LLW,'TECNICA - 23'!$LVS:$LVS,'TECNICA - 23'!$MFO:$MFO,'TECNICA - 23'!$MPK:$MPK,'TECNICA - 23'!$MZG:$MZG,'TECNICA - 23'!$NJC:$NJC,'TECNICA - 23'!$NSY:$NSY,'TECNICA - 23'!$OCU:$OCU,'TECNICA - 23'!$OMQ:$OMQ,'TECNICA - 23'!$OWM:$OWM,'TECNICA - 23'!$PGI:$PGI,'TECNICA - 23'!$PQE:$PQE,'TECNICA - 23'!$QAA:$QAA,'TECNICA - 23'!$QJW:$QJW,'TECNICA - 23'!$QTS:$QTS,'TECNICA - 23'!$RDO:$RDO,'TECNICA - 23'!$RNK:$RNK,'TECNICA - 23'!$RXG:$RXG,'TECNICA - 23'!$SHC:$SHC,'TECNICA - 23'!$SQY:$SQY,'TECNICA - 23'!$TAU:$TAU,'TECNICA - 23'!$TKQ:$TKQ,'TECNICA - 23'!$TUM:$TUM,'TECNICA - 23'!$UEI:$UEI,'TECNICA - 23'!$UOE:$UOE,'TECNICA - 23'!$UYA:$UYA,'TECNICA - 23'!$VHW:$VHW,'TECNICA - 23'!$VRS:$VRS,'TECNICA - 23'!$WBO:$WBO,'TECNICA - 23'!$WLK:$WLK,'TECNICA - 23'!$WVG:$WVG</definedName>
    <definedName name="Z_7E8FC9E1_8CD1_44A1_8575_E71EEF76F9C5_.wvu.Cols" localSheetId="3" hidden="1">'TECNICA - 26'!$IU:$IU,'TECNICA - 26'!$SQ:$SQ,'TECNICA - 26'!$ACM:$ACM,'TECNICA - 26'!$AMI:$AMI,'TECNICA - 26'!$AWE:$AWE,'TECNICA - 26'!$BGA:$BGA,'TECNICA - 26'!$BPW:$BPW,'TECNICA - 26'!$BZS:$BZS,'TECNICA - 26'!$CJO:$CJO,'TECNICA - 26'!$CTK:$CTK,'TECNICA - 26'!$DDG:$DDG,'TECNICA - 26'!$DNC:$DNC,'TECNICA - 26'!$DWY:$DWY,'TECNICA - 26'!$EGU:$EGU,'TECNICA - 26'!$EQQ:$EQQ,'TECNICA - 26'!$FAM:$FAM,'TECNICA - 26'!$FKI:$FKI,'TECNICA - 26'!$FUE:$FUE,'TECNICA - 26'!$GEA:$GEA,'TECNICA - 26'!$GNW:$GNW,'TECNICA - 26'!$GXS:$GXS,'TECNICA - 26'!$HHO:$HHO,'TECNICA - 26'!$HRK:$HRK,'TECNICA - 26'!$IBG:$IBG,'TECNICA - 26'!$ILC:$ILC,'TECNICA - 26'!$IUY:$IUY,'TECNICA - 26'!$JEU:$JEU,'TECNICA - 26'!$JOQ:$JOQ,'TECNICA - 26'!$JYM:$JYM,'TECNICA - 26'!$KII:$KII,'TECNICA - 26'!$KSE:$KSE,'TECNICA - 26'!$LCA:$LCA,'TECNICA - 26'!$LLW:$LLW,'TECNICA - 26'!$LVS:$LVS,'TECNICA - 26'!$MFO:$MFO,'TECNICA - 26'!$MPK:$MPK,'TECNICA - 26'!$MZG:$MZG,'TECNICA - 26'!$NJC:$NJC,'TECNICA - 26'!$NSY:$NSY,'TECNICA - 26'!$OCU:$OCU,'TECNICA - 26'!$OMQ:$OMQ,'TECNICA - 26'!$OWM:$OWM,'TECNICA - 26'!$PGI:$PGI,'TECNICA - 26'!$PQE:$PQE,'TECNICA - 26'!$QAA:$QAA,'TECNICA - 26'!$QJW:$QJW,'TECNICA - 26'!$QTS:$QTS,'TECNICA - 26'!$RDO:$RDO,'TECNICA - 26'!$RNK:$RNK,'TECNICA - 26'!$RXG:$RXG,'TECNICA - 26'!$SHC:$SHC,'TECNICA - 26'!$SQY:$SQY,'TECNICA - 26'!$TAU:$TAU,'TECNICA - 26'!$TKQ:$TKQ,'TECNICA - 26'!$TUM:$TUM,'TECNICA - 26'!$UEI:$UEI,'TECNICA - 26'!$UOE:$UOE,'TECNICA - 26'!$UYA:$UYA,'TECNICA - 26'!$VHW:$VHW,'TECNICA - 26'!$VRS:$VRS,'TECNICA - 26'!$WBO:$WBO,'TECNICA - 26'!$WLK:$WLK,'TECNICA - 26'!$WVG:$WVG</definedName>
    <definedName name="Z_7E8FC9E1_8CD1_44A1_8575_E71EEF76F9C5_.wvu.Cols" localSheetId="0" hidden="1">'TECNICA - 4'!$IU:$IU,'TECNICA - 4'!$SQ:$SQ,'TECNICA - 4'!$ACM:$ACM,'TECNICA - 4'!$AMI:$AMI,'TECNICA - 4'!$AWE:$AWE,'TECNICA - 4'!$BGA:$BGA,'TECNICA - 4'!$BPW:$BPW,'TECNICA - 4'!$BZS:$BZS,'TECNICA - 4'!$CJO:$CJO,'TECNICA - 4'!$CTK:$CTK,'TECNICA - 4'!$DDG:$DDG,'TECNICA - 4'!$DNC:$DNC,'TECNICA - 4'!$DWY:$DWY,'TECNICA - 4'!$EGU:$EGU,'TECNICA - 4'!$EQQ:$EQQ,'TECNICA - 4'!$FAM:$FAM,'TECNICA - 4'!$FKI:$FKI,'TECNICA - 4'!$FUE:$FUE,'TECNICA - 4'!$GEA:$GEA,'TECNICA - 4'!$GNW:$GNW,'TECNICA - 4'!$GXS:$GXS,'TECNICA - 4'!$HHO:$HHO,'TECNICA - 4'!$HRK:$HRK,'TECNICA - 4'!$IBG:$IBG,'TECNICA - 4'!$ILC:$ILC,'TECNICA - 4'!$IUY:$IUY,'TECNICA - 4'!$JEU:$JEU,'TECNICA - 4'!$JOQ:$JOQ,'TECNICA - 4'!$JYM:$JYM,'TECNICA - 4'!$KII:$KII,'TECNICA - 4'!$KSE:$KSE,'TECNICA - 4'!$LCA:$LCA,'TECNICA - 4'!$LLW:$LLW,'TECNICA - 4'!$LVS:$LVS,'TECNICA - 4'!$MFO:$MFO,'TECNICA - 4'!$MPK:$MPK,'TECNICA - 4'!$MZG:$MZG,'TECNICA - 4'!$NJC:$NJC,'TECNICA - 4'!$NSY:$NSY,'TECNICA - 4'!$OCU:$OCU,'TECNICA - 4'!$OMQ:$OMQ,'TECNICA - 4'!$OWM:$OWM,'TECNICA - 4'!$PGI:$PGI,'TECNICA - 4'!$PQE:$PQE,'TECNICA - 4'!$QAA:$QAA,'TECNICA - 4'!$QJW:$QJW,'TECNICA - 4'!$QTS:$QTS,'TECNICA - 4'!$RDO:$RDO,'TECNICA - 4'!$RNK:$RNK,'TECNICA - 4'!$RXG:$RXG,'TECNICA - 4'!$SHC:$SHC,'TECNICA - 4'!$SQY:$SQY,'TECNICA - 4'!$TAU:$TAU,'TECNICA - 4'!$TKQ:$TKQ,'TECNICA - 4'!$TUM:$TUM,'TECNICA - 4'!$UEI:$UEI,'TECNICA - 4'!$UOE:$UOE,'TECNICA - 4'!$UYA:$UYA,'TECNICA - 4'!$VHW:$VHW,'TECNICA - 4'!$VRS:$VRS,'TECNICA - 4'!$WBO:$WBO,'TECNICA - 4'!$WLK:$WLK,'TECNICA - 4'!$WVG:$WVG</definedName>
    <definedName name="Z_7E8FC9E1_8CD1_44A1_8575_E71EEF76F9C5_.wvu.Cols" localSheetId="1" hidden="1">'TECNICA -19'!$IU:$IU,'TECNICA -19'!$SQ:$SQ,'TECNICA -19'!$ACM:$ACM,'TECNICA -19'!$AMI:$AMI,'TECNICA -19'!$AWE:$AWE,'TECNICA -19'!$BGA:$BGA,'TECNICA -19'!$BPW:$BPW,'TECNICA -19'!$BZS:$BZS,'TECNICA -19'!$CJO:$CJO,'TECNICA -19'!$CTK:$CTK,'TECNICA -19'!$DDG:$DDG,'TECNICA -19'!$DNC:$DNC,'TECNICA -19'!$DWY:$DWY,'TECNICA -19'!$EGU:$EGU,'TECNICA -19'!$EQQ:$EQQ,'TECNICA -19'!$FAM:$FAM,'TECNICA -19'!$FKI:$FKI,'TECNICA -19'!$FUE:$FUE,'TECNICA -19'!$GEA:$GEA,'TECNICA -19'!$GNW:$GNW,'TECNICA -19'!$GXS:$GXS,'TECNICA -19'!$HHO:$HHO,'TECNICA -19'!$HRK:$HRK,'TECNICA -19'!$IBG:$IBG,'TECNICA -19'!$ILC:$ILC,'TECNICA -19'!$IUY:$IUY,'TECNICA -19'!$JEU:$JEU,'TECNICA -19'!$JOQ:$JOQ,'TECNICA -19'!$JYM:$JYM,'TECNICA -19'!$KII:$KII,'TECNICA -19'!$KSE:$KSE,'TECNICA -19'!$LCA:$LCA,'TECNICA -19'!$LLW:$LLW,'TECNICA -19'!$LVS:$LVS,'TECNICA -19'!$MFO:$MFO,'TECNICA -19'!$MPK:$MPK,'TECNICA -19'!$MZG:$MZG,'TECNICA -19'!$NJC:$NJC,'TECNICA -19'!$NSY:$NSY,'TECNICA -19'!$OCU:$OCU,'TECNICA -19'!$OMQ:$OMQ,'TECNICA -19'!$OWM:$OWM,'TECNICA -19'!$PGI:$PGI,'TECNICA -19'!$PQE:$PQE,'TECNICA -19'!$QAA:$QAA,'TECNICA -19'!$QJW:$QJW,'TECNICA -19'!$QTS:$QTS,'TECNICA -19'!$RDO:$RDO,'TECNICA -19'!$RNK:$RNK,'TECNICA -19'!$RXG:$RXG,'TECNICA -19'!$SHC:$SHC,'TECNICA -19'!$SQY:$SQY,'TECNICA -19'!$TAU:$TAU,'TECNICA -19'!$TKQ:$TKQ,'TECNICA -19'!$TUM:$TUM,'TECNICA -19'!$UEI:$UEI,'TECNICA -19'!$UOE:$UOE,'TECNICA -19'!$UYA:$UYA,'TECNICA -19'!$VHW:$VHW,'TECNICA -19'!$VRS:$VRS,'TECNICA -19'!$WBO:$WBO,'TECNICA -19'!$WLK:$WLK,'TECNICA -19'!$WVG:$WVG</definedName>
    <definedName name="Z_7E8FC9E1_8CD1_44A1_8575_E71EEF76F9C5_.wvu.PrintArea" localSheetId="5" hidden="1">FINANCIERA!$A$1:$E$39</definedName>
    <definedName name="Z_EFAC7AB1_A2DB_49AB_8828_810AB144C864_.wvu.Cols" localSheetId="2" hidden="1">'TECNICA - 23'!$IU:$IU,'TECNICA - 23'!$SQ:$SQ,'TECNICA - 23'!$ACM:$ACM,'TECNICA - 23'!$AMI:$AMI,'TECNICA - 23'!$AWE:$AWE,'TECNICA - 23'!$BGA:$BGA,'TECNICA - 23'!$BPW:$BPW,'TECNICA - 23'!$BZS:$BZS,'TECNICA - 23'!$CJO:$CJO,'TECNICA - 23'!$CTK:$CTK,'TECNICA - 23'!$DDG:$DDG,'TECNICA - 23'!$DNC:$DNC,'TECNICA - 23'!$DWY:$DWY,'TECNICA - 23'!$EGU:$EGU,'TECNICA - 23'!$EQQ:$EQQ,'TECNICA - 23'!$FAM:$FAM,'TECNICA - 23'!$FKI:$FKI,'TECNICA - 23'!$FUE:$FUE,'TECNICA - 23'!$GEA:$GEA,'TECNICA - 23'!$GNW:$GNW,'TECNICA - 23'!$GXS:$GXS,'TECNICA - 23'!$HHO:$HHO,'TECNICA - 23'!$HRK:$HRK,'TECNICA - 23'!$IBG:$IBG,'TECNICA - 23'!$ILC:$ILC,'TECNICA - 23'!$IUY:$IUY,'TECNICA - 23'!$JEU:$JEU,'TECNICA - 23'!$JOQ:$JOQ,'TECNICA - 23'!$JYM:$JYM,'TECNICA - 23'!$KII:$KII,'TECNICA - 23'!$KSE:$KSE,'TECNICA - 23'!$LCA:$LCA,'TECNICA - 23'!$LLW:$LLW,'TECNICA - 23'!$LVS:$LVS,'TECNICA - 23'!$MFO:$MFO,'TECNICA - 23'!$MPK:$MPK,'TECNICA - 23'!$MZG:$MZG,'TECNICA - 23'!$NJC:$NJC,'TECNICA - 23'!$NSY:$NSY,'TECNICA - 23'!$OCU:$OCU,'TECNICA - 23'!$OMQ:$OMQ,'TECNICA - 23'!$OWM:$OWM,'TECNICA - 23'!$PGI:$PGI,'TECNICA - 23'!$PQE:$PQE,'TECNICA - 23'!$QAA:$QAA,'TECNICA - 23'!$QJW:$QJW,'TECNICA - 23'!$QTS:$QTS,'TECNICA - 23'!$RDO:$RDO,'TECNICA - 23'!$RNK:$RNK,'TECNICA - 23'!$RXG:$RXG,'TECNICA - 23'!$SHC:$SHC,'TECNICA - 23'!$SQY:$SQY,'TECNICA - 23'!$TAU:$TAU,'TECNICA - 23'!$TKQ:$TKQ,'TECNICA - 23'!$TUM:$TUM,'TECNICA - 23'!$UEI:$UEI,'TECNICA - 23'!$UOE:$UOE,'TECNICA - 23'!$UYA:$UYA,'TECNICA - 23'!$VHW:$VHW,'TECNICA - 23'!$VRS:$VRS,'TECNICA - 23'!$WBO:$WBO,'TECNICA - 23'!$WLK:$WLK,'TECNICA - 23'!$WVG:$WVG</definedName>
    <definedName name="Z_EFAC7AB1_A2DB_49AB_8828_810AB144C864_.wvu.Cols" localSheetId="3" hidden="1">'TECNICA - 26'!$IU:$IU,'TECNICA - 26'!$SQ:$SQ,'TECNICA - 26'!$ACM:$ACM,'TECNICA - 26'!$AMI:$AMI,'TECNICA - 26'!$AWE:$AWE,'TECNICA - 26'!$BGA:$BGA,'TECNICA - 26'!$BPW:$BPW,'TECNICA - 26'!$BZS:$BZS,'TECNICA - 26'!$CJO:$CJO,'TECNICA - 26'!$CTK:$CTK,'TECNICA - 26'!$DDG:$DDG,'TECNICA - 26'!$DNC:$DNC,'TECNICA - 26'!$DWY:$DWY,'TECNICA - 26'!$EGU:$EGU,'TECNICA - 26'!$EQQ:$EQQ,'TECNICA - 26'!$FAM:$FAM,'TECNICA - 26'!$FKI:$FKI,'TECNICA - 26'!$FUE:$FUE,'TECNICA - 26'!$GEA:$GEA,'TECNICA - 26'!$GNW:$GNW,'TECNICA - 26'!$GXS:$GXS,'TECNICA - 26'!$HHO:$HHO,'TECNICA - 26'!$HRK:$HRK,'TECNICA - 26'!$IBG:$IBG,'TECNICA - 26'!$ILC:$ILC,'TECNICA - 26'!$IUY:$IUY,'TECNICA - 26'!$JEU:$JEU,'TECNICA - 26'!$JOQ:$JOQ,'TECNICA - 26'!$JYM:$JYM,'TECNICA - 26'!$KII:$KII,'TECNICA - 26'!$KSE:$KSE,'TECNICA - 26'!$LCA:$LCA,'TECNICA - 26'!$LLW:$LLW,'TECNICA - 26'!$LVS:$LVS,'TECNICA - 26'!$MFO:$MFO,'TECNICA - 26'!$MPK:$MPK,'TECNICA - 26'!$MZG:$MZG,'TECNICA - 26'!$NJC:$NJC,'TECNICA - 26'!$NSY:$NSY,'TECNICA - 26'!$OCU:$OCU,'TECNICA - 26'!$OMQ:$OMQ,'TECNICA - 26'!$OWM:$OWM,'TECNICA - 26'!$PGI:$PGI,'TECNICA - 26'!$PQE:$PQE,'TECNICA - 26'!$QAA:$QAA,'TECNICA - 26'!$QJW:$QJW,'TECNICA - 26'!$QTS:$QTS,'TECNICA - 26'!$RDO:$RDO,'TECNICA - 26'!$RNK:$RNK,'TECNICA - 26'!$RXG:$RXG,'TECNICA - 26'!$SHC:$SHC,'TECNICA - 26'!$SQY:$SQY,'TECNICA - 26'!$TAU:$TAU,'TECNICA - 26'!$TKQ:$TKQ,'TECNICA - 26'!$TUM:$TUM,'TECNICA - 26'!$UEI:$UEI,'TECNICA - 26'!$UOE:$UOE,'TECNICA - 26'!$UYA:$UYA,'TECNICA - 26'!$VHW:$VHW,'TECNICA - 26'!$VRS:$VRS,'TECNICA - 26'!$WBO:$WBO,'TECNICA - 26'!$WLK:$WLK,'TECNICA - 26'!$WVG:$WVG</definedName>
    <definedName name="Z_EFAC7AB1_A2DB_49AB_8828_810AB144C864_.wvu.Cols" localSheetId="0" hidden="1">'TECNICA - 4'!$IU:$IU,'TECNICA - 4'!$SQ:$SQ,'TECNICA - 4'!$ACM:$ACM,'TECNICA - 4'!$AMI:$AMI,'TECNICA - 4'!$AWE:$AWE,'TECNICA - 4'!$BGA:$BGA,'TECNICA - 4'!$BPW:$BPW,'TECNICA - 4'!$BZS:$BZS,'TECNICA - 4'!$CJO:$CJO,'TECNICA - 4'!$CTK:$CTK,'TECNICA - 4'!$DDG:$DDG,'TECNICA - 4'!$DNC:$DNC,'TECNICA - 4'!$DWY:$DWY,'TECNICA - 4'!$EGU:$EGU,'TECNICA - 4'!$EQQ:$EQQ,'TECNICA - 4'!$FAM:$FAM,'TECNICA - 4'!$FKI:$FKI,'TECNICA - 4'!$FUE:$FUE,'TECNICA - 4'!$GEA:$GEA,'TECNICA - 4'!$GNW:$GNW,'TECNICA - 4'!$GXS:$GXS,'TECNICA - 4'!$HHO:$HHO,'TECNICA - 4'!$HRK:$HRK,'TECNICA - 4'!$IBG:$IBG,'TECNICA - 4'!$ILC:$ILC,'TECNICA - 4'!$IUY:$IUY,'TECNICA - 4'!$JEU:$JEU,'TECNICA - 4'!$JOQ:$JOQ,'TECNICA - 4'!$JYM:$JYM,'TECNICA - 4'!$KII:$KII,'TECNICA - 4'!$KSE:$KSE,'TECNICA - 4'!$LCA:$LCA,'TECNICA - 4'!$LLW:$LLW,'TECNICA - 4'!$LVS:$LVS,'TECNICA - 4'!$MFO:$MFO,'TECNICA - 4'!$MPK:$MPK,'TECNICA - 4'!$MZG:$MZG,'TECNICA - 4'!$NJC:$NJC,'TECNICA - 4'!$NSY:$NSY,'TECNICA - 4'!$OCU:$OCU,'TECNICA - 4'!$OMQ:$OMQ,'TECNICA - 4'!$OWM:$OWM,'TECNICA - 4'!$PGI:$PGI,'TECNICA - 4'!$PQE:$PQE,'TECNICA - 4'!$QAA:$QAA,'TECNICA - 4'!$QJW:$QJW,'TECNICA - 4'!$QTS:$QTS,'TECNICA - 4'!$RDO:$RDO,'TECNICA - 4'!$RNK:$RNK,'TECNICA - 4'!$RXG:$RXG,'TECNICA - 4'!$SHC:$SHC,'TECNICA - 4'!$SQY:$SQY,'TECNICA - 4'!$TAU:$TAU,'TECNICA - 4'!$TKQ:$TKQ,'TECNICA - 4'!$TUM:$TUM,'TECNICA - 4'!$UEI:$UEI,'TECNICA - 4'!$UOE:$UOE,'TECNICA - 4'!$UYA:$UYA,'TECNICA - 4'!$VHW:$VHW,'TECNICA - 4'!$VRS:$VRS,'TECNICA - 4'!$WBO:$WBO,'TECNICA - 4'!$WLK:$WLK,'TECNICA - 4'!$WVG:$WVG</definedName>
    <definedName name="Z_EFAC7AB1_A2DB_49AB_8828_810AB144C864_.wvu.Cols" localSheetId="1" hidden="1">'TECNICA -19'!$IU:$IU,'TECNICA -19'!$SQ:$SQ,'TECNICA -19'!$ACM:$ACM,'TECNICA -19'!$AMI:$AMI,'TECNICA -19'!$AWE:$AWE,'TECNICA -19'!$BGA:$BGA,'TECNICA -19'!$BPW:$BPW,'TECNICA -19'!$BZS:$BZS,'TECNICA -19'!$CJO:$CJO,'TECNICA -19'!$CTK:$CTK,'TECNICA -19'!$DDG:$DDG,'TECNICA -19'!$DNC:$DNC,'TECNICA -19'!$DWY:$DWY,'TECNICA -19'!$EGU:$EGU,'TECNICA -19'!$EQQ:$EQQ,'TECNICA -19'!$FAM:$FAM,'TECNICA -19'!$FKI:$FKI,'TECNICA -19'!$FUE:$FUE,'TECNICA -19'!$GEA:$GEA,'TECNICA -19'!$GNW:$GNW,'TECNICA -19'!$GXS:$GXS,'TECNICA -19'!$HHO:$HHO,'TECNICA -19'!$HRK:$HRK,'TECNICA -19'!$IBG:$IBG,'TECNICA -19'!$ILC:$ILC,'TECNICA -19'!$IUY:$IUY,'TECNICA -19'!$JEU:$JEU,'TECNICA -19'!$JOQ:$JOQ,'TECNICA -19'!$JYM:$JYM,'TECNICA -19'!$KII:$KII,'TECNICA -19'!$KSE:$KSE,'TECNICA -19'!$LCA:$LCA,'TECNICA -19'!$LLW:$LLW,'TECNICA -19'!$LVS:$LVS,'TECNICA -19'!$MFO:$MFO,'TECNICA -19'!$MPK:$MPK,'TECNICA -19'!$MZG:$MZG,'TECNICA -19'!$NJC:$NJC,'TECNICA -19'!$NSY:$NSY,'TECNICA -19'!$OCU:$OCU,'TECNICA -19'!$OMQ:$OMQ,'TECNICA -19'!$OWM:$OWM,'TECNICA -19'!$PGI:$PGI,'TECNICA -19'!$PQE:$PQE,'TECNICA -19'!$QAA:$QAA,'TECNICA -19'!$QJW:$QJW,'TECNICA -19'!$QTS:$QTS,'TECNICA -19'!$RDO:$RDO,'TECNICA -19'!$RNK:$RNK,'TECNICA -19'!$RXG:$RXG,'TECNICA -19'!$SHC:$SHC,'TECNICA -19'!$SQY:$SQY,'TECNICA -19'!$TAU:$TAU,'TECNICA -19'!$TKQ:$TKQ,'TECNICA -19'!$TUM:$TUM,'TECNICA -19'!$UEI:$UEI,'TECNICA -19'!$UOE:$UOE,'TECNICA -19'!$UYA:$UYA,'TECNICA -19'!$VHW:$VHW,'TECNICA -19'!$VRS:$VRS,'TECNICA -19'!$WBO:$WBO,'TECNICA -19'!$WLK:$WLK,'TECNICA -19'!$WVG:$WVG</definedName>
    <definedName name="Z_EFAC7AB1_A2DB_49AB_8828_810AB144C864_.wvu.PrintArea" localSheetId="5" hidden="1">FINANCIERA!$A$1:$E$39</definedName>
  </definedNames>
  <calcPr calcId="152511"/>
  <customWorkbookViews>
    <customWorkbookView name="Carol Elizabeth Enriquez Cordoba - Vista personalizada" guid="{40E552B3-9E29-44C0-A4FF-1D2AABD8B768}" mergeInterval="0" personalView="1" maximized="1" windowWidth="1362" windowHeight="502" tabRatio="598" activeSheetId="2"/>
    <customWorkbookView name="Diana Catalina Mora Gomez - Vista personalizada" guid="{EFAC7AB1-A2DB-49AB-8828-810AB144C864}" mergeInterval="0" personalView="1" maximized="1" xWindow="-8" yWindow="-8" windowWidth="1382" windowHeight="744" tabRatio="598" activeSheetId="2"/>
    <customWorkbookView name="Liliana Patricia Ortega Acosta - Vista personalizada" guid="{7E8FC9E1-8CD1-44A1-8575-E71EEF76F9C5}" autoUpdate="1" mergeInterval="5" personalView="1" maximized="1" xWindow="-8" yWindow="-8" windowWidth="1936" windowHeight="1056" tabRatio="598" activeSheetId="3" showComments="commIndAndComment"/>
    <customWorkbookView name="Eliana Marisol Yepes Jimenez - Vista personalizada" guid="{7BBFB866-F210-4140-8CB9-BA0B5378B912}" mergeInterval="0" personalView="1" maximized="1" xWindow="-8" yWindow="-8" windowWidth="1296" windowHeight="1000" tabRatio="598" activeSheetId="1"/>
    <customWorkbookView name="John Fredy Martinez Cespedes - Vista personalizada" guid="{1742C5C4-AAF0-4817-A357-AA383D8D0FA6}" mergeInterval="0" personalView="1" maximized="1" xWindow="-8" yWindow="-8" windowWidth="1382" windowHeight="744" tabRatio="598" activeSheetId="2"/>
  </customWorkbookViews>
</workbook>
</file>

<file path=xl/calcChain.xml><?xml version="1.0" encoding="utf-8"?>
<calcChain xmlns="http://schemas.openxmlformats.org/spreadsheetml/2006/main">
  <c r="N50" i="6" l="1"/>
  <c r="N49" i="6"/>
  <c r="N52" i="5"/>
  <c r="N50" i="5"/>
  <c r="N49" i="5"/>
  <c r="N51" i="4"/>
  <c r="N50" i="4"/>
  <c r="N49" i="4"/>
  <c r="N123" i="2"/>
  <c r="N122" i="2"/>
  <c r="N52" i="2"/>
  <c r="N51" i="2"/>
  <c r="N50" i="2"/>
  <c r="N49" i="2"/>
  <c r="C99" i="6" l="1"/>
  <c r="C98" i="6"/>
  <c r="C97" i="6"/>
  <c r="C96" i="6"/>
  <c r="C95" i="6"/>
  <c r="C94" i="6"/>
  <c r="C93" i="6"/>
  <c r="C92" i="6"/>
  <c r="C106" i="5"/>
  <c r="C105" i="5"/>
  <c r="C104" i="5"/>
  <c r="C103" i="5"/>
  <c r="C102" i="5"/>
  <c r="C101" i="5"/>
  <c r="C100" i="5"/>
  <c r="C99" i="5"/>
  <c r="C98" i="5"/>
  <c r="C97" i="5"/>
  <c r="C96" i="5"/>
  <c r="C95" i="5"/>
  <c r="C94" i="5"/>
  <c r="C93" i="5"/>
  <c r="C92" i="5"/>
  <c r="C91" i="5"/>
  <c r="C90" i="5"/>
  <c r="C89" i="5"/>
  <c r="C88" i="5"/>
  <c r="C135" i="4"/>
  <c r="C134" i="4"/>
  <c r="C133" i="4"/>
  <c r="C132" i="4"/>
  <c r="C131" i="4"/>
  <c r="C130" i="4"/>
  <c r="C129" i="4"/>
  <c r="C128" i="4"/>
  <c r="C127" i="4"/>
  <c r="C126" i="4"/>
  <c r="C125" i="4"/>
  <c r="C124" i="4"/>
  <c r="C123" i="4"/>
  <c r="C122" i="4"/>
  <c r="C121" i="4"/>
  <c r="C120" i="4"/>
  <c r="C119" i="4"/>
  <c r="C118" i="4"/>
  <c r="C117" i="4"/>
  <c r="C116" i="4"/>
  <c r="C115" i="4"/>
  <c r="C114" i="4"/>
  <c r="C113" i="4"/>
  <c r="C112" i="4"/>
  <c r="C111" i="4"/>
  <c r="C110" i="4"/>
  <c r="C109" i="4"/>
  <c r="C108" i="4"/>
  <c r="C107" i="4"/>
  <c r="C106" i="4"/>
  <c r="C105" i="4"/>
  <c r="C104" i="4"/>
  <c r="C103" i="4"/>
  <c r="C102" i="4"/>
  <c r="C101" i="4"/>
  <c r="C100" i="4"/>
  <c r="C99" i="4"/>
  <c r="C98" i="4"/>
  <c r="C97" i="4"/>
  <c r="C102" i="2"/>
  <c r="C101" i="2"/>
  <c r="C100" i="2"/>
  <c r="C99" i="2"/>
  <c r="C98" i="2"/>
  <c r="C97" i="2"/>
  <c r="C96" i="2"/>
  <c r="C95" i="2"/>
  <c r="C94" i="2"/>
  <c r="C93" i="2"/>
  <c r="C92" i="2"/>
  <c r="C91" i="2"/>
  <c r="C90" i="2"/>
  <c r="C89" i="2"/>
  <c r="C88" i="2"/>
  <c r="C87" i="2"/>
  <c r="C28" i="3" l="1"/>
  <c r="C27" i="3"/>
  <c r="D21" i="3"/>
  <c r="C17" i="3" l="1"/>
  <c r="E24" i="6" l="1"/>
  <c r="F15" i="6"/>
  <c r="C24" i="6" s="1"/>
  <c r="E24" i="5"/>
  <c r="F15" i="5"/>
  <c r="C24" i="5" s="1"/>
  <c r="E24" i="4"/>
  <c r="F15" i="4"/>
  <c r="C24" i="4" s="1"/>
  <c r="C24" i="2"/>
  <c r="E24" i="2"/>
  <c r="F144" i="6" l="1"/>
  <c r="D155" i="6" s="1"/>
  <c r="E129" i="6"/>
  <c r="D154" i="6" s="1"/>
  <c r="M123" i="6"/>
  <c r="L123" i="6"/>
  <c r="C125" i="6"/>
  <c r="A116" i="6"/>
  <c r="A117" i="6" s="1"/>
  <c r="A118" i="6" s="1"/>
  <c r="A119" i="6" s="1"/>
  <c r="A120" i="6" s="1"/>
  <c r="A121" i="6" s="1"/>
  <c r="A122" i="6" s="1"/>
  <c r="N123" i="6"/>
  <c r="C62" i="6"/>
  <c r="L57" i="6"/>
  <c r="C61" i="6"/>
  <c r="A50" i="6"/>
  <c r="A51" i="6" s="1"/>
  <c r="A52" i="6" s="1"/>
  <c r="A53" i="6" s="1"/>
  <c r="A54" i="6" s="1"/>
  <c r="A55" i="6" s="1"/>
  <c r="A56" i="6" s="1"/>
  <c r="D41" i="6"/>
  <c r="E40" i="6" s="1"/>
  <c r="F157" i="5"/>
  <c r="D168" i="5" s="1"/>
  <c r="E142" i="5"/>
  <c r="D167" i="5" s="1"/>
  <c r="M136" i="5"/>
  <c r="L136" i="5"/>
  <c r="C138" i="5"/>
  <c r="A129" i="5"/>
  <c r="A130" i="5" s="1"/>
  <c r="A131" i="5" s="1"/>
  <c r="A132" i="5" s="1"/>
  <c r="A133" i="5" s="1"/>
  <c r="A134" i="5" s="1"/>
  <c r="A135" i="5" s="1"/>
  <c r="N136" i="5"/>
  <c r="C62" i="5"/>
  <c r="L57" i="5"/>
  <c r="C61" i="5"/>
  <c r="A50" i="5"/>
  <c r="A51" i="5" s="1"/>
  <c r="A52" i="5" s="1"/>
  <c r="A53" i="5" s="1"/>
  <c r="A54" i="5" s="1"/>
  <c r="A55" i="5" s="1"/>
  <c r="A56" i="5" s="1"/>
  <c r="D41" i="5"/>
  <c r="E40" i="5" s="1"/>
  <c r="F183" i="4"/>
  <c r="D194" i="4" s="1"/>
  <c r="E168" i="4"/>
  <c r="D193" i="4" s="1"/>
  <c r="M162" i="4"/>
  <c r="L162" i="4"/>
  <c r="K162" i="4"/>
  <c r="C164" i="4" s="1"/>
  <c r="A155" i="4"/>
  <c r="A156" i="4" s="1"/>
  <c r="A157" i="4" s="1"/>
  <c r="A158" i="4" s="1"/>
  <c r="A159" i="4" s="1"/>
  <c r="A160" i="4" s="1"/>
  <c r="A161" i="4" s="1"/>
  <c r="N162" i="4"/>
  <c r="C62" i="4"/>
  <c r="L57" i="4"/>
  <c r="C61" i="4"/>
  <c r="A50" i="4"/>
  <c r="A51" i="4" s="1"/>
  <c r="A52" i="4" s="1"/>
  <c r="A53" i="4" s="1"/>
  <c r="A54" i="4" s="1"/>
  <c r="A55" i="4" s="1"/>
  <c r="A56" i="4" s="1"/>
  <c r="D41" i="4"/>
  <c r="E40" i="4" s="1"/>
  <c r="E167" i="5" l="1"/>
  <c r="E154" i="6"/>
  <c r="E193" i="4"/>
  <c r="I22" i="3" l="1"/>
  <c r="I21" i="3"/>
  <c r="H21" i="3"/>
  <c r="C18" i="3" l="1"/>
  <c r="M130" i="2"/>
  <c r="L130" i="2"/>
  <c r="A123" i="2"/>
  <c r="A124" i="2" s="1"/>
  <c r="A125" i="2" s="1"/>
  <c r="A126" i="2" s="1"/>
  <c r="A127" i="2" s="1"/>
  <c r="A128" i="2" s="1"/>
  <c r="A129" i="2" s="1"/>
  <c r="N130" i="2"/>
  <c r="D41" i="2"/>
  <c r="E40" i="2" s="1"/>
  <c r="E136" i="2" l="1"/>
  <c r="D161" i="2" s="1"/>
  <c r="F151" i="2"/>
  <c r="D162" i="2" s="1"/>
  <c r="E161" i="2" l="1"/>
  <c r="C132" i="2" l="1"/>
  <c r="C62" i="2"/>
  <c r="L57" i="2"/>
  <c r="C61" i="2"/>
  <c r="A50" i="2"/>
  <c r="A51" i="2" s="1"/>
  <c r="A52" i="2" s="1"/>
  <c r="A53" i="2" s="1"/>
  <c r="A54" i="2" s="1"/>
  <c r="A55" i="2" s="1"/>
  <c r="A56" i="2" s="1"/>
</calcChain>
</file>

<file path=xl/sharedStrings.xml><?xml version="1.0" encoding="utf-8"?>
<sst xmlns="http://schemas.openxmlformats.org/spreadsheetml/2006/main" count="2282" uniqueCount="591">
  <si>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</si>
  <si>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</si>
  <si>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</si>
  <si>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</si>
  <si>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</si>
  <si>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</si>
  <si>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</si>
  <si>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</si>
  <si>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</si>
  <si>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</si>
  <si>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</si>
  <si>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</si>
  <si>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</si>
  <si>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</si>
  <si>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</si>
  <si>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</si>
  <si>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</si>
  <si>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</si>
  <si>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</si>
  <si>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</si>
  <si>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</si>
  <si>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</si>
  <si>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</si>
  <si>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</si>
  <si>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</si>
  <si>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</si>
  <si>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</si>
  <si>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</si>
  <si>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</si>
  <si>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</si>
  <si>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</si>
  <si>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</si>
  <si>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</si>
  <si>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</si>
  <si>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</si>
  <si>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</si>
  <si>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</si>
  <si>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</si>
  <si>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</si>
  <si>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</si>
  <si>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</si>
  <si>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</si>
  <si>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</si>
  <si>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</si>
  <si>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</si>
  <si>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</si>
  <si>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</si>
  <si>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</si>
  <si>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</si>
  <si>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</si>
  <si>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</si>
  <si>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</si>
  <si>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</si>
  <si>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</si>
  <si>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</si>
  <si>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</si>
  <si>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</si>
  <si>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</si>
  <si>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</si>
  <si>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</si>
  <si>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</si>
  <si>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</si>
  <si>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</si>
  <si>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</si>
  <si>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</si>
  <si>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</si>
  <si>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</si>
  <si>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</si>
  <si>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</si>
  <si>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</si>
  <si>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</si>
  <si>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</si>
  <si>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</si>
  <si>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</si>
  <si>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</si>
  <si>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</si>
  <si>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</si>
  <si>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</si>
  <si>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</si>
  <si>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</si>
  <si>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</si>
  <si>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</si>
  <si>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</si>
  <si>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</si>
  <si>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</si>
  <si>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</si>
  <si>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</si>
  <si>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</si>
  <si>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</si>
  <si>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</si>
  <si>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</si>
  <si>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</si>
  <si>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</si>
  <si>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</si>
  <si>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</si>
  <si>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</si>
  <si>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PROPONENTE No. 2. xxxxxxxxxxx</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</si>
  <si>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</si>
  <si>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</si>
  <si>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</si>
  <si>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</si>
  <si>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</si>
  <si>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</si>
  <si>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</si>
  <si>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</si>
  <si>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</si>
  <si>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</si>
  <si>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</si>
  <si>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</si>
  <si>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</si>
  <si>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</si>
  <si>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</si>
  <si>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</si>
  <si>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</si>
  <si>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</si>
  <si>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</si>
  <si>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</si>
  <si>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</si>
  <si>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</si>
  <si>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</si>
  <si>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</si>
  <si>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</si>
  <si>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</si>
  <si>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</si>
  <si>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</si>
  <si>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</si>
  <si>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</si>
  <si>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</si>
  <si>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</si>
  <si>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</si>
  <si>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</si>
  <si>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</si>
  <si>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</si>
  <si>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</si>
  <si>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</si>
  <si>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</si>
  <si>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</si>
  <si>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</si>
  <si>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</si>
  <si>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</si>
  <si>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</si>
  <si>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</si>
  <si>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</si>
  <si>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</si>
  <si>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</si>
  <si>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</si>
  <si>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</si>
  <si>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</si>
  <si>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</si>
  <si>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</si>
  <si>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</si>
  <si>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</si>
  <si>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</si>
  <si>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</si>
  <si>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</si>
  <si>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</si>
  <si>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</si>
  <si>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</si>
  <si>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</si>
  <si>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</si>
  <si>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LIQUIDEZ*</t>
  </si>
  <si>
    <t>* VER NOTA 5 DEL NUMERAL 3.18</t>
  </si>
  <si>
    <t>COOPERATIVA MULTIACTIVA DE NARIÑO</t>
  </si>
  <si>
    <t>IDL</t>
  </si>
  <si>
    <t>NDE</t>
  </si>
  <si>
    <t>Rango al que aplica:  Valor del presupuesto oficial Rango SMMLV</t>
  </si>
  <si>
    <t>IDL  Mayor o igual a 1,2</t>
  </si>
  <si>
    <t>NDE Menor o igual 65%</t>
  </si>
  <si>
    <t>COASOANDES</t>
  </si>
  <si>
    <t>CONSORCIO COUNIDOS</t>
  </si>
  <si>
    <t>900121500-5  
814000597-8</t>
  </si>
  <si>
    <t xml:space="preserve">Observacion 1: La verificacion de la informacion financiera del consorcio se realiza de acuerdo con el Numeral 3,18 Nota 3 del pliego definitivo </t>
  </si>
  <si>
    <t>LILIAN YOLANDA ESTRADA ESCOBAR</t>
  </si>
  <si>
    <t>PSICOLOGA</t>
  </si>
  <si>
    <t>UNIVERSIDAD DEMANIZALES</t>
  </si>
  <si>
    <t>26/052006</t>
  </si>
  <si>
    <t>ALCALDIA DEPASTO</t>
  </si>
  <si>
    <t>COORDINADOR PROYECTO NUTRIR</t>
  </si>
  <si>
    <t>01/02/2008  08/08/2009</t>
  </si>
  <si>
    <t>EL PENTAGONO LTDA</t>
  </si>
  <si>
    <t>01/2011   14/03/2012</t>
  </si>
  <si>
    <t>DOCENTE HORA CATEDRA</t>
  </si>
  <si>
    <t>ALCALDIA DE PASTO</t>
  </si>
  <si>
    <t>02/02/2009   31/10/2010</t>
  </si>
  <si>
    <t>PSICOLOGA NUTRIR</t>
  </si>
  <si>
    <t>COMFAMILIAR DE NARIÑO</t>
  </si>
  <si>
    <t>26/03/2008   12/09/2008</t>
  </si>
  <si>
    <t>DOCENTE</t>
  </si>
  <si>
    <t>YIMI ROLANDO BASTIDAS MORENO</t>
  </si>
  <si>
    <t>PSICOLOGO</t>
  </si>
  <si>
    <t>CORPORACION UNIVERSITARIA REMINGTON</t>
  </si>
  <si>
    <t>PROFESIONAL APOYO PSICOSOCIAL</t>
  </si>
  <si>
    <t>OLGA LUCIA GONZALES GUSTIN</t>
  </si>
  <si>
    <t>UNAD</t>
  </si>
  <si>
    <t>UNIVERSIDAD NACIONAL ABIERTA I  DISTANCIA UNAD</t>
  </si>
  <si>
    <t>FEDERACION NAL DECAFETEROS DECOLOMBIA</t>
  </si>
  <si>
    <t>01/02/2006   30/11/2006</t>
  </si>
  <si>
    <t>ASESOR DE PROYECTO</t>
  </si>
  <si>
    <t>FONADO NACIONAL DE PROYECTOS DE DESARROLLO FONADE</t>
  </si>
  <si>
    <t>23/04/2013  31/10/2013</t>
  </si>
  <si>
    <t>FACILITADOR SOCIAL</t>
  </si>
  <si>
    <t>UNIVERSIDAD MARIANA</t>
  </si>
  <si>
    <t>01/02/2014   30/05/2014</t>
  </si>
  <si>
    <t>INVESTIGACION</t>
  </si>
  <si>
    <t>SAIRA ALEXANDRA SARASTY ALMEIDA</t>
  </si>
  <si>
    <t>UNIVERSIDAD DE NARIÑO</t>
  </si>
  <si>
    <t>COOPERATIVA MILTIACTIVA DE MADRES COMUNITARIAS DEL VALLE COOMACOVALLE</t>
  </si>
  <si>
    <t>PSICOLOGA CDI</t>
  </si>
  <si>
    <t>19/08/2013   15/12/2013</t>
  </si>
  <si>
    <t>FUNDACION FUNDACOVA</t>
  </si>
  <si>
    <t>PSICOLOGA HOGAR INFANTIL</t>
  </si>
  <si>
    <t xml:space="preserve">SI </t>
  </si>
  <si>
    <t>LILIA MILENA SOLARTE SANTACRUZ</t>
  </si>
  <si>
    <t>LICENCIADA EDUCACION PRESCOLAR</t>
  </si>
  <si>
    <t>UNIVERSIDAD ANTONIO NARIÑO</t>
  </si>
  <si>
    <t>COOPUMNAR</t>
  </si>
  <si>
    <t>09/09/2013   30/11/2013</t>
  </si>
  <si>
    <t>SECRETARIA DE EDUCACION DE NARIÑO</t>
  </si>
  <si>
    <t>15/04/2009   01/07/2009</t>
  </si>
  <si>
    <t>05/07/2006   30/06/2006</t>
  </si>
  <si>
    <t>04/07/2006   30/07/2006</t>
  </si>
  <si>
    <t>INSTITUCION EDUCATIVAJUANAMBU</t>
  </si>
  <si>
    <t>21/07/2009   23/09/2009</t>
  </si>
  <si>
    <t xml:space="preserve">DOCENTE </t>
  </si>
  <si>
    <t>01/07/2012   20/12/2013</t>
  </si>
  <si>
    <t>COORDINADOR TAIPI</t>
  </si>
  <si>
    <t>POLITECNICO GRAN COLOMBIANO</t>
  </si>
  <si>
    <t>LIZETH ERASO RAMIREZ</t>
  </si>
  <si>
    <t>U NIVERSIDAD MARIANA</t>
  </si>
  <si>
    <t>09/07/2012   31/12/2012</t>
  </si>
  <si>
    <t>CDI  DEL MUNICIPIO DE SANTACRUZ</t>
  </si>
  <si>
    <t>ERICA PATRICIA CHAMORRO RODRIGUEZ</t>
  </si>
  <si>
    <t>FUNDACION NACIONAL BATUTA</t>
  </si>
  <si>
    <t>PROFESIONAL DE GESTION SOCIAL</t>
  </si>
  <si>
    <t>01/03/2013   15/12/2013</t>
  </si>
  <si>
    <t xml:space="preserve">01/09/2010 01/08/2012 </t>
  </si>
  <si>
    <t>COORDINADORA HCB GRUPAL</t>
  </si>
  <si>
    <t>HCB CUASPUD</t>
  </si>
  <si>
    <t>FUNDACION PROINCO</t>
  </si>
  <si>
    <t>08/03/2012   30/02/2013</t>
  </si>
  <si>
    <t>MERI JOHANA LANDETA INGUILAN</t>
  </si>
  <si>
    <t>FUNDACION MANOS AMIGAS</t>
  </si>
  <si>
    <t xml:space="preserve">01/02/2013   31/07/2014 </t>
  </si>
  <si>
    <t>COORDINADOR PEDAGOGICO</t>
  </si>
  <si>
    <t>CENTRO DESALUD BARTOLOME DE CORDOBA</t>
  </si>
  <si>
    <t>01/04/2013   01/07/2013</t>
  </si>
  <si>
    <t xml:space="preserve">COORDINACION ATENCION ALUSUARIOY PSICOLOGA </t>
  </si>
  <si>
    <t xml:space="preserve">ASOCIACION AUTORDADES INDIGENAS DELOS PASTOS </t>
  </si>
  <si>
    <t>01/06/2013   01/11/2012</t>
  </si>
  <si>
    <t>ESTUDIO SOCIOECONOMICO</t>
  </si>
  <si>
    <t>ASOEMPRESERVAR</t>
  </si>
  <si>
    <t>COORDINADOR PROGRAMA PAE</t>
  </si>
  <si>
    <t>06/03/2012   31/10/2012</t>
  </si>
  <si>
    <t>COMFAMILIAR NARIÑO</t>
  </si>
  <si>
    <t>16/04/2012   30/06/2012</t>
  </si>
  <si>
    <t>AGENTE EDUCATIVO PAIPI</t>
  </si>
  <si>
    <t>01/08/2014   31/10/2014</t>
  </si>
  <si>
    <t>DAVID ERNESTO CHAVEZ CORAL</t>
  </si>
  <si>
    <t>UNION TEMPORAL COEMPRENDER</t>
  </si>
  <si>
    <t>FUNDACION DEJANDO HUELLA</t>
  </si>
  <si>
    <t>31/11/2012   31/07/2014</t>
  </si>
  <si>
    <t>COORDINADOR CDI</t>
  </si>
  <si>
    <t>01/10/2010   01/04/2011</t>
  </si>
  <si>
    <t>DORIS LILIANA MUÑOZ MORENO</t>
  </si>
  <si>
    <t>PSOCOLOGA</t>
  </si>
  <si>
    <t>FUNDACION AMERICA</t>
  </si>
  <si>
    <t>05/04/2013  30/09/2013</t>
  </si>
  <si>
    <t>COORDINADORA PEDAGOGICA</t>
  </si>
  <si>
    <t>01/10/2013   31/072014</t>
  </si>
  <si>
    <t>INSTITUTO DE EDUCACION TECNICA INESUR</t>
  </si>
  <si>
    <t>10/07/2012   22/01/2013</t>
  </si>
  <si>
    <t>CREATE</t>
  </si>
  <si>
    <t>02/06/2010   30/06/2012</t>
  </si>
  <si>
    <t>LEYNI YANIBER GRANDA</t>
  </si>
  <si>
    <t>TRABAJADORA SOCIAL</t>
  </si>
  <si>
    <t>POLICIA NACIONAL</t>
  </si>
  <si>
    <t>18/12/2013   31/07/2014</t>
  </si>
  <si>
    <t>AMGEO</t>
  </si>
  <si>
    <t>15/05/2013   30/09/2013</t>
  </si>
  <si>
    <t>PROFESIONAL AREA SOCIAL</t>
  </si>
  <si>
    <t>CONSORCIO SOCIAL</t>
  </si>
  <si>
    <t>01/06/2012   31/12/2012</t>
  </si>
  <si>
    <t>SERVICIOS MULTIACTIVOS DE COLOMBIA</t>
  </si>
  <si>
    <t>01/11/2012   04/02/2013</t>
  </si>
  <si>
    <t>TRABAJO SOCIAL</t>
  </si>
  <si>
    <t>CRISTIAN ALEXANDER DELGADO ESTRADA</t>
  </si>
  <si>
    <t>ORGANIZACIÓN DE ESTADOS IBEROAMERICANOS</t>
  </si>
  <si>
    <t>15/11/2012   31/01/2013</t>
  </si>
  <si>
    <t>KAREN MARITZA ERASO CHAMORRO</t>
  </si>
  <si>
    <t>DISTRIBUIDORA GLOBAL SUR</t>
  </si>
  <si>
    <t>01/01/2011   30/06/2011</t>
  </si>
  <si>
    <t xml:space="preserve">PSICOLOGA </t>
  </si>
  <si>
    <t>UNIVERSIDAD COOPERATIVA DE COLOMBIA</t>
  </si>
  <si>
    <t>16/02/2012   30/04/2014</t>
  </si>
  <si>
    <t>COORDINADOR DESARROLLO HUMANO</t>
  </si>
  <si>
    <t>FANY LUCELY RODRIGUEZ CRIOLLO</t>
  </si>
  <si>
    <t>UNIVERSIDAD NACIONAL Y A DISTANCIA</t>
  </si>
  <si>
    <t>25/032011</t>
  </si>
  <si>
    <t>FUNDACION ITZAYANA</t>
  </si>
  <si>
    <t>01/03/2012   30/03/2013</t>
  </si>
  <si>
    <t>PSICOLOGA SOCIAL</t>
  </si>
  <si>
    <t>FUNDACION CEPRAES</t>
  </si>
  <si>
    <t>06/05/2013   27/12/2013</t>
  </si>
  <si>
    <t>AGENTE EDUCATIVO</t>
  </si>
  <si>
    <t>UNION TEMPORAL LAZOS DE VIDA</t>
  </si>
  <si>
    <t>06/05/2014   31/12/2014</t>
  </si>
  <si>
    <t xml:space="preserve">CENTRO DE MEDICINA INTEGRAL </t>
  </si>
  <si>
    <t>15/04/2012   15/10/2012</t>
  </si>
  <si>
    <t>MAIRA JOHANA ENRIQUEZ GALVIS</t>
  </si>
  <si>
    <t xml:space="preserve">CORPORACION CREAR </t>
  </si>
  <si>
    <t>01/01/2009   31/12/2009</t>
  </si>
  <si>
    <t>01/01/2010   31/12/2010</t>
  </si>
  <si>
    <t>EDUCADORA SOCIAL</t>
  </si>
  <si>
    <t>LILIBETH MEZA OJEDA</t>
  </si>
  <si>
    <t>03/02/2014   31/07/2014</t>
  </si>
  <si>
    <t>ALCALDIA MUNICIPAL DETAMINANGO</t>
  </si>
  <si>
    <t>18/05/2012   31/12/2012</t>
  </si>
  <si>
    <t>FUNDACION SEVICIO JUVENIL BOSCONIA</t>
  </si>
  <si>
    <t>12/05/2011   30/04/2012</t>
  </si>
  <si>
    <t>UNIVERSIDAD DEL VALLE</t>
  </si>
  <si>
    <t>MELLY KARLY ROSERO RUIZ</t>
  </si>
  <si>
    <t>PSICOLOGA Y LICENCIADA EN CIENCIAS SOCIALES</t>
  </si>
  <si>
    <t>CAMILO ERNESTO VARGAS MORENO</t>
  </si>
  <si>
    <t>01/11/2013   30/08/2014</t>
  </si>
  <si>
    <t>PSICOLOGO MODALIDAD FAMILIAR</t>
  </si>
  <si>
    <t>BLADIMIR CORAL BUSTOS</t>
  </si>
  <si>
    <t>FRATERNIDAD DE SAN JOSE</t>
  </si>
  <si>
    <t>01/02/2013   15/12/2013</t>
  </si>
  <si>
    <t>PSICOLOGO CLINICO</t>
  </si>
  <si>
    <t xml:space="preserve">FUNDACION SOCIAL CAMINO DE EMAUS </t>
  </si>
  <si>
    <t>10/01/2012   30/01/2014</t>
  </si>
  <si>
    <t xml:space="preserve">PSICOLOGO </t>
  </si>
  <si>
    <t>LUBRILLANTAS</t>
  </si>
  <si>
    <t>15/01/2008   16/01/2009</t>
  </si>
  <si>
    <t>YANIBE DE JESUS INSUASTI INSUASTI</t>
  </si>
  <si>
    <t xml:space="preserve">LICENCIADA EN EDUCACION BASICA </t>
  </si>
  <si>
    <t>ICBF REGIONAL NARIÑO</t>
  </si>
  <si>
    <t>03/04/2009   1105/2012</t>
  </si>
  <si>
    <t>PROFESIONAL CZ REMOLINO</t>
  </si>
  <si>
    <t xml:space="preserve">COORDINADOR HOGARES </t>
  </si>
  <si>
    <t>01/11/2013   30/01/2014</t>
  </si>
  <si>
    <t>ALEJANDRA BACCA</t>
  </si>
  <si>
    <t xml:space="preserve">COASOANDES </t>
  </si>
  <si>
    <t>01/01/2/2014  20/11/2014</t>
  </si>
  <si>
    <t>CENTRO DESALUD SAN MIGUEL ARCANGEL OSPINA</t>
  </si>
  <si>
    <t>11/04/2012   30/09/2013</t>
  </si>
  <si>
    <t>PSICOLOGO Y COOORDINADOR DEATNCION A USUARIO</t>
  </si>
  <si>
    <t>INSTITUCION UNIVERSITARIA CESMAG</t>
  </si>
  <si>
    <t>23/09/2013   10/12/2013</t>
  </si>
  <si>
    <t>01/11/2014    30/11/2014</t>
  </si>
  <si>
    <t>COORDINADOR CDI FAMILIAR</t>
  </si>
  <si>
    <t>GLORIA DAZA MARTINEZ</t>
  </si>
  <si>
    <t>LICENCIADA EN FILOSOFIA Y TEOLOGIA</t>
  </si>
  <si>
    <t>20/01/2014   30/11/2014</t>
  </si>
  <si>
    <t>COORDINADOR CDI INSTITUCIONAL</t>
  </si>
  <si>
    <t>NUBIA CRISTINA BASTIDAS MELO</t>
  </si>
  <si>
    <t>ALCALDIA MUNICIPAL DE GUAITARILLA</t>
  </si>
  <si>
    <t>01/01/1988   31/12/2002</t>
  </si>
  <si>
    <t>10/09/2013   30/11/2014</t>
  </si>
  <si>
    <t>AUXILIAR PEDAGOGICO</t>
  </si>
  <si>
    <t>CESMAG</t>
  </si>
  <si>
    <t>04/08/2014   30/11/2014</t>
  </si>
  <si>
    <t>ESCUELA NORMAL SUPERIOR PASTO</t>
  </si>
  <si>
    <t>01/03/2012   22/11/2013</t>
  </si>
  <si>
    <t>PRACTICA PROFESIONAL</t>
  </si>
  <si>
    <t>CRISTINA DEL ROSARIO MEJIA BOLAÑOS</t>
  </si>
  <si>
    <t>09/09/2013   30/11/2014</t>
  </si>
  <si>
    <t>PROFESIONAL DE APOYO</t>
  </si>
  <si>
    <t>DIOSESIS DE IPIALES</t>
  </si>
  <si>
    <t>20/01/2000   06/05/2011</t>
  </si>
  <si>
    <t xml:space="preserve">INSTRUCTORA </t>
  </si>
  <si>
    <t>SANDRA PATRICIA AZAIN ALOMIA</t>
  </si>
  <si>
    <t>01/12/2012   31/12/2012</t>
  </si>
  <si>
    <t>COORDIADOR HOGARES COMUNITARIOS</t>
  </si>
  <si>
    <t>ANA MILENA FAJARDO PAZ</t>
  </si>
  <si>
    <t>ANDITECNICA</t>
  </si>
  <si>
    <t>24/01/2014  15/05/2014</t>
  </si>
  <si>
    <t>TALLERISTA</t>
  </si>
  <si>
    <t>LORENA YAQUELINE BASTIDAS BASTIDAS</t>
  </si>
  <si>
    <t>CLINICA FATIMA</t>
  </si>
  <si>
    <t>01/04/2011   30/092012</t>
  </si>
  <si>
    <t>PRACTICA PRODUCTIVA SENA</t>
  </si>
  <si>
    <t>COMERCIALIZADORA SALUD VITAL</t>
  </si>
  <si>
    <t>01/02/2008    30/11/02009</t>
  </si>
  <si>
    <t>DIEGO ARMANDO PEREZ ORTEGA</t>
  </si>
  <si>
    <t>UNIVERIDAD DE NARIÑO</t>
  </si>
  <si>
    <t>FUNDAFECTO</t>
  </si>
  <si>
    <t>20/01/2014   31/07/2014</t>
  </si>
  <si>
    <t>APOYO PSICOSOCIAL</t>
  </si>
  <si>
    <t>15 al 21 carpeta 1</t>
  </si>
  <si>
    <t>X</t>
  </si>
  <si>
    <t>42 al 54</t>
  </si>
  <si>
    <t>10 al 11 carpeta 1</t>
  </si>
  <si>
    <t>N/A</t>
  </si>
  <si>
    <t>12 al 14 carpeta 1</t>
  </si>
  <si>
    <t>25 al 29 carpeta 1</t>
  </si>
  <si>
    <t>30 al 34, 37 al 40</t>
  </si>
  <si>
    <t>41 y 42</t>
  </si>
  <si>
    <t>7 al 8 carpeta 1</t>
  </si>
  <si>
    <t>22 al 24</t>
  </si>
  <si>
    <t>1 al 4</t>
  </si>
  <si>
    <t>5 y 6 carpeta 1</t>
  </si>
  <si>
    <t>ANDREA ACOSTA JARAMILLO</t>
  </si>
  <si>
    <t>ALCALDIA MUNICIPAL LA CRUZ NARIÑO</t>
  </si>
  <si>
    <t>02/03/2012   31/05/2012</t>
  </si>
  <si>
    <t>SERO SERVICIOS OCASIONALES</t>
  </si>
  <si>
    <t>12/12/2009    30/05/2011</t>
  </si>
  <si>
    <t>PSICOLOGO DE APOYO</t>
  </si>
  <si>
    <t>FUNDACION PROYECTO HUMANO</t>
  </si>
  <si>
    <t>01/10/2010   24/12/2010</t>
  </si>
  <si>
    <t>MIRIAM ALEXANDRA MUÑOZ GOMEZ</t>
  </si>
  <si>
    <t>LICENCIADA CIENCIAS SOCIALES</t>
  </si>
  <si>
    <t>30/011/2002</t>
  </si>
  <si>
    <t xml:space="preserve">ALCALDIA DE PASTO </t>
  </si>
  <si>
    <t>01/02/2012   30/11/2014</t>
  </si>
  <si>
    <t>LICEO CENTRAL DE NARIÑO</t>
  </si>
  <si>
    <t>01/09/2001    30/06/2002</t>
  </si>
  <si>
    <t>DOCENTE CIENCIAS SOCIALES</t>
  </si>
  <si>
    <t>GLORIA YAMILE TOBAR AGUIRRE</t>
  </si>
  <si>
    <t>UNION TEMPORAL CREANDO FUTURO</t>
  </si>
  <si>
    <t>01/09/2013   31/07/2014</t>
  </si>
  <si>
    <t>COORDINADORA REGIONAL CDI</t>
  </si>
  <si>
    <t>1/12/2012   05/09/2013</t>
  </si>
  <si>
    <t>COORDINADORA ZONAL CDI</t>
  </si>
  <si>
    <t>CDI - MODALIDAD FAMILIAR</t>
  </si>
  <si>
    <t>CDI PASTO</t>
  </si>
  <si>
    <t>CORREGIMIENTO GUALMATAN, JONGOVITO, OBONUCO, MAPACHICO, JENOY, LA CALDERA, MORASURCO</t>
  </si>
  <si>
    <t>CDI - INSTITUCIONAL CON ARRIENDO</t>
  </si>
  <si>
    <t>ALEGRE AMANECER</t>
  </si>
  <si>
    <t>CARRUSEL DE LOS NIÑOS</t>
  </si>
  <si>
    <t>CDI SAN FELIPE NERI</t>
  </si>
  <si>
    <t>CDI SEMILLITAS DEL FUTURO COFANIA</t>
  </si>
  <si>
    <t>MI PEQUEÑO GRAN MUNDO</t>
  </si>
  <si>
    <t>RAYITO DE SOL</t>
  </si>
  <si>
    <t>RAYITO DE SOL 2</t>
  </si>
  <si>
    <t>SAN MIGUEL ARCANGEL</t>
  </si>
  <si>
    <t>SONRISAS DEL MAÑANA</t>
  </si>
  <si>
    <t>BARRIO CENTRO</t>
  </si>
  <si>
    <t>BARRIO SAN VICENTE</t>
  </si>
  <si>
    <t>KR 2 NORTE NUMERO 13 20 BARRIO OBRERO</t>
  </si>
  <si>
    <t>CORREGIMIENTO DE SUCUMBIOS</t>
  </si>
  <si>
    <t>CORREGIMIENTO DE YARAMAL</t>
  </si>
  <si>
    <t>BARRIO ESMERALDA</t>
  </si>
  <si>
    <t>KR 3 CLL 18 0</t>
  </si>
  <si>
    <t>BARRIO SEMINARIO</t>
  </si>
  <si>
    <t>CDI - INSTITUCIONAL SIN ARRIENDO</t>
  </si>
  <si>
    <t>LA FRONTERA</t>
  </si>
  <si>
    <t>NUEVA GENERACION</t>
  </si>
  <si>
    <t>TRAVESURAS</t>
  </si>
  <si>
    <t>RINCONCITO DE MIS SUEÑOS SAN JUAN</t>
  </si>
  <si>
    <t>MANZANA 6 SALON COMUNAL BARRIO LA FRONTERA</t>
  </si>
  <si>
    <t>AV LOS TRABAJADORES CR 3 1 125</t>
  </si>
  <si>
    <t>CARRERA 3 CALLE 11 EQUINA BARRIO LIBERTAD</t>
  </si>
  <si>
    <t>CORREGIMIENTO DE SAN JUAN</t>
  </si>
  <si>
    <t>COASOANDES EL ESPINO</t>
  </si>
  <si>
    <t>COASOANDES SAPUYES 2</t>
  </si>
  <si>
    <t>SANTA BARBARA</t>
  </si>
  <si>
    <t>EL ESPINO</t>
  </si>
  <si>
    <t>CENTRO</t>
  </si>
  <si>
    <t>CL BARRIO PUEBLO NUEVO 1</t>
  </si>
  <si>
    <t>CDI FAMILIAR FUTUROS GENIOS</t>
  </si>
  <si>
    <t>COASOANDES GUAITARILLA</t>
  </si>
  <si>
    <t>COASOANDES SAPUYES</t>
  </si>
  <si>
    <t>MZ 3 CS 10 BARRIO CUCASREMO</t>
  </si>
  <si>
    <t>VEREDA AHUMADA</t>
  </si>
  <si>
    <t>VEREDA MALAVER</t>
  </si>
  <si>
    <t>CAMINO A LA FELICIDAD</t>
  </si>
  <si>
    <t xml:space="preserve">CASTILLO DEL SABER </t>
  </si>
  <si>
    <t xml:space="preserve">LUNITA CONSETIDA </t>
  </si>
  <si>
    <t xml:space="preserve">ARCO IRIS </t>
  </si>
  <si>
    <t xml:space="preserve">NARANJITAS DULCES </t>
  </si>
  <si>
    <t xml:space="preserve">SAN MARTA </t>
  </si>
  <si>
    <t xml:space="preserve">SAN VICENTE </t>
  </si>
  <si>
    <t xml:space="preserve">SANTA CECILIA </t>
  </si>
  <si>
    <t>LA COCHA</t>
  </si>
  <si>
    <t xml:space="preserve">EL EMPATE </t>
  </si>
  <si>
    <t xml:space="preserve">AMOR Y TERNURA </t>
  </si>
  <si>
    <t>CRECIENDO Y CREANDO FUTURO</t>
  </si>
  <si>
    <t>GRUPO EMPRENDEDOR</t>
  </si>
  <si>
    <t>MI NUEVO MUNDO</t>
  </si>
  <si>
    <t>MIS CONEJITOS</t>
  </si>
  <si>
    <t>NIÑOS AMISTOSOS</t>
  </si>
  <si>
    <t>NUEVOS HORIZONTES</t>
  </si>
  <si>
    <t>SEMILLITAS DEL MAÑAN</t>
  </si>
  <si>
    <t>SOLESITO</t>
  </si>
  <si>
    <t>LOS CRISTALES</t>
  </si>
  <si>
    <t>VEREDA OLAYA</t>
  </si>
  <si>
    <t xml:space="preserve">Sta Marta </t>
  </si>
  <si>
    <t xml:space="preserve">Bolivar </t>
  </si>
  <si>
    <t xml:space="preserve">La Laguna </t>
  </si>
  <si>
    <t xml:space="preserve">San pablo </t>
  </si>
  <si>
    <t>VEREDA EL VOLADOR</t>
  </si>
  <si>
    <t>VEREDA TIERRAS BLANCAS</t>
  </si>
  <si>
    <t xml:space="preserve">La cabaña </t>
  </si>
  <si>
    <t>CONSORCIO COOUNIDOS</t>
  </si>
  <si>
    <t>COASOANDES LTDA</t>
  </si>
  <si>
    <t>128-2009</t>
  </si>
  <si>
    <t>11 meses y 10 días</t>
  </si>
  <si>
    <t>-</t>
  </si>
  <si>
    <t>?</t>
  </si>
  <si>
    <t>169-2012</t>
  </si>
  <si>
    <t>ICBF</t>
  </si>
  <si>
    <t>11  meses y 15 días</t>
  </si>
  <si>
    <t>286-2014</t>
  </si>
  <si>
    <t>2 meses</t>
  </si>
  <si>
    <t>287-2014</t>
  </si>
  <si>
    <t>131-2013</t>
  </si>
  <si>
    <t xml:space="preserve">11 meses </t>
  </si>
  <si>
    <t>191-2014</t>
  </si>
  <si>
    <t>8 meses y 7 días</t>
  </si>
  <si>
    <t>390-2012</t>
  </si>
  <si>
    <t>6 meses y 2 días</t>
  </si>
  <si>
    <t>25 meses y 9 días</t>
  </si>
  <si>
    <t>86-2010</t>
  </si>
  <si>
    <t>11 meses y 16 días</t>
  </si>
  <si>
    <t>066-2011</t>
  </si>
  <si>
    <t>11  meses y 11 días</t>
  </si>
  <si>
    <t>297-2014</t>
  </si>
  <si>
    <t>3 meses</t>
  </si>
  <si>
    <t>285-2014</t>
  </si>
  <si>
    <t>86-2012</t>
  </si>
  <si>
    <t>10 meses y 29 días</t>
  </si>
  <si>
    <t>637-2012</t>
  </si>
  <si>
    <t>122-2013</t>
  </si>
  <si>
    <t>6 meses y 7 días</t>
  </si>
  <si>
    <t>193-2014</t>
  </si>
  <si>
    <t>17 meses y 17 días</t>
  </si>
  <si>
    <t>59-2012</t>
  </si>
  <si>
    <t>5 meses y 15 días</t>
  </si>
  <si>
    <t>664-2012</t>
  </si>
  <si>
    <t>008-2009</t>
  </si>
  <si>
    <t>393-2012</t>
  </si>
  <si>
    <t>21 meses</t>
  </si>
  <si>
    <t>CONVOCATORIA PÚBLICA DE APORTE No 003 DE 2014</t>
  </si>
  <si>
    <t>43 al 46 carpeta 1. Grupo 4 folio (46) grupo 19 folio (45) grupo 23 folio (43) grupo 26 folio (44)</t>
  </si>
  <si>
    <t>La Cooperativa unida multiactiva de nariño-coopumnar Resolucion N° 02562 del 25 de noviembre de 2014, Cooperativa multiactiva de asociaciones de hogares comunitarios de los andes- coasoandes Resolucion 02589 del 26 de noviembre de 2014</t>
  </si>
  <si>
    <t xml:space="preserve">El proponenente presenta el Registro  Unico de Proponentes de COOPUMNAR con vigencia  de 30 dias anteriores al cierre del presente proceso </t>
  </si>
  <si>
    <t>2 meses y 27 días</t>
  </si>
  <si>
    <t>25 meses y 25 días</t>
  </si>
  <si>
    <t>COOEMPRENDER</t>
  </si>
  <si>
    <t>22 meses y 18 días</t>
  </si>
  <si>
    <t>33 meses y 17 días</t>
  </si>
  <si>
    <t>25 meses y 27 días</t>
  </si>
  <si>
    <t>CONTRATO VIGENTE - NO ANEXA CERTIFICACION DEL SUPERVISOR</t>
  </si>
  <si>
    <t>21 meses y 10 días</t>
  </si>
  <si>
    <t>0</t>
  </si>
  <si>
    <r>
      <rPr>
        <b/>
        <sz val="11"/>
        <color theme="1"/>
        <rFont val="Calibri"/>
        <family val="2"/>
        <scheme val="minor"/>
      </rPr>
      <t xml:space="preserve">SUBSANO PARCIALMENTE, LO DESCRITO EN EL COMPONENTE DE SALUD Y NUTRICION EN MEDIO FAMILIAR NO CORRESPONDE AL MANUAL DE BUENAS PRACTICAS DE MANUFACTURA
</t>
    </r>
    <r>
      <rPr>
        <sz val="11"/>
        <color theme="1"/>
        <rFont val="Calibri"/>
        <family val="2"/>
        <scheme val="minor"/>
      </rPr>
      <t xml:space="preserve">
</t>
    </r>
  </si>
  <si>
    <t>SI SUBSANO</t>
  </si>
  <si>
    <t xml:space="preserve">SUBSANO PARCIALMENTE, LO DESCRITO EN EL COMPONENTE DE SALUD Y NUTRICION EN MEDIO FAMILIAR NO CORRESPONDE AL MANUAL DE BUENAS PRACTICAS DE MANUFACTURA
</t>
  </si>
  <si>
    <t>NO PRESENTA PROMESA DE ARRENDAMIENTO O CARTA DE INTENCIÓN CDI - SUBSANA CUMPLE CON LA ENTREGA DE DOCUMENTACION</t>
  </si>
  <si>
    <t>NO PRESENTA PROMESA DE ARRENDAMIENTO O CARTA DE INTENCIÓN CDI -  SUBSANA CUMPLE CON LA ENTREGA DE DOCUMENTACION</t>
  </si>
  <si>
    <t>NO PRESENTA PROMESA DE ARRENDAMIENTO O CARTA DE INTENCIÓN CDI - SUBSANAN CUMPLE CON LA ENTREGA DE DOCUMENTACION</t>
  </si>
  <si>
    <t>PROPONENTE No. 1. CONSORCIO COUNIDOS conformado por  coopumnar  y coasoandes (HABILITADO)</t>
  </si>
  <si>
    <t>EL PROPONENTE  ALLEGA LA COPIA DE LA CARTA DE PRESENTACION DE LA PROPUESTA RADICADO 016357 DEL 28 DE NOVIEMBRE DE 2014.</t>
  </si>
  <si>
    <t xml:space="preserve">EL PROPONENTE ALLEGA  EL CERTIFICADO DE EXISTENCIA Y REPRESENTACION LEGAL DE LA COOPERATIVA MULTIACTIVA DE ASOCIACIONES DE HOGARES COMUNITARIOS DE LOS ANDES - COASOANDES.   </t>
  </si>
  <si>
    <t xml:space="preserve">EL PROPONENTE ALLEGA EL RUT ACTUALIZADO DE CADA UNO DE LOS INTEGRANTE DEL CONSORCIO.  </t>
  </si>
  <si>
    <t>EL PROPONENTE ALLEGA EL DOCUMENTO ORIGINAL DE CONSTITUCION DEL CONSORCIO DEBIDAMENTE  AUTENTICADO.</t>
  </si>
  <si>
    <t>2005  2006</t>
  </si>
  <si>
    <t>MEDICOS SIN FRONTERAS</t>
  </si>
  <si>
    <t>Subsanó parcialmente</t>
  </si>
  <si>
    <t>2. No presentó la Fotocopia de Tarjeta Profesional Revisor Fiscal COASOANDES y Certificado expedido por la Junta Central de Contadores sobre vigencia de inscripcion y de antescedentes disciplinarios del Revisor Fiscal COASOANDES</t>
  </si>
  <si>
    <t>EL PROPONENTE CUMPLE ______ NO CUMPLE ___X____</t>
  </si>
  <si>
    <t>PRESENTA INCOMPLETA LA INFORMACION EN EL FORMATO 8</t>
  </si>
  <si>
    <t>SUBSANO</t>
  </si>
  <si>
    <t>DIOSESIS DE PASTO</t>
  </si>
  <si>
    <t>COORDINADOR PROGRAMA DE EDUCACION FAMILIAR</t>
  </si>
  <si>
    <t>NO PRESENTA CERTIFICACION DE EXPERIENCIA  LABORAL REGISTRADO EN HV</t>
  </si>
  <si>
    <t>NO PRESENTA TARJETA PROFESIONAL</t>
  </si>
  <si>
    <t>NO PRESENTA TARJETA PROFESIONALY PRESENTA INFORMACION INCOMPLETA EN FORMATO 8</t>
  </si>
  <si>
    <t>NO PRESENTA TARJETA PROFESIONAL E INCOMPLETA LA INFROMACION DE FORMATO 8</t>
  </si>
  <si>
    <t>NO PRESENTA TITULO ACADEMICO, TARJETA PROFESIONAL Y PRESENTA INCOMPLETA LA INFORMACION DEL FORMATO 8</t>
  </si>
  <si>
    <t xml:space="preserve">NO PRESENTA FORMATO 8  </t>
  </si>
  <si>
    <t>JHON FREDY ARIAS SOTO</t>
  </si>
  <si>
    <t>09/12/2009 31/10/2014</t>
  </si>
  <si>
    <t>LILIANA ISABEL RODRIGUEZ BURBANO</t>
  </si>
  <si>
    <t>NO PRESENTA TARJETA PROFESIONAL, TITULO ACADEMICOILEGIBLE</t>
  </si>
  <si>
    <t>YOLANDA CAROLINA RODAS CASTILLO</t>
  </si>
  <si>
    <t>TITULO ACADEMICO  NO LEGIBLE Y NO PRESENTA TARJETA PROFESIONAL</t>
  </si>
  <si>
    <t>NO PRESENTA CERTIFICACIONES LABORALES</t>
  </si>
  <si>
    <t>PRESENTA INCOMPLETA LA INFORMACION EN EL FORMATO 8 SUBSANÓ</t>
  </si>
  <si>
    <t>NO PRESENTA TARJETA PROFESIONAL E INCOMPLETA LA INFROMACION DE FORMATO 8 SUBSANÓ</t>
  </si>
  <si>
    <t>PRESENTA INCOMPLETA LA INFORMACION EN EL FORMATO 8 Y NO PRESENTA CERTIFICACIONES LABORALES SUBSANÓ</t>
  </si>
  <si>
    <t>NO PRESENTA TARJETA PROFESIONAL, TITULO ACADEMICO ILEGIBLE</t>
  </si>
  <si>
    <t>EL TIEMPO SE TRASLAPA</t>
  </si>
  <si>
    <t>1286</t>
  </si>
  <si>
    <t>2 meses se traslapan con la experiencia habilitante</t>
  </si>
  <si>
    <t>6 meses y 2 días se traslapan con la experiencia habilitante</t>
  </si>
  <si>
    <t>1098</t>
  </si>
  <si>
    <t>1484</t>
  </si>
  <si>
    <t>1019</t>
  </si>
  <si>
    <t>21 meses se traslapan con la experiencia habilitante</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</si>
</sst>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quot;$&quot;* #,##0.00_-;_-&quot;$&quot;* &quot;-&quot;??_-;_-@_-"/>
    <numFmt numFmtId="43" formatCode="_-* #,##0.00_-;\-* #,##0.00_-;_-* &quot;-&quot;??_-;_-@_-"/>
    <numFmt numFmtId="164" formatCode="&quot;$&quot;\ #,##0_);[Red]\(&quot;$&quot;\ #,##0\)"/>
    <numFmt numFmtId="165" formatCode="[$$-240A]\ #,##0"/>
    <numFmt numFmtId="166" formatCode="[$$-2C0A]\ #,##0"/>
    <numFmt numFmtId="167" formatCode="[$$-240A]\ #,##0.00"/>
    <numFmt numFmtId="168" formatCode="_-* #,##0\ _€_-;\-* #,##0\ _€_-;_-* &quot;-&quot;??\ _€_-;_-@_-"/>
    <numFmt numFmtId="169" formatCode="[$$-2C0A]\ #,##0.00"/>
  </numFmts>
  <fonts count="40"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sz val="9"/>
      <color theme="1"/>
      <name val="Arial Narrow"/>
      <family val="2"/>
    </font>
    <font>
      <sz val="9"/>
      <name val="Arial Narrow"/>
      <family val="2"/>
    </font>
    <font>
      <b/>
      <sz val="12"/>
      <color theme="1"/>
      <name val="Arial"/>
      <family val="2"/>
    </font>
  </fonts>
  <fills count="12">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
      <patternFill patternType="solid">
        <fgColor theme="0"/>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330">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5"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69" fontId="1" fillId="0" borderId="1" xfId="0" applyNumberFormat="1" applyFont="1" applyFill="1" applyBorder="1" applyAlignment="1">
      <alignment horizontal="center" vertical="center"/>
    </xf>
    <xf numFmtId="0" fontId="0" fillId="0" borderId="1" xfId="0" applyBorder="1" applyAlignment="1">
      <alignment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5"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6" borderId="1" xfId="0" applyFont="1" applyFill="1" applyBorder="1" applyAlignment="1">
      <alignment horizontal="center" vertical="center" wrapText="1"/>
    </xf>
    <xf numFmtId="0" fontId="25" fillId="6" borderId="5" xfId="0" applyFont="1" applyFill="1" applyBorder="1" applyAlignment="1">
      <alignment horizontal="center" vertical="center" wrapText="1"/>
    </xf>
    <xf numFmtId="0" fontId="26" fillId="7" borderId="19" xfId="0" applyFont="1" applyFill="1" applyBorder="1" applyAlignment="1">
      <alignment horizontal="center" vertical="center" wrapText="1"/>
    </xf>
    <xf numFmtId="0" fontId="26" fillId="7"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7"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25" fillId="6" borderId="1" xfId="0" applyFont="1" applyFill="1" applyBorder="1" applyAlignment="1">
      <alignment horizontal="center" vertical="center" wrapText="1"/>
    </xf>
    <xf numFmtId="0" fontId="0" fillId="0" borderId="1" xfId="0" applyBorder="1" applyAlignment="1">
      <alignment wrapText="1"/>
    </xf>
    <xf numFmtId="0" fontId="0" fillId="0" borderId="1" xfId="0" applyBorder="1" applyAlignment="1">
      <alignment horizontal="center" vertical="center"/>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28" fillId="7" borderId="0" xfId="0" applyFont="1" applyFill="1" applyAlignment="1">
      <alignment horizontal="center" vertical="center"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7" borderId="0" xfId="0" applyFont="1" applyFill="1" applyAlignment="1">
      <alignment vertical="center"/>
    </xf>
    <xf numFmtId="0" fontId="28" fillId="7" borderId="27" xfId="0" applyFont="1" applyFill="1" applyBorder="1" applyAlignment="1">
      <alignment vertical="center"/>
    </xf>
    <xf numFmtId="0" fontId="28" fillId="7"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7" borderId="29" xfId="0" applyFont="1" applyFill="1" applyBorder="1" applyAlignment="1">
      <alignment vertical="center"/>
    </xf>
    <xf numFmtId="0" fontId="29" fillId="7" borderId="28" xfId="0" applyFont="1" applyFill="1" applyBorder="1" applyAlignment="1">
      <alignment vertical="center"/>
    </xf>
    <xf numFmtId="0" fontId="29" fillId="7" borderId="0" xfId="0" applyFont="1" applyFill="1" applyAlignment="1">
      <alignment vertical="center"/>
    </xf>
    <xf numFmtId="0" fontId="29" fillId="7" borderId="29" xfId="0" applyFont="1" applyFill="1" applyBorder="1" applyAlignment="1">
      <alignment vertical="center"/>
    </xf>
    <xf numFmtId="0" fontId="28" fillId="7" borderId="30" xfId="0" applyFont="1" applyFill="1" applyBorder="1" applyAlignment="1">
      <alignment vertical="center"/>
    </xf>
    <xf numFmtId="0" fontId="28" fillId="7" borderId="33" xfId="0" applyFont="1" applyFill="1" applyBorder="1" applyAlignment="1">
      <alignment vertical="center"/>
    </xf>
    <xf numFmtId="0" fontId="28" fillId="7" borderId="0" xfId="0" applyFont="1" applyFill="1" applyAlignment="1">
      <alignment horizontal="center" vertical="center"/>
    </xf>
    <xf numFmtId="0" fontId="28" fillId="7" borderId="29" xfId="0" applyFont="1" applyFill="1" applyBorder="1" applyAlignment="1">
      <alignment horizontal="center" vertical="center"/>
    </xf>
    <xf numFmtId="0" fontId="29" fillId="7" borderId="25" xfId="0" applyFont="1" applyFill="1" applyBorder="1" applyAlignment="1">
      <alignment vertical="center"/>
    </xf>
    <xf numFmtId="0" fontId="29" fillId="7" borderId="33" xfId="0" applyFont="1" applyFill="1" applyBorder="1" applyAlignment="1">
      <alignment vertical="center"/>
    </xf>
    <xf numFmtId="0" fontId="29" fillId="7" borderId="36" xfId="0" applyFont="1" applyFill="1" applyBorder="1" applyAlignment="1">
      <alignment vertical="center"/>
    </xf>
    <xf numFmtId="0" fontId="28" fillId="7" borderId="28" xfId="0" applyFont="1" applyFill="1" applyBorder="1" applyAlignment="1">
      <alignment vertical="center"/>
    </xf>
    <xf numFmtId="0" fontId="28" fillId="7" borderId="36" xfId="0" applyFont="1" applyFill="1" applyBorder="1" applyAlignment="1">
      <alignment horizontal="center" vertical="center"/>
    </xf>
    <xf numFmtId="0" fontId="28" fillId="7" borderId="0" xfId="0" applyFont="1" applyFill="1" applyAlignment="1">
      <alignment horizontal="right" vertical="center"/>
    </xf>
    <xf numFmtId="0" fontId="28" fillId="7" borderId="0" xfId="0" applyFont="1" applyFill="1" applyAlignment="1">
      <alignment vertical="center"/>
    </xf>
    <xf numFmtId="0" fontId="29" fillId="0" borderId="29" xfId="0" applyFont="1" applyBorder="1" applyAlignment="1">
      <alignment vertical="center"/>
    </xf>
    <xf numFmtId="0" fontId="29" fillId="7" borderId="35"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7" borderId="33" xfId="0" applyFont="1" applyFill="1" applyBorder="1" applyAlignment="1">
      <alignment vertical="center"/>
    </xf>
    <xf numFmtId="0" fontId="35" fillId="7" borderId="33" xfId="0" applyFont="1" applyFill="1" applyBorder="1" applyAlignment="1">
      <alignment horizontal="center" vertical="center"/>
    </xf>
    <xf numFmtId="0" fontId="35" fillId="7" borderId="33" xfId="0" applyFont="1" applyFill="1" applyBorder="1" applyAlignment="1">
      <alignment vertical="center" wrapText="1"/>
    </xf>
    <xf numFmtId="43" fontId="29" fillId="8" borderId="26" xfId="1" applyFont="1" applyFill="1" applyBorder="1" applyAlignment="1">
      <alignment vertical="center"/>
    </xf>
    <xf numFmtId="43" fontId="29" fillId="8" borderId="0" xfId="1" applyFont="1" applyFill="1" applyAlignment="1">
      <alignment vertical="center"/>
    </xf>
    <xf numFmtId="43" fontId="29" fillId="8" borderId="35" xfId="1" applyFont="1" applyFill="1" applyBorder="1" applyAlignment="1">
      <alignment vertical="center"/>
    </xf>
    <xf numFmtId="43" fontId="0" fillId="0" borderId="0" xfId="0" applyNumberFormat="1"/>
    <xf numFmtId="0" fontId="0" fillId="0" borderId="0" xfId="0" applyAlignment="1">
      <alignment horizontal="center"/>
    </xf>
    <xf numFmtId="0" fontId="30" fillId="0" borderId="0" xfId="0" applyFont="1" applyAlignment="1">
      <alignment wrapText="1"/>
    </xf>
    <xf numFmtId="43" fontId="29" fillId="7" borderId="29" xfId="1" applyFont="1" applyFill="1" applyBorder="1" applyAlignment="1">
      <alignment vertical="center"/>
    </xf>
    <xf numFmtId="43" fontId="29" fillId="7" borderId="36" xfId="1" applyFont="1" applyFill="1" applyBorder="1" applyAlignment="1">
      <alignment vertical="center"/>
    </xf>
    <xf numFmtId="0" fontId="0" fillId="0" borderId="1" xfId="0" applyFont="1" applyBorder="1" applyAlignment="1">
      <alignment horizontal="center" vertical="center"/>
    </xf>
    <xf numFmtId="0" fontId="0" fillId="0" borderId="1" xfId="0" applyBorder="1" applyAlignment="1">
      <alignment horizontal="center" vertical="center"/>
    </xf>
    <xf numFmtId="14" fontId="0" fillId="0" borderId="1" xfId="0" applyNumberFormat="1" applyFill="1" applyBorder="1" applyAlignment="1">
      <alignment wrapText="1"/>
    </xf>
    <xf numFmtId="14" fontId="0" fillId="0" borderId="1" xfId="0" applyNumberFormat="1" applyBorder="1" applyAlignment="1"/>
    <xf numFmtId="14" fontId="0" fillId="0" borderId="1" xfId="0" applyNumberFormat="1" applyFill="1" applyBorder="1" applyAlignment="1"/>
    <xf numFmtId="0" fontId="0" fillId="0" borderId="0" xfId="0" applyBorder="1" applyAlignment="1">
      <alignment wrapText="1"/>
    </xf>
    <xf numFmtId="0" fontId="0" fillId="0" borderId="0" xfId="0" applyBorder="1" applyAlignment="1"/>
    <xf numFmtId="14" fontId="0" fillId="0" borderId="0" xfId="0" applyNumberFormat="1" applyBorder="1" applyAlignment="1"/>
    <xf numFmtId="0" fontId="0" fillId="0" borderId="0" xfId="0" applyFill="1" applyBorder="1"/>
    <xf numFmtId="0" fontId="0" fillId="0" borderId="0" xfId="0" applyBorder="1"/>
    <xf numFmtId="14" fontId="0" fillId="0" borderId="0" xfId="0" applyNumberFormat="1" applyFill="1" applyBorder="1" applyAlignment="1"/>
    <xf numFmtId="0" fontId="0" fillId="0" borderId="0" xfId="0" applyFill="1" applyBorder="1" applyAlignment="1"/>
    <xf numFmtId="0" fontId="0" fillId="0" borderId="0" xfId="0" applyBorder="1" applyAlignment="1">
      <alignment horizontal="center" vertical="center"/>
    </xf>
    <xf numFmtId="0" fontId="0" fillId="0" borderId="1" xfId="0" applyFont="1" applyFill="1" applyBorder="1" applyAlignment="1">
      <alignment horizontal="center" vertical="center" wrapText="1"/>
    </xf>
    <xf numFmtId="14" fontId="0" fillId="0" borderId="1" xfId="0" applyNumberFormat="1" applyFont="1" applyFill="1" applyBorder="1" applyAlignment="1">
      <alignment horizontal="center" vertical="center" wrapText="1"/>
    </xf>
    <xf numFmtId="0" fontId="0" fillId="0" borderId="1" xfId="0" applyFont="1" applyFill="1" applyBorder="1" applyAlignment="1">
      <alignment horizontal="left" vertical="center" wrapText="1"/>
    </xf>
    <xf numFmtId="0" fontId="0" fillId="0" borderId="13" xfId="0" applyBorder="1"/>
    <xf numFmtId="14" fontId="0" fillId="0" borderId="13" xfId="0" applyNumberFormat="1" applyFill="1" applyBorder="1" applyAlignment="1"/>
    <xf numFmtId="14" fontId="0" fillId="0" borderId="1" xfId="0" applyNumberFormat="1" applyBorder="1" applyAlignment="1">
      <alignment vertical="center"/>
    </xf>
    <xf numFmtId="0" fontId="0" fillId="0" borderId="1" xfId="0" applyFill="1" applyBorder="1" applyAlignment="1">
      <alignment vertical="center" wrapText="1"/>
    </xf>
    <xf numFmtId="14" fontId="0" fillId="0" borderId="1" xfId="0" applyNumberFormat="1" applyFill="1" applyBorder="1" applyAlignment="1">
      <alignment vertical="center"/>
    </xf>
    <xf numFmtId="0" fontId="0" fillId="0" borderId="0" xfId="0" applyBorder="1" applyAlignment="1">
      <alignment vertical="center" wrapText="1"/>
    </xf>
    <xf numFmtId="0" fontId="0" fillId="0" borderId="0" xfId="0" applyFont="1" applyFill="1" applyBorder="1" applyAlignment="1">
      <alignment horizontal="left" vertical="center" wrapText="1"/>
    </xf>
    <xf numFmtId="0" fontId="0" fillId="0" borderId="0" xfId="0" applyFont="1" applyFill="1" applyBorder="1" applyAlignment="1">
      <alignment horizontal="center" vertical="center" wrapText="1"/>
    </xf>
    <xf numFmtId="0" fontId="0" fillId="0" borderId="1" xfId="0" applyFill="1" applyBorder="1" applyAlignment="1">
      <alignment horizontal="left"/>
    </xf>
    <xf numFmtId="14" fontId="0" fillId="0" borderId="1" xfId="0" applyNumberFormat="1" applyBorder="1" applyAlignment="1">
      <alignment horizontal="right"/>
    </xf>
    <xf numFmtId="0" fontId="0" fillId="0" borderId="13" xfId="0" applyFill="1" applyBorder="1" applyAlignment="1">
      <alignment horizontal="left"/>
    </xf>
    <xf numFmtId="0" fontId="0" fillId="0" borderId="1" xfId="0" applyFill="1" applyBorder="1" applyAlignment="1">
      <alignment horizontal="left" vertical="center"/>
    </xf>
    <xf numFmtId="2" fontId="0" fillId="0" borderId="1" xfId="0" applyNumberFormat="1" applyBorder="1" applyAlignment="1">
      <alignment vertical="center"/>
    </xf>
    <xf numFmtId="2" fontId="0" fillId="0" borderId="0" xfId="0" applyNumberFormat="1" applyBorder="1" applyAlignment="1">
      <alignment vertical="center"/>
    </xf>
    <xf numFmtId="14" fontId="0" fillId="0" borderId="0" xfId="0" applyNumberFormat="1" applyBorder="1" applyAlignment="1">
      <alignment vertical="center"/>
    </xf>
    <xf numFmtId="0" fontId="0" fillId="0" borderId="1" xfId="0" applyBorder="1" applyAlignment="1">
      <alignment wrapText="1"/>
    </xf>
    <xf numFmtId="0" fontId="1" fillId="2" borderId="5" xfId="0" applyFont="1" applyFill="1" applyBorder="1" applyAlignment="1">
      <alignment horizontal="center" vertical="center" wrapText="1"/>
    </xf>
    <xf numFmtId="0" fontId="1" fillId="2" borderId="40"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 xfId="0"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0" fillId="0" borderId="1" xfId="0" applyBorder="1" applyAlignment="1">
      <alignment horizontal="center" vertical="center"/>
    </xf>
    <xf numFmtId="49" fontId="14" fillId="0" borderId="1" xfId="0" applyNumberFormat="1" applyFont="1" applyFill="1" applyBorder="1" applyAlignment="1">
      <alignment horizontal="center" vertical="center" wrapText="1"/>
    </xf>
    <xf numFmtId="1" fontId="14" fillId="0" borderId="1" xfId="0" applyNumberFormat="1" applyFont="1" applyFill="1" applyBorder="1" applyAlignment="1">
      <alignment horizontal="center" vertical="center" wrapText="1"/>
    </xf>
    <xf numFmtId="0" fontId="14" fillId="0" borderId="1" xfId="0" applyFont="1" applyFill="1" applyBorder="1"/>
    <xf numFmtId="0" fontId="14" fillId="0" borderId="1" xfId="0" applyFont="1" applyFill="1" applyBorder="1" applyAlignment="1">
      <alignment horizontal="left"/>
    </xf>
    <xf numFmtId="0" fontId="14" fillId="0" borderId="1" xfId="0" applyFont="1" applyFill="1" applyBorder="1" applyAlignment="1">
      <alignment wrapText="1"/>
    </xf>
    <xf numFmtId="1" fontId="14" fillId="0" borderId="1" xfId="0" applyNumberFormat="1" applyFont="1" applyFill="1" applyBorder="1"/>
    <xf numFmtId="3" fontId="0" fillId="3" borderId="1" xfId="0" applyNumberFormat="1" applyFill="1" applyBorder="1" applyAlignment="1">
      <alignment horizontal="right" vertical="center"/>
    </xf>
    <xf numFmtId="0" fontId="0" fillId="3" borderId="1" xfId="0" applyNumberFormat="1" applyFill="1" applyBorder="1" applyAlignment="1">
      <alignment horizontal="right" vertical="center"/>
    </xf>
    <xf numFmtId="17" fontId="13" fillId="0" borderId="1" xfId="0" applyNumberFormat="1" applyFont="1" applyFill="1" applyBorder="1" applyAlignment="1" applyProtection="1">
      <alignment horizontal="center" vertical="center" wrapText="1"/>
      <protection locked="0"/>
    </xf>
    <xf numFmtId="0" fontId="30" fillId="0" borderId="0" xfId="0" applyFont="1" applyAlignment="1">
      <alignment horizontal="justify" vertical="justify" wrapText="1"/>
    </xf>
    <xf numFmtId="0" fontId="0" fillId="0" borderId="1" xfId="0" applyBorder="1" applyAlignment="1">
      <alignment horizontal="center"/>
    </xf>
    <xf numFmtId="0" fontId="11" fillId="11" borderId="0" xfId="0" applyFont="1" applyFill="1" applyBorder="1" applyAlignment="1">
      <alignment horizontal="left" vertical="center" wrapText="1"/>
    </xf>
    <xf numFmtId="0" fontId="0" fillId="0" borderId="1" xfId="0" applyBorder="1" applyAlignment="1">
      <alignment horizontal="center" vertical="center"/>
    </xf>
    <xf numFmtId="0" fontId="25" fillId="6" borderId="1" xfId="0" applyFont="1" applyFill="1" applyBorder="1" applyAlignment="1">
      <alignment horizontal="center" vertical="center" wrapText="1"/>
    </xf>
    <xf numFmtId="0" fontId="0" fillId="0" borderId="1" xfId="0" applyBorder="1" applyAlignment="1">
      <alignment horizontal="center"/>
    </xf>
    <xf numFmtId="0" fontId="0" fillId="0" borderId="1" xfId="0" applyBorder="1" applyAlignment="1">
      <alignment horizontal="center" vertical="center"/>
    </xf>
    <xf numFmtId="43" fontId="29" fillId="7" borderId="27" xfId="1" applyFont="1" applyFill="1" applyBorder="1" applyAlignment="1">
      <alignment vertical="center"/>
    </xf>
    <xf numFmtId="43" fontId="29" fillId="8" borderId="0" xfId="0" applyNumberFormat="1" applyFont="1" applyFill="1" applyAlignment="1">
      <alignment horizontal="center" vertical="center"/>
    </xf>
    <xf numFmtId="9" fontId="29" fillId="8" borderId="35" xfId="4" applyFont="1" applyFill="1" applyBorder="1" applyAlignment="1">
      <alignment horizontal="right" vertical="center"/>
    </xf>
    <xf numFmtId="0" fontId="0" fillId="0" borderId="1" xfId="0" applyBorder="1" applyAlignment="1">
      <alignment horizontal="center" vertical="center"/>
    </xf>
    <xf numFmtId="0" fontId="0" fillId="0" borderId="13" xfId="0" applyBorder="1" applyAlignment="1">
      <alignment horizontal="center" vertical="center"/>
    </xf>
    <xf numFmtId="0" fontId="0" fillId="0" borderId="1" xfId="0" applyBorder="1" applyAlignment="1">
      <alignment wrapText="1"/>
    </xf>
    <xf numFmtId="0" fontId="0" fillId="4" borderId="1" xfId="0" applyFill="1" applyBorder="1" applyAlignment="1">
      <alignment horizontal="center" vertical="center" wrapText="1"/>
    </xf>
    <xf numFmtId="0" fontId="0" fillId="4" borderId="1" xfId="0" applyFill="1" applyBorder="1" applyAlignment="1">
      <alignment horizontal="center" vertical="center"/>
    </xf>
    <xf numFmtId="0" fontId="0" fillId="0" borderId="14" xfId="0" applyFont="1" applyFill="1" applyBorder="1" applyAlignment="1">
      <alignment horizontal="center" vertical="center" wrapText="1"/>
    </xf>
    <xf numFmtId="0" fontId="1" fillId="0" borderId="14" xfId="0" applyFont="1" applyFill="1" applyBorder="1" applyAlignment="1">
      <alignment horizontal="center" vertical="center" wrapText="1"/>
    </xf>
    <xf numFmtId="0" fontId="0" fillId="0" borderId="5" xfId="0" applyBorder="1" applyAlignment="1">
      <alignment horizontal="center" vertical="center"/>
    </xf>
    <xf numFmtId="0" fontId="0" fillId="0" borderId="14" xfId="0"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 xfId="0" applyBorder="1" applyAlignment="1">
      <alignment horizontal="left" vertical="center" wrapText="1"/>
    </xf>
    <xf numFmtId="0" fontId="0" fillId="0" borderId="1" xfId="0" applyBorder="1" applyAlignment="1">
      <alignment horizontal="left" vertical="center"/>
    </xf>
    <xf numFmtId="0" fontId="7" fillId="2" borderId="6"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1" fillId="2" borderId="40" xfId="0" applyFont="1" applyFill="1" applyBorder="1" applyAlignment="1">
      <alignment horizontal="center" vertical="center" wrapText="1"/>
    </xf>
    <xf numFmtId="0" fontId="0" fillId="0" borderId="1" xfId="0" applyBorder="1" applyAlignment="1">
      <alignment horizontal="center" vertical="center"/>
    </xf>
    <xf numFmtId="0" fontId="1" fillId="0" borderId="1" xfId="0" applyFont="1" applyBorder="1" applyAlignment="1">
      <alignment horizontal="left" vertical="center" wrapText="1"/>
    </xf>
    <xf numFmtId="0" fontId="1" fillId="0" borderId="5" xfId="0" applyFont="1" applyBorder="1" applyAlignment="1">
      <alignment horizontal="left" vertical="center" wrapText="1"/>
    </xf>
    <xf numFmtId="0" fontId="1" fillId="0" borderId="14" xfId="0" applyFont="1" applyBorder="1" applyAlignment="1">
      <alignment horizontal="left" vertical="center" wrapText="1"/>
    </xf>
    <xf numFmtId="0" fontId="23" fillId="0" borderId="0" xfId="0" applyFont="1" applyAlignment="1">
      <alignment horizontal="center" vertical="center"/>
    </xf>
    <xf numFmtId="0" fontId="24" fillId="0" borderId="0" xfId="0" applyFont="1" applyAlignment="1">
      <alignment horizontal="justify" vertical="center" wrapText="1"/>
    </xf>
    <xf numFmtId="0" fontId="25" fillId="5" borderId="1" xfId="0" applyFont="1" applyFill="1" applyBorder="1" applyAlignment="1">
      <alignment horizontal="center" vertical="center" wrapText="1"/>
    </xf>
    <xf numFmtId="0" fontId="0" fillId="0" borderId="1" xfId="0" applyBorder="1" applyAlignment="1">
      <alignment wrapText="1"/>
    </xf>
    <xf numFmtId="0" fontId="25" fillId="6" borderId="1" xfId="0" applyFont="1" applyFill="1" applyBorder="1" applyAlignment="1">
      <alignment horizontal="center" vertical="center"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37" fillId="0" borderId="5" xfId="0" applyFont="1" applyBorder="1" applyAlignment="1">
      <alignment horizontal="center"/>
    </xf>
    <xf numFmtId="0" fontId="37" fillId="0" borderId="40" xfId="0" applyFont="1" applyBorder="1" applyAlignment="1">
      <alignment horizontal="center"/>
    </xf>
    <xf numFmtId="0" fontId="37" fillId="0" borderId="14" xfId="0" applyFont="1" applyBorder="1" applyAlignment="1">
      <alignment horizontal="center"/>
    </xf>
    <xf numFmtId="0" fontId="37" fillId="0" borderId="1" xfId="0" applyFont="1" applyBorder="1" applyAlignment="1">
      <alignment horizontal="center"/>
    </xf>
    <xf numFmtId="0" fontId="25" fillId="0" borderId="1" xfId="0" applyFont="1" applyBorder="1" applyAlignment="1">
      <alignment horizontal="center"/>
    </xf>
    <xf numFmtId="0" fontId="26" fillId="7" borderId="19" xfId="0" applyFont="1" applyFill="1" applyBorder="1" applyAlignment="1">
      <alignment horizontal="left" vertical="justify" wrapText="1"/>
    </xf>
    <xf numFmtId="0" fontId="26" fillId="7" borderId="20" xfId="0" applyFont="1" applyFill="1" applyBorder="1" applyAlignment="1">
      <alignment horizontal="left" vertical="justify" wrapText="1"/>
    </xf>
    <xf numFmtId="0" fontId="26" fillId="7" borderId="21" xfId="0" applyFont="1" applyFill="1" applyBorder="1" applyAlignment="1">
      <alignment horizontal="left" vertical="justify" wrapText="1"/>
    </xf>
    <xf numFmtId="0" fontId="26" fillId="7" borderId="22" xfId="0" applyFont="1" applyFill="1" applyBorder="1" applyAlignment="1">
      <alignment horizontal="left" vertical="justify" wrapText="1"/>
    </xf>
    <xf numFmtId="0" fontId="26" fillId="7" borderId="23" xfId="0" applyFont="1" applyFill="1" applyBorder="1" applyAlignment="1">
      <alignment horizontal="left" vertical="justify" wrapText="1"/>
    </xf>
    <xf numFmtId="0" fontId="26" fillId="7" borderId="24" xfId="0" applyFont="1" applyFill="1" applyBorder="1" applyAlignment="1">
      <alignment horizontal="left" vertical="justify" wrapText="1"/>
    </xf>
    <xf numFmtId="0" fontId="25" fillId="0" borderId="1" xfId="0" applyFont="1" applyBorder="1" applyAlignment="1">
      <alignment horizontal="center" vertical="center" wrapText="1"/>
    </xf>
    <xf numFmtId="0" fontId="33" fillId="10" borderId="0" xfId="0" applyFont="1" applyFill="1" applyAlignment="1">
      <alignment horizontal="center"/>
    </xf>
    <xf numFmtId="0" fontId="32" fillId="0" borderId="0" xfId="0" applyFont="1" applyAlignment="1">
      <alignment horizontal="center" vertical="center"/>
    </xf>
    <xf numFmtId="0" fontId="26" fillId="0" borderId="5" xfId="0" applyFont="1" applyBorder="1" applyAlignment="1">
      <alignment horizontal="center"/>
    </xf>
    <xf numFmtId="0" fontId="26" fillId="7" borderId="22" xfId="0" applyFont="1" applyFill="1" applyBorder="1" applyAlignment="1">
      <alignment horizontal="center" vertical="justify" wrapText="1"/>
    </xf>
    <xf numFmtId="0" fontId="26" fillId="7" borderId="23" xfId="0" applyFont="1" applyFill="1" applyBorder="1" applyAlignment="1">
      <alignment horizontal="center" vertical="justify" wrapText="1"/>
    </xf>
    <xf numFmtId="0" fontId="26" fillId="7" borderId="24" xfId="0" applyFont="1" applyFill="1" applyBorder="1" applyAlignment="1">
      <alignment horizontal="center" vertical="justify" wrapText="1"/>
    </xf>
    <xf numFmtId="0" fontId="0" fillId="0" borderId="1" xfId="0" applyBorder="1" applyAlignment="1">
      <alignment horizontal="center"/>
    </xf>
    <xf numFmtId="0" fontId="0" fillId="0" borderId="5" xfId="0" applyBorder="1" applyAlignment="1">
      <alignment horizontal="center"/>
    </xf>
    <xf numFmtId="0" fontId="0" fillId="0" borderId="40" xfId="0" applyBorder="1" applyAlignment="1">
      <alignment horizontal="center"/>
    </xf>
    <xf numFmtId="0" fontId="0" fillId="0" borderId="14" xfId="0" applyBorder="1" applyAlignment="1">
      <alignment horizontal="center"/>
    </xf>
    <xf numFmtId="0" fontId="38" fillId="0" borderId="5" xfId="0" applyFont="1" applyBorder="1" applyAlignment="1">
      <alignment horizontal="center"/>
    </xf>
    <xf numFmtId="0" fontId="0" fillId="0" borderId="28" xfId="0" applyBorder="1"/>
    <xf numFmtId="0" fontId="28" fillId="7" borderId="35" xfId="0" applyFont="1" applyFill="1" applyBorder="1" applyAlignment="1">
      <alignment vertical="center" wrapText="1"/>
    </xf>
    <xf numFmtId="0" fontId="28" fillId="7" borderId="34" xfId="0" applyFont="1" applyFill="1" applyBorder="1" applyAlignment="1">
      <alignment vertical="center" wrapText="1"/>
    </xf>
    <xf numFmtId="0" fontId="28" fillId="9" borderId="30" xfId="0" applyFont="1" applyFill="1" applyBorder="1" applyAlignment="1">
      <alignment horizontal="center" vertical="center"/>
    </xf>
    <xf numFmtId="0" fontId="28" fillId="9" borderId="32" xfId="0" applyFont="1" applyFill="1" applyBorder="1" applyAlignment="1">
      <alignment horizontal="center" vertical="center"/>
    </xf>
    <xf numFmtId="0" fontId="28" fillId="9" borderId="31" xfId="0" applyFont="1" applyFill="1" applyBorder="1" applyAlignment="1">
      <alignment horizontal="center" vertical="center"/>
    </xf>
    <xf numFmtId="0" fontId="29" fillId="7" borderId="38" xfId="0" applyFont="1" applyFill="1" applyBorder="1" applyAlignment="1">
      <alignment vertical="center"/>
    </xf>
    <xf numFmtId="0" fontId="28" fillId="7" borderId="25" xfId="0" applyFont="1" applyFill="1" applyBorder="1" applyAlignment="1">
      <alignment vertical="center"/>
    </xf>
    <xf numFmtId="0" fontId="28" fillId="7" borderId="33" xfId="0" applyFont="1" applyFill="1" applyBorder="1" applyAlignment="1">
      <alignment vertical="center"/>
    </xf>
    <xf numFmtId="0" fontId="28" fillId="7" borderId="26" xfId="0" applyFont="1" applyFill="1" applyBorder="1" applyAlignment="1">
      <alignment vertical="center" wrapText="1"/>
    </xf>
    <xf numFmtId="0" fontId="28" fillId="7" borderId="37" xfId="0" applyFont="1" applyFill="1" applyBorder="1" applyAlignment="1">
      <alignment vertical="center" wrapText="1"/>
    </xf>
    <xf numFmtId="0" fontId="29" fillId="7" borderId="39" xfId="0" applyFont="1" applyFill="1" applyBorder="1" applyAlignment="1">
      <alignment vertical="center"/>
    </xf>
    <xf numFmtId="0" fontId="28" fillId="7" borderId="25" xfId="0" applyFont="1" applyFill="1" applyBorder="1" applyAlignment="1">
      <alignment horizontal="center" vertical="center" wrapText="1"/>
    </xf>
    <xf numFmtId="0" fontId="28" fillId="7" borderId="26" xfId="0" applyFont="1" applyFill="1" applyBorder="1" applyAlignment="1">
      <alignment horizontal="center" vertical="center" wrapText="1"/>
    </xf>
    <xf numFmtId="0" fontId="28" fillId="7" borderId="0" xfId="0" applyFont="1" applyFill="1" applyAlignment="1">
      <alignment horizontal="center" vertical="center" wrapText="1"/>
    </xf>
    <xf numFmtId="0" fontId="29" fillId="7" borderId="32" xfId="0" applyFont="1" applyFill="1" applyBorder="1" applyAlignment="1">
      <alignment horizontal="center" vertical="center" wrapText="1"/>
    </xf>
    <xf numFmtId="0" fontId="29" fillId="7" borderId="31" xfId="0" applyFont="1" applyFill="1" applyBorder="1" applyAlignment="1">
      <alignment horizontal="center" vertical="center" wrapText="1"/>
    </xf>
    <xf numFmtId="0" fontId="36" fillId="7" borderId="32" xfId="0" applyFont="1" applyFill="1" applyBorder="1" applyAlignment="1">
      <alignment horizontal="center" vertical="center" wrapText="1"/>
    </xf>
    <xf numFmtId="0" fontId="36" fillId="7" borderId="31" xfId="0" applyFont="1" applyFill="1" applyBorder="1" applyAlignment="1">
      <alignment horizontal="center" vertical="center" wrapText="1"/>
    </xf>
    <xf numFmtId="0" fontId="35" fillId="7" borderId="32" xfId="0" applyFont="1" applyFill="1" applyBorder="1" applyAlignment="1">
      <alignment horizontal="center" vertical="center" wrapText="1"/>
    </xf>
    <xf numFmtId="0" fontId="35" fillId="7" borderId="31" xfId="0" applyFont="1" applyFill="1" applyBorder="1" applyAlignment="1">
      <alignment horizontal="center" vertical="center" wrapText="1"/>
    </xf>
    <xf numFmtId="44" fontId="36" fillId="7" borderId="32" xfId="3" applyFont="1" applyFill="1" applyBorder="1" applyAlignment="1">
      <alignment horizontal="center" vertical="center" wrapText="1"/>
    </xf>
    <xf numFmtId="44" fontId="36" fillId="7" borderId="31" xfId="3" applyFont="1" applyFill="1" applyBorder="1" applyAlignment="1">
      <alignment horizontal="center" vertical="center" wrapText="1"/>
    </xf>
    <xf numFmtId="0" fontId="30" fillId="0" borderId="0" xfId="0" applyFont="1" applyAlignment="1">
      <alignment horizontal="left" vertical="center" wrapText="1"/>
    </xf>
    <xf numFmtId="0" fontId="39" fillId="0" borderId="0" xfId="0" applyFont="1" applyAlignment="1">
      <alignment horizontal="justify" vertical="justify"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2.bin"/><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 Id="rId6" Type="http://schemas.openxmlformats.org/officeDocument/2006/relationships/printerSettings" Target="../printerSettings/printerSettings15.bin"/><Relationship Id="rId5" Type="http://schemas.openxmlformats.org/officeDocument/2006/relationships/printerSettings" Target="../printerSettings/printerSettings14.bin"/><Relationship Id="rId4" Type="http://schemas.openxmlformats.org/officeDocument/2006/relationships/printerSettings" Target="../printerSettings/printerSettings13.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18.bin"/><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 Id="rId6" Type="http://schemas.openxmlformats.org/officeDocument/2006/relationships/printerSettings" Target="../printerSettings/printerSettings21.bin"/><Relationship Id="rId5" Type="http://schemas.openxmlformats.org/officeDocument/2006/relationships/printerSettings" Target="../printerSettings/printerSettings20.bin"/><Relationship Id="rId4" Type="http://schemas.openxmlformats.org/officeDocument/2006/relationships/printerSettings" Target="../printerSettings/printerSettings1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WVG162"/>
  <sheetViews>
    <sheetView topLeftCell="G109" zoomScale="75" zoomScaleNormal="75" workbookViewId="0">
      <selection activeCell="Q123" sqref="Q123"/>
    </sheetView>
  </sheetViews>
  <sheetFormatPr baseColWidth="10" defaultRowHeight="15" x14ac:dyDescent="0.25"/>
  <cols>
    <col min="1" max="1" width="3.140625" style="9" bestFit="1" customWidth="1"/>
    <col min="2" max="2" width="82.7109375" style="9" customWidth="1"/>
    <col min="3" max="3" width="31.140625" style="9" customWidth="1"/>
    <col min="4" max="4" width="48.5703125" style="9" customWidth="1"/>
    <col min="5" max="5" width="20.42578125" style="9" customWidth="1"/>
    <col min="6" max="6" width="29.7109375" style="9" customWidth="1"/>
    <col min="7" max="7" width="33.42578125" style="9" customWidth="1"/>
    <col min="8" max="8" width="11.42578125" style="9" customWidth="1"/>
    <col min="9" max="9" width="20.5703125" style="9" customWidth="1"/>
    <col min="10" max="10" width="23" style="9" customWidth="1"/>
    <col min="11" max="11" width="22.140625" style="9" customWidth="1"/>
    <col min="12" max="12" width="34.42578125" style="9" customWidth="1"/>
    <col min="13" max="13" width="18.7109375" style="9" customWidth="1"/>
    <col min="14" max="14" width="22.140625" style="9" customWidth="1"/>
    <col min="15" max="15" width="26.140625" style="9" customWidth="1"/>
    <col min="16" max="16" width="55.85546875" style="9" customWidth="1"/>
    <col min="17" max="17" width="46.7109375" style="9" customWidth="1"/>
    <col min="18" max="18" width="26.7109375" style="9" customWidth="1"/>
    <col min="19" max="22" width="6.42578125" style="9" customWidth="1"/>
    <col min="23" max="251" width="11.42578125" style="9"/>
    <col min="252" max="252" width="1" style="9" customWidth="1"/>
    <col min="253" max="253" width="4.28515625" style="9" customWidth="1"/>
    <col min="254" max="254" width="34.7109375" style="9" customWidth="1"/>
    <col min="255" max="255" width="11.42578125"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11.42578125"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11.42578125"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11.42578125"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11.42578125"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11.42578125"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11.42578125"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11.42578125"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11.42578125"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11.42578125"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11.42578125"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11.42578125"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11.42578125"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11.42578125"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11.42578125"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11.42578125"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11.42578125"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11.42578125"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11.42578125"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11.42578125"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11.42578125"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11.42578125"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11.42578125"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11.42578125"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11.42578125"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11.42578125"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11.42578125"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11.42578125"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11.42578125"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11.42578125"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11.42578125"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11.42578125"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11.42578125"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11.42578125"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11.42578125"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11.42578125"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11.42578125"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11.42578125"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11.42578125"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11.42578125"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11.42578125"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11.42578125"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11.42578125"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11.42578125"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11.42578125"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11.42578125"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11.42578125"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11.42578125"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11.42578125"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11.42578125"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11.42578125"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11.42578125"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11.42578125"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11.42578125"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11.42578125"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11.42578125"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11.42578125"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11.42578125"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11.42578125"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11.42578125"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11.42578125"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11.42578125"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11.42578125"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44" t="s">
        <v>63</v>
      </c>
      <c r="C2" s="245"/>
      <c r="D2" s="245"/>
      <c r="E2" s="245"/>
      <c r="F2" s="245"/>
      <c r="G2" s="245"/>
      <c r="H2" s="245"/>
      <c r="I2" s="245"/>
      <c r="J2" s="245"/>
      <c r="K2" s="245"/>
      <c r="L2" s="245"/>
      <c r="M2" s="245"/>
      <c r="N2" s="245"/>
      <c r="O2" s="245"/>
      <c r="P2" s="245"/>
    </row>
    <row r="4" spans="2:16" ht="26.25" x14ac:dyDescent="0.25">
      <c r="B4" s="244" t="s">
        <v>48</v>
      </c>
      <c r="C4" s="245"/>
      <c r="D4" s="245"/>
      <c r="E4" s="245"/>
      <c r="F4" s="245"/>
      <c r="G4" s="245"/>
      <c r="H4" s="245"/>
      <c r="I4" s="245"/>
      <c r="J4" s="245"/>
      <c r="K4" s="245"/>
      <c r="L4" s="245"/>
      <c r="M4" s="245"/>
      <c r="N4" s="245"/>
      <c r="O4" s="245"/>
      <c r="P4" s="245"/>
    </row>
    <row r="5" spans="2:16" ht="15.75" thickBot="1" x14ac:dyDescent="0.3"/>
    <row r="6" spans="2:16" ht="21.75" thickBot="1" x14ac:dyDescent="0.3">
      <c r="B6" s="11" t="s">
        <v>4</v>
      </c>
      <c r="C6" s="265" t="s">
        <v>494</v>
      </c>
      <c r="D6" s="265"/>
      <c r="E6" s="265"/>
      <c r="F6" s="265"/>
      <c r="G6" s="265"/>
      <c r="H6" s="265"/>
      <c r="I6" s="265"/>
      <c r="J6" s="265"/>
      <c r="K6" s="265"/>
      <c r="L6" s="265"/>
      <c r="M6" s="265"/>
      <c r="N6" s="266"/>
    </row>
    <row r="7" spans="2:16" ht="16.5" thickBot="1" x14ac:dyDescent="0.3">
      <c r="B7" s="12" t="s">
        <v>5</v>
      </c>
      <c r="C7" s="265" t="s">
        <v>215</v>
      </c>
      <c r="D7" s="265"/>
      <c r="E7" s="265"/>
      <c r="F7" s="265"/>
      <c r="G7" s="265"/>
      <c r="H7" s="265"/>
      <c r="I7" s="265"/>
      <c r="J7" s="265"/>
      <c r="K7" s="265"/>
      <c r="L7" s="265"/>
      <c r="M7" s="265"/>
      <c r="N7" s="266"/>
    </row>
    <row r="8" spans="2:16" ht="16.5" thickBot="1" x14ac:dyDescent="0.3">
      <c r="B8" s="12" t="s">
        <v>6</v>
      </c>
      <c r="C8" s="265" t="s">
        <v>495</v>
      </c>
      <c r="D8" s="265"/>
      <c r="E8" s="265"/>
      <c r="F8" s="265"/>
      <c r="G8" s="265"/>
      <c r="H8" s="265"/>
      <c r="I8" s="265"/>
      <c r="J8" s="265"/>
      <c r="K8" s="265"/>
      <c r="L8" s="265"/>
      <c r="M8" s="265"/>
      <c r="N8" s="266"/>
    </row>
    <row r="9" spans="2:16" ht="16.5" thickBot="1" x14ac:dyDescent="0.3">
      <c r="B9" s="12" t="s">
        <v>7</v>
      </c>
      <c r="C9" s="265"/>
      <c r="D9" s="265"/>
      <c r="E9" s="265"/>
      <c r="F9" s="265"/>
      <c r="G9" s="265"/>
      <c r="H9" s="265"/>
      <c r="I9" s="265"/>
      <c r="J9" s="265"/>
      <c r="K9" s="265"/>
      <c r="L9" s="265"/>
      <c r="M9" s="265"/>
      <c r="N9" s="266"/>
    </row>
    <row r="10" spans="2:16" ht="16.5" thickBot="1" x14ac:dyDescent="0.3">
      <c r="B10" s="12" t="s">
        <v>8</v>
      </c>
      <c r="C10" s="267"/>
      <c r="D10" s="267"/>
      <c r="E10" s="268"/>
      <c r="F10" s="34"/>
      <c r="G10" s="34"/>
      <c r="H10" s="34"/>
      <c r="I10" s="34"/>
      <c r="J10" s="34"/>
      <c r="K10" s="34"/>
      <c r="L10" s="34"/>
      <c r="M10" s="34"/>
      <c r="N10" s="35"/>
    </row>
    <row r="11" spans="2:16" ht="16.5" thickBot="1" x14ac:dyDescent="0.3">
      <c r="B11" s="14" t="s">
        <v>9</v>
      </c>
      <c r="C11" s="15">
        <v>41974</v>
      </c>
      <c r="D11" s="16"/>
      <c r="E11" s="16"/>
      <c r="F11" s="16"/>
      <c r="G11" s="16"/>
      <c r="H11" s="16"/>
      <c r="I11" s="16"/>
      <c r="J11" s="16"/>
      <c r="K11" s="16"/>
      <c r="L11" s="16"/>
      <c r="M11" s="16"/>
      <c r="N11" s="17"/>
    </row>
    <row r="12" spans="2:16" ht="15.75" x14ac:dyDescent="0.25">
      <c r="B12" s="13"/>
      <c r="C12" s="18"/>
      <c r="D12" s="19"/>
      <c r="E12" s="19"/>
      <c r="F12" s="19"/>
      <c r="G12" s="19"/>
      <c r="H12" s="19"/>
      <c r="I12" s="8"/>
      <c r="J12" s="8"/>
      <c r="K12" s="8"/>
      <c r="L12" s="8"/>
      <c r="M12" s="8"/>
      <c r="N12" s="19"/>
    </row>
    <row r="13" spans="2:16" x14ac:dyDescent="0.25">
      <c r="I13" s="8"/>
      <c r="J13" s="8"/>
      <c r="K13" s="8"/>
      <c r="L13" s="8"/>
      <c r="M13" s="8"/>
      <c r="N13" s="21"/>
    </row>
    <row r="14" spans="2:16" ht="45.75" customHeight="1" x14ac:dyDescent="0.25">
      <c r="B14" s="258" t="s">
        <v>101</v>
      </c>
      <c r="C14" s="258"/>
      <c r="D14" s="53" t="s">
        <v>12</v>
      </c>
      <c r="E14" s="53" t="s">
        <v>13</v>
      </c>
      <c r="F14" s="53" t="s">
        <v>29</v>
      </c>
      <c r="G14" s="95"/>
      <c r="I14" s="38"/>
      <c r="J14" s="38"/>
      <c r="K14" s="38"/>
      <c r="L14" s="38"/>
      <c r="M14" s="38"/>
      <c r="N14" s="21"/>
    </row>
    <row r="15" spans="2:16" x14ac:dyDescent="0.25">
      <c r="B15" s="258"/>
      <c r="C15" s="258"/>
      <c r="D15" s="53">
        <v>4</v>
      </c>
      <c r="E15" s="36">
        <v>908402235</v>
      </c>
      <c r="F15" s="216">
        <v>435</v>
      </c>
      <c r="G15" s="96"/>
      <c r="I15" s="39"/>
      <c r="J15" s="39"/>
      <c r="K15" s="39"/>
      <c r="L15" s="39"/>
      <c r="M15" s="39"/>
      <c r="N15" s="21"/>
    </row>
    <row r="16" spans="2:16" x14ac:dyDescent="0.25">
      <c r="B16" s="258"/>
      <c r="C16" s="258"/>
      <c r="D16" s="53"/>
      <c r="E16" s="36"/>
      <c r="F16" s="36"/>
      <c r="G16" s="96"/>
      <c r="I16" s="39"/>
      <c r="J16" s="39"/>
      <c r="K16" s="39"/>
      <c r="L16" s="39"/>
      <c r="M16" s="39"/>
      <c r="N16" s="21"/>
    </row>
    <row r="17" spans="1:14" x14ac:dyDescent="0.25">
      <c r="B17" s="258"/>
      <c r="C17" s="258"/>
      <c r="D17" s="53"/>
      <c r="E17" s="36"/>
      <c r="F17" s="36"/>
      <c r="G17" s="96"/>
      <c r="I17" s="39"/>
      <c r="J17" s="39"/>
      <c r="K17" s="39"/>
      <c r="L17" s="39"/>
      <c r="M17" s="39"/>
      <c r="N17" s="21"/>
    </row>
    <row r="18" spans="1:14" x14ac:dyDescent="0.25">
      <c r="B18" s="258"/>
      <c r="C18" s="258"/>
      <c r="D18" s="53"/>
      <c r="E18" s="37"/>
      <c r="F18" s="36"/>
      <c r="G18" s="96"/>
      <c r="H18" s="22"/>
      <c r="I18" s="39"/>
      <c r="J18" s="39"/>
      <c r="K18" s="39"/>
      <c r="L18" s="39"/>
      <c r="M18" s="39"/>
      <c r="N18" s="20"/>
    </row>
    <row r="19" spans="1:14" x14ac:dyDescent="0.25">
      <c r="B19" s="258"/>
      <c r="C19" s="258"/>
      <c r="D19" s="53"/>
      <c r="E19" s="37"/>
      <c r="F19" s="36"/>
      <c r="G19" s="96"/>
      <c r="H19" s="22"/>
      <c r="I19" s="41"/>
      <c r="J19" s="41"/>
      <c r="K19" s="41"/>
      <c r="L19" s="41"/>
      <c r="M19" s="41"/>
      <c r="N19" s="20"/>
    </row>
    <row r="20" spans="1:14" x14ac:dyDescent="0.25">
      <c r="B20" s="258"/>
      <c r="C20" s="258"/>
      <c r="D20" s="53"/>
      <c r="E20" s="37"/>
      <c r="F20" s="36"/>
      <c r="G20" s="96"/>
      <c r="H20" s="22"/>
      <c r="I20" s="8"/>
      <c r="J20" s="8"/>
      <c r="K20" s="8"/>
      <c r="L20" s="8"/>
      <c r="M20" s="8"/>
      <c r="N20" s="20"/>
    </row>
    <row r="21" spans="1:14" x14ac:dyDescent="0.25">
      <c r="B21" s="258"/>
      <c r="C21" s="258"/>
      <c r="D21" s="53"/>
      <c r="E21" s="37"/>
      <c r="F21" s="36"/>
      <c r="G21" s="96"/>
      <c r="H21" s="22"/>
      <c r="I21" s="8"/>
      <c r="J21" s="8"/>
      <c r="K21" s="8"/>
      <c r="L21" s="8"/>
      <c r="M21" s="8"/>
      <c r="N21" s="20"/>
    </row>
    <row r="22" spans="1:14" ht="15.75" thickBot="1" x14ac:dyDescent="0.3">
      <c r="B22" s="263" t="s">
        <v>14</v>
      </c>
      <c r="C22" s="264"/>
      <c r="D22" s="53"/>
      <c r="E22" s="65"/>
      <c r="F22" s="36"/>
      <c r="G22" s="96"/>
      <c r="H22" s="22"/>
      <c r="I22" s="8"/>
      <c r="J22" s="8"/>
      <c r="K22" s="8"/>
      <c r="L22" s="8"/>
      <c r="M22" s="8"/>
      <c r="N22" s="20"/>
    </row>
    <row r="23" spans="1:14" ht="45.75" thickBot="1" x14ac:dyDescent="0.3">
      <c r="A23" s="43"/>
      <c r="B23" s="54" t="s">
        <v>15</v>
      </c>
      <c r="C23" s="54" t="s">
        <v>102</v>
      </c>
      <c r="E23" s="38"/>
      <c r="F23" s="38"/>
      <c r="G23" s="38"/>
      <c r="H23" s="38"/>
      <c r="I23" s="10"/>
      <c r="J23" s="10"/>
      <c r="K23" s="10"/>
      <c r="L23" s="10"/>
      <c r="M23" s="10"/>
    </row>
    <row r="24" spans="1:14" ht="15.75" thickBot="1" x14ac:dyDescent="0.3">
      <c r="A24" s="44">
        <v>1</v>
      </c>
      <c r="C24" s="46">
        <f>F15*80%</f>
        <v>348</v>
      </c>
      <c r="D24" s="42"/>
      <c r="E24" s="45">
        <f>E15</f>
        <v>908402235</v>
      </c>
      <c r="F24" s="40"/>
      <c r="G24" s="40"/>
      <c r="H24" s="40"/>
      <c r="I24" s="23"/>
      <c r="J24" s="23"/>
      <c r="K24" s="23"/>
      <c r="L24" s="23"/>
      <c r="M24" s="23"/>
    </row>
    <row r="25" spans="1:14" x14ac:dyDescent="0.25">
      <c r="A25" s="103"/>
      <c r="C25" s="104"/>
      <c r="D25" s="39"/>
      <c r="E25" s="105"/>
      <c r="F25" s="40"/>
      <c r="G25" s="40"/>
      <c r="H25" s="40"/>
      <c r="I25" s="23"/>
      <c r="J25" s="23"/>
      <c r="K25" s="23"/>
      <c r="L25" s="23"/>
      <c r="M25" s="23"/>
    </row>
    <row r="26" spans="1:14" x14ac:dyDescent="0.25">
      <c r="A26" s="103"/>
      <c r="C26" s="104"/>
      <c r="D26" s="39"/>
      <c r="E26" s="105"/>
      <c r="F26" s="40"/>
      <c r="G26" s="40"/>
      <c r="H26" s="40"/>
      <c r="I26" s="23"/>
      <c r="J26" s="23"/>
      <c r="K26" s="23"/>
      <c r="L26" s="23"/>
      <c r="M26" s="23"/>
    </row>
    <row r="27" spans="1:14" x14ac:dyDescent="0.25">
      <c r="A27" s="103"/>
      <c r="B27" s="126" t="s">
        <v>139</v>
      </c>
      <c r="C27" s="108"/>
      <c r="D27" s="108"/>
      <c r="E27" s="108"/>
      <c r="F27" s="108"/>
      <c r="G27" s="108"/>
      <c r="H27" s="108"/>
      <c r="I27" s="111"/>
      <c r="J27" s="111"/>
      <c r="K27" s="111"/>
      <c r="L27" s="111"/>
      <c r="M27" s="111"/>
      <c r="N27" s="112"/>
    </row>
    <row r="28" spans="1:14" x14ac:dyDescent="0.25">
      <c r="A28" s="103"/>
      <c r="B28" s="108"/>
      <c r="C28" s="108"/>
      <c r="D28" s="108"/>
      <c r="E28" s="108"/>
      <c r="F28" s="108"/>
      <c r="G28" s="108"/>
      <c r="H28" s="108"/>
      <c r="I28" s="111"/>
      <c r="J28" s="111"/>
      <c r="K28" s="111"/>
      <c r="L28" s="111"/>
      <c r="M28" s="111"/>
      <c r="N28" s="112"/>
    </row>
    <row r="29" spans="1:14" x14ac:dyDescent="0.25">
      <c r="A29" s="103"/>
      <c r="B29" s="129" t="s">
        <v>33</v>
      </c>
      <c r="C29" s="129" t="s">
        <v>140</v>
      </c>
      <c r="D29" s="129" t="s">
        <v>141</v>
      </c>
      <c r="E29" s="108"/>
      <c r="F29" s="108"/>
      <c r="G29" s="108"/>
      <c r="H29" s="108"/>
      <c r="I29" s="111"/>
      <c r="J29" s="111"/>
      <c r="K29" s="111"/>
      <c r="L29" s="111"/>
      <c r="M29" s="111"/>
      <c r="N29" s="112"/>
    </row>
    <row r="30" spans="1:14" x14ac:dyDescent="0.25">
      <c r="A30" s="103"/>
      <c r="B30" s="125" t="s">
        <v>142</v>
      </c>
      <c r="C30" s="209" t="s">
        <v>390</v>
      </c>
      <c r="D30" s="125"/>
      <c r="E30" s="108"/>
      <c r="F30" s="108"/>
      <c r="G30" s="108"/>
      <c r="H30" s="108"/>
      <c r="I30" s="111"/>
      <c r="J30" s="111"/>
      <c r="K30" s="111"/>
      <c r="L30" s="111"/>
      <c r="M30" s="111"/>
      <c r="N30" s="112"/>
    </row>
    <row r="31" spans="1:14" x14ac:dyDescent="0.25">
      <c r="A31" s="103"/>
      <c r="B31" s="125" t="s">
        <v>143</v>
      </c>
      <c r="C31" s="209" t="s">
        <v>390</v>
      </c>
      <c r="D31" s="125"/>
      <c r="E31" s="108"/>
      <c r="F31" s="108"/>
      <c r="G31" s="108"/>
      <c r="H31" s="108"/>
      <c r="I31" s="111"/>
      <c r="J31" s="111"/>
      <c r="K31" s="111"/>
      <c r="L31" s="111"/>
      <c r="M31" s="111"/>
      <c r="N31" s="112"/>
    </row>
    <row r="32" spans="1:14" x14ac:dyDescent="0.25">
      <c r="A32" s="103"/>
      <c r="B32" s="125" t="s">
        <v>144</v>
      </c>
      <c r="C32" s="204" t="s">
        <v>390</v>
      </c>
      <c r="D32" s="125"/>
      <c r="E32" s="108"/>
      <c r="F32" s="108"/>
      <c r="G32" s="108"/>
      <c r="H32" s="108"/>
      <c r="I32" s="111"/>
      <c r="J32" s="111"/>
      <c r="K32" s="111"/>
      <c r="L32" s="111"/>
      <c r="M32" s="111"/>
      <c r="N32" s="112"/>
    </row>
    <row r="33" spans="1:17" x14ac:dyDescent="0.25">
      <c r="A33" s="103"/>
      <c r="B33" s="125" t="s">
        <v>145</v>
      </c>
      <c r="C33" s="225" t="s">
        <v>390</v>
      </c>
      <c r="D33" s="170"/>
      <c r="E33" s="108"/>
      <c r="F33" s="108"/>
      <c r="G33" s="108"/>
      <c r="H33" s="108"/>
      <c r="I33" s="111"/>
      <c r="J33" s="111"/>
      <c r="K33" s="111"/>
      <c r="L33" s="111"/>
      <c r="M33" s="111"/>
      <c r="N33" s="112"/>
    </row>
    <row r="34" spans="1:17" x14ac:dyDescent="0.25">
      <c r="A34" s="103"/>
      <c r="B34" s="108"/>
      <c r="C34" s="108"/>
      <c r="D34" s="108"/>
      <c r="E34" s="108"/>
      <c r="F34" s="108"/>
      <c r="G34" s="108"/>
      <c r="H34" s="108"/>
      <c r="I34" s="111"/>
      <c r="J34" s="111"/>
      <c r="K34" s="111"/>
      <c r="L34" s="111"/>
      <c r="M34" s="111"/>
      <c r="N34" s="112"/>
    </row>
    <row r="35" spans="1:17" x14ac:dyDescent="0.25">
      <c r="A35" s="103"/>
      <c r="B35" s="108"/>
      <c r="C35" s="108"/>
      <c r="D35" s="108"/>
      <c r="E35" s="108"/>
      <c r="F35" s="108"/>
      <c r="G35" s="108"/>
      <c r="H35" s="108"/>
      <c r="I35" s="111"/>
      <c r="J35" s="111"/>
      <c r="K35" s="111"/>
      <c r="L35" s="111"/>
      <c r="M35" s="111"/>
      <c r="N35" s="112"/>
    </row>
    <row r="36" spans="1:17" x14ac:dyDescent="0.25">
      <c r="A36" s="103"/>
      <c r="B36" s="126" t="s">
        <v>146</v>
      </c>
      <c r="C36" s="108"/>
      <c r="D36" s="108"/>
      <c r="E36" s="108"/>
      <c r="F36" s="108"/>
      <c r="G36" s="108"/>
      <c r="H36" s="108"/>
      <c r="I36" s="111"/>
      <c r="J36" s="111"/>
      <c r="K36" s="111"/>
      <c r="L36" s="111"/>
      <c r="M36" s="111"/>
      <c r="N36" s="112"/>
    </row>
    <row r="37" spans="1:17" x14ac:dyDescent="0.25">
      <c r="A37" s="103"/>
      <c r="B37" s="108"/>
      <c r="C37" s="108"/>
      <c r="D37" s="108"/>
      <c r="E37" s="108"/>
      <c r="F37" s="108"/>
      <c r="G37" s="108"/>
      <c r="H37" s="108"/>
      <c r="I37" s="111"/>
      <c r="J37" s="111"/>
      <c r="K37" s="111"/>
      <c r="L37" s="111"/>
      <c r="M37" s="111"/>
      <c r="N37" s="112"/>
    </row>
    <row r="38" spans="1:17" x14ac:dyDescent="0.25">
      <c r="A38" s="103"/>
      <c r="B38" s="108"/>
      <c r="C38" s="108"/>
      <c r="D38" s="108"/>
      <c r="E38" s="108"/>
      <c r="F38" s="108"/>
      <c r="G38" s="108"/>
      <c r="H38" s="108"/>
      <c r="I38" s="111"/>
      <c r="J38" s="111"/>
      <c r="K38" s="111"/>
      <c r="L38" s="111"/>
      <c r="M38" s="111"/>
      <c r="N38" s="112"/>
    </row>
    <row r="39" spans="1:17" x14ac:dyDescent="0.25">
      <c r="A39" s="103"/>
      <c r="B39" s="129" t="s">
        <v>33</v>
      </c>
      <c r="C39" s="129" t="s">
        <v>58</v>
      </c>
      <c r="D39" s="128" t="s">
        <v>51</v>
      </c>
      <c r="E39" s="128" t="s">
        <v>16</v>
      </c>
      <c r="F39" s="108"/>
      <c r="G39" s="108"/>
      <c r="H39" s="108"/>
      <c r="I39" s="111"/>
      <c r="J39" s="111"/>
      <c r="K39" s="111"/>
      <c r="L39" s="111"/>
      <c r="M39" s="111"/>
      <c r="N39" s="112"/>
    </row>
    <row r="40" spans="1:17" ht="28.5" x14ac:dyDescent="0.25">
      <c r="A40" s="103"/>
      <c r="B40" s="109" t="s">
        <v>147</v>
      </c>
      <c r="C40" s="110">
        <v>40</v>
      </c>
      <c r="D40" s="127">
        <v>30</v>
      </c>
      <c r="E40" s="242">
        <f>+D40+D41</f>
        <v>30</v>
      </c>
      <c r="F40" s="108"/>
      <c r="G40" s="108"/>
      <c r="H40" s="108"/>
      <c r="I40" s="111"/>
      <c r="J40" s="111"/>
      <c r="K40" s="111"/>
      <c r="L40" s="111"/>
      <c r="M40" s="111"/>
      <c r="N40" s="112"/>
    </row>
    <row r="41" spans="1:17" ht="42.75" x14ac:dyDescent="0.25">
      <c r="A41" s="103"/>
      <c r="B41" s="109" t="s">
        <v>148</v>
      </c>
      <c r="C41" s="110">
        <v>60</v>
      </c>
      <c r="D41" s="127">
        <f>+F161</f>
        <v>0</v>
      </c>
      <c r="E41" s="243"/>
      <c r="F41" s="108"/>
      <c r="G41" s="108"/>
      <c r="H41" s="108"/>
      <c r="I41" s="111"/>
      <c r="J41" s="111"/>
      <c r="K41" s="111"/>
      <c r="L41" s="111"/>
      <c r="M41" s="111"/>
      <c r="N41" s="112"/>
    </row>
    <row r="42" spans="1:17" x14ac:dyDescent="0.25">
      <c r="A42" s="103"/>
      <c r="C42" s="104"/>
      <c r="D42" s="39"/>
      <c r="E42" s="105"/>
      <c r="F42" s="40"/>
      <c r="G42" s="40"/>
      <c r="H42" s="40"/>
      <c r="I42" s="23"/>
      <c r="J42" s="23"/>
      <c r="K42" s="23"/>
      <c r="L42" s="23"/>
      <c r="M42" s="23"/>
    </row>
    <row r="43" spans="1:17" x14ac:dyDescent="0.25">
      <c r="A43" s="103"/>
      <c r="C43" s="104"/>
      <c r="D43" s="39"/>
      <c r="E43" s="105"/>
      <c r="F43" s="40"/>
      <c r="G43" s="40"/>
      <c r="H43" s="40"/>
      <c r="I43" s="23"/>
      <c r="J43" s="23"/>
      <c r="K43" s="23"/>
      <c r="L43" s="23"/>
      <c r="M43" s="23"/>
    </row>
    <row r="44" spans="1:17" x14ac:dyDescent="0.25">
      <c r="A44" s="103"/>
      <c r="C44" s="104"/>
      <c r="D44" s="39"/>
      <c r="E44" s="105"/>
      <c r="F44" s="40"/>
      <c r="G44" s="40"/>
      <c r="H44" s="40"/>
      <c r="I44" s="23"/>
      <c r="J44" s="23"/>
      <c r="K44" s="23"/>
      <c r="L44" s="23"/>
      <c r="M44" s="23"/>
    </row>
    <row r="45" spans="1:17" ht="15.75" thickBot="1" x14ac:dyDescent="0.3">
      <c r="M45" s="260" t="s">
        <v>35</v>
      </c>
      <c r="N45" s="260"/>
    </row>
    <row r="46" spans="1:17" x14ac:dyDescent="0.25">
      <c r="B46" s="67" t="s">
        <v>30</v>
      </c>
      <c r="M46" s="66"/>
      <c r="N46" s="66"/>
    </row>
    <row r="47" spans="1:17" ht="15.75" thickBot="1" x14ac:dyDescent="0.3">
      <c r="M47" s="66"/>
      <c r="N47" s="66"/>
    </row>
    <row r="48" spans="1:17" s="8" customFormat="1" ht="109.5" customHeight="1" x14ac:dyDescent="0.25">
      <c r="B48" s="122" t="s">
        <v>149</v>
      </c>
      <c r="C48" s="122" t="s">
        <v>150</v>
      </c>
      <c r="D48" s="122" t="s">
        <v>151</v>
      </c>
      <c r="E48" s="55" t="s">
        <v>45</v>
      </c>
      <c r="F48" s="55" t="s">
        <v>22</v>
      </c>
      <c r="G48" s="55" t="s">
        <v>103</v>
      </c>
      <c r="H48" s="55" t="s">
        <v>17</v>
      </c>
      <c r="I48" s="55" t="s">
        <v>10</v>
      </c>
      <c r="J48" s="55" t="s">
        <v>31</v>
      </c>
      <c r="K48" s="55" t="s">
        <v>61</v>
      </c>
      <c r="L48" s="55" t="s">
        <v>20</v>
      </c>
      <c r="M48" s="107" t="s">
        <v>26</v>
      </c>
      <c r="N48" s="122" t="s">
        <v>152</v>
      </c>
      <c r="O48" s="55" t="s">
        <v>36</v>
      </c>
      <c r="P48" s="56" t="s">
        <v>11</v>
      </c>
      <c r="Q48" s="56" t="s">
        <v>19</v>
      </c>
    </row>
    <row r="49" spans="1:26" s="29" customFormat="1" x14ac:dyDescent="0.25">
      <c r="A49" s="47">
        <v>1</v>
      </c>
      <c r="B49" s="118" t="s">
        <v>494</v>
      </c>
      <c r="C49" s="49"/>
      <c r="D49" s="48" t="s">
        <v>501</v>
      </c>
      <c r="E49" s="24" t="s">
        <v>496</v>
      </c>
      <c r="F49" s="25" t="s">
        <v>140</v>
      </c>
      <c r="G49" s="155">
        <v>0.5</v>
      </c>
      <c r="H49" s="52">
        <v>39834</v>
      </c>
      <c r="I49" s="26">
        <v>40178</v>
      </c>
      <c r="J49" s="26"/>
      <c r="K49" s="26" t="s">
        <v>497</v>
      </c>
      <c r="L49" s="26" t="s">
        <v>498</v>
      </c>
      <c r="M49" s="106">
        <v>2437</v>
      </c>
      <c r="N49" s="106">
        <f>M49*G49</f>
        <v>1218.5</v>
      </c>
      <c r="O49" s="27"/>
      <c r="P49" s="27">
        <v>106</v>
      </c>
      <c r="Q49" s="156"/>
      <c r="R49" s="221"/>
      <c r="S49" s="28"/>
      <c r="T49" s="28"/>
      <c r="U49" s="28"/>
      <c r="V49" s="28"/>
      <c r="W49" s="28"/>
      <c r="X49" s="28"/>
      <c r="Y49" s="28"/>
      <c r="Z49" s="28"/>
    </row>
    <row r="50" spans="1:26" s="29" customFormat="1" x14ac:dyDescent="0.25">
      <c r="A50" s="47">
        <f>+A49+1</f>
        <v>2</v>
      </c>
      <c r="B50" s="118" t="s">
        <v>494</v>
      </c>
      <c r="C50" s="49"/>
      <c r="D50" s="118" t="s">
        <v>501</v>
      </c>
      <c r="E50" s="24" t="s">
        <v>500</v>
      </c>
      <c r="F50" s="25" t="s">
        <v>140</v>
      </c>
      <c r="G50" s="113">
        <v>0.5</v>
      </c>
      <c r="H50" s="121">
        <v>40924</v>
      </c>
      <c r="I50" s="26">
        <v>41273</v>
      </c>
      <c r="J50" s="26"/>
      <c r="K50" s="26" t="s">
        <v>502</v>
      </c>
      <c r="L50" s="26" t="s">
        <v>498</v>
      </c>
      <c r="M50" s="106">
        <v>2572</v>
      </c>
      <c r="N50" s="106">
        <f t="shared" ref="N50:N52" si="0">M50*G50</f>
        <v>1286</v>
      </c>
      <c r="O50" s="27"/>
      <c r="P50" s="27">
        <v>107</v>
      </c>
      <c r="Q50" s="156"/>
      <c r="R50" s="221"/>
      <c r="S50" s="28"/>
      <c r="T50" s="28"/>
      <c r="U50" s="28"/>
      <c r="V50" s="28"/>
      <c r="W50" s="28"/>
      <c r="X50" s="28"/>
      <c r="Y50" s="28"/>
      <c r="Z50" s="28"/>
    </row>
    <row r="51" spans="1:26" s="29" customFormat="1" x14ac:dyDescent="0.25">
      <c r="A51" s="47">
        <f t="shared" ref="A51:A56" si="1">+A50+1</f>
        <v>3</v>
      </c>
      <c r="B51" s="118" t="s">
        <v>494</v>
      </c>
      <c r="C51" s="119"/>
      <c r="D51" s="118" t="s">
        <v>501</v>
      </c>
      <c r="E51" s="24" t="s">
        <v>503</v>
      </c>
      <c r="F51" s="25" t="s">
        <v>140</v>
      </c>
      <c r="G51" s="113">
        <v>0.5</v>
      </c>
      <c r="H51" s="121">
        <v>41852</v>
      </c>
      <c r="I51" s="26">
        <v>41943</v>
      </c>
      <c r="J51" s="26"/>
      <c r="K51" s="26" t="s">
        <v>518</v>
      </c>
      <c r="L51" s="26" t="s">
        <v>498</v>
      </c>
      <c r="M51" s="106">
        <v>132</v>
      </c>
      <c r="N51" s="106">
        <f t="shared" si="0"/>
        <v>66</v>
      </c>
      <c r="O51" s="27">
        <v>91695384</v>
      </c>
      <c r="P51" s="27">
        <v>108</v>
      </c>
      <c r="Q51" s="156"/>
      <c r="R51" s="221"/>
      <c r="S51" s="28"/>
      <c r="T51" s="28"/>
      <c r="U51" s="28"/>
      <c r="V51" s="28"/>
      <c r="W51" s="28"/>
      <c r="X51" s="28"/>
      <c r="Y51" s="28"/>
      <c r="Z51" s="28"/>
    </row>
    <row r="52" spans="1:26" s="29" customFormat="1" ht="30" x14ac:dyDescent="0.25">
      <c r="A52" s="47">
        <f t="shared" si="1"/>
        <v>4</v>
      </c>
      <c r="B52" s="118" t="s">
        <v>494</v>
      </c>
      <c r="C52" s="119"/>
      <c r="D52" s="118" t="s">
        <v>501</v>
      </c>
      <c r="E52" s="24" t="s">
        <v>505</v>
      </c>
      <c r="F52" s="25" t="s">
        <v>140</v>
      </c>
      <c r="G52" s="113">
        <v>0.5</v>
      </c>
      <c r="H52" s="121">
        <v>41855</v>
      </c>
      <c r="I52" s="26">
        <v>41943</v>
      </c>
      <c r="J52" s="26"/>
      <c r="K52" s="26" t="s">
        <v>498</v>
      </c>
      <c r="L52" s="115" t="s">
        <v>537</v>
      </c>
      <c r="M52" s="106">
        <v>216</v>
      </c>
      <c r="N52" s="106">
        <f t="shared" si="0"/>
        <v>108</v>
      </c>
      <c r="O52" s="27">
        <v>150046992</v>
      </c>
      <c r="P52" s="27">
        <v>108</v>
      </c>
      <c r="Q52" s="156" t="s">
        <v>583</v>
      </c>
      <c r="R52" s="116"/>
      <c r="S52" s="28"/>
      <c r="T52" s="28"/>
      <c r="U52" s="28"/>
      <c r="V52" s="28"/>
      <c r="W52" s="28"/>
      <c r="X52" s="28"/>
      <c r="Y52" s="28"/>
      <c r="Z52" s="28"/>
    </row>
    <row r="53" spans="1:26" s="29" customFormat="1" x14ac:dyDescent="0.25">
      <c r="A53" s="47">
        <f t="shared" si="1"/>
        <v>5</v>
      </c>
      <c r="B53" s="48"/>
      <c r="C53" s="49"/>
      <c r="D53" s="48"/>
      <c r="E53" s="24"/>
      <c r="F53" s="25"/>
      <c r="G53" s="25"/>
      <c r="H53" s="25"/>
      <c r="I53" s="26"/>
      <c r="J53" s="26"/>
      <c r="K53" s="26"/>
      <c r="L53" s="26"/>
      <c r="M53" s="106"/>
      <c r="N53" s="106"/>
      <c r="O53" s="27"/>
      <c r="P53" s="27"/>
      <c r="Q53" s="156"/>
      <c r="R53" s="28"/>
      <c r="S53" s="28"/>
      <c r="T53" s="28"/>
      <c r="U53" s="28"/>
      <c r="V53" s="28"/>
      <c r="W53" s="28"/>
      <c r="X53" s="28"/>
      <c r="Y53" s="28"/>
      <c r="Z53" s="28"/>
    </row>
    <row r="54" spans="1:26" s="29" customFormat="1" x14ac:dyDescent="0.25">
      <c r="A54" s="47">
        <f t="shared" si="1"/>
        <v>6</v>
      </c>
      <c r="B54" s="48"/>
      <c r="C54" s="49"/>
      <c r="D54" s="48"/>
      <c r="E54" s="24"/>
      <c r="F54" s="25"/>
      <c r="G54" s="25"/>
      <c r="H54" s="25"/>
      <c r="I54" s="26"/>
      <c r="J54" s="26"/>
      <c r="K54" s="26"/>
      <c r="L54" s="26"/>
      <c r="M54" s="106"/>
      <c r="N54" s="106"/>
      <c r="O54" s="27"/>
      <c r="P54" s="27"/>
      <c r="Q54" s="156"/>
      <c r="R54" s="28"/>
      <c r="S54" s="28"/>
      <c r="T54" s="28"/>
      <c r="U54" s="28"/>
      <c r="V54" s="28"/>
      <c r="W54" s="28"/>
      <c r="X54" s="28"/>
      <c r="Y54" s="28"/>
      <c r="Z54" s="28"/>
    </row>
    <row r="55" spans="1:26" s="29" customFormat="1" x14ac:dyDescent="0.25">
      <c r="A55" s="47">
        <f t="shared" si="1"/>
        <v>7</v>
      </c>
      <c r="B55" s="48"/>
      <c r="C55" s="49"/>
      <c r="D55" s="48"/>
      <c r="E55" s="24"/>
      <c r="F55" s="25"/>
      <c r="G55" s="25"/>
      <c r="H55" s="25"/>
      <c r="I55" s="26"/>
      <c r="J55" s="26"/>
      <c r="K55" s="26"/>
      <c r="L55" s="26"/>
      <c r="M55" s="106"/>
      <c r="N55" s="106"/>
      <c r="O55" s="27"/>
      <c r="P55" s="27"/>
      <c r="Q55" s="156"/>
      <c r="R55" s="28"/>
      <c r="S55" s="28"/>
      <c r="T55" s="28"/>
      <c r="U55" s="28"/>
      <c r="V55" s="28"/>
      <c r="W55" s="28"/>
      <c r="X55" s="28"/>
      <c r="Y55" s="28"/>
      <c r="Z55" s="28"/>
    </row>
    <row r="56" spans="1:26" s="29" customFormat="1" x14ac:dyDescent="0.25">
      <c r="A56" s="47">
        <f t="shared" si="1"/>
        <v>8</v>
      </c>
      <c r="B56" s="48"/>
      <c r="C56" s="49"/>
      <c r="D56" s="48"/>
      <c r="E56" s="24"/>
      <c r="F56" s="25"/>
      <c r="G56" s="25"/>
      <c r="H56" s="25"/>
      <c r="I56" s="26"/>
      <c r="J56" s="26"/>
      <c r="K56" s="26"/>
      <c r="L56" s="26"/>
      <c r="M56" s="106"/>
      <c r="N56" s="106"/>
      <c r="O56" s="27"/>
      <c r="P56" s="27"/>
      <c r="Q56" s="156"/>
      <c r="R56" s="28"/>
      <c r="S56" s="28"/>
      <c r="T56" s="28"/>
      <c r="U56" s="28"/>
      <c r="V56" s="28"/>
      <c r="W56" s="28"/>
      <c r="X56" s="28"/>
      <c r="Y56" s="28"/>
      <c r="Z56" s="28"/>
    </row>
    <row r="57" spans="1:26" s="29" customFormat="1" x14ac:dyDescent="0.25">
      <c r="A57" s="47"/>
      <c r="B57" s="50" t="s">
        <v>16</v>
      </c>
      <c r="C57" s="49"/>
      <c r="D57" s="48"/>
      <c r="E57" s="24"/>
      <c r="F57" s="25"/>
      <c r="G57" s="25"/>
      <c r="H57" s="25"/>
      <c r="I57" s="26"/>
      <c r="J57" s="26"/>
      <c r="K57" s="51" t="s">
        <v>538</v>
      </c>
      <c r="L57" s="51">
        <f t="shared" ref="L57" si="2">SUM(L49:L56)</f>
        <v>0</v>
      </c>
      <c r="M57" s="120" t="s">
        <v>584</v>
      </c>
      <c r="N57" s="51" t="s">
        <v>584</v>
      </c>
      <c r="O57" s="27"/>
      <c r="P57" s="27"/>
      <c r="Q57" s="157"/>
    </row>
    <row r="58" spans="1:26" s="30" customFormat="1" x14ac:dyDescent="0.25">
      <c r="E58" s="31"/>
    </row>
    <row r="59" spans="1:26" s="30" customFormat="1" x14ac:dyDescent="0.25">
      <c r="B59" s="261" t="s">
        <v>28</v>
      </c>
      <c r="C59" s="261" t="s">
        <v>27</v>
      </c>
      <c r="D59" s="259" t="s">
        <v>34</v>
      </c>
      <c r="E59" s="259"/>
    </row>
    <row r="60" spans="1:26" s="30" customFormat="1" x14ac:dyDescent="0.25">
      <c r="B60" s="262"/>
      <c r="C60" s="262"/>
      <c r="D60" s="62" t="s">
        <v>23</v>
      </c>
      <c r="E60" s="63" t="s">
        <v>24</v>
      </c>
    </row>
    <row r="61" spans="1:26" s="30" customFormat="1" ht="30.6" customHeight="1" x14ac:dyDescent="0.25">
      <c r="B61" s="60" t="s">
        <v>21</v>
      </c>
      <c r="C61" s="61" t="str">
        <f>+K57</f>
        <v>25 meses y 25 días</v>
      </c>
      <c r="D61" s="58" t="s">
        <v>390</v>
      </c>
      <c r="E61" s="59"/>
      <c r="F61" s="32"/>
      <c r="G61" s="32"/>
      <c r="H61" s="32"/>
      <c r="I61" s="32"/>
      <c r="J61" s="32"/>
      <c r="K61" s="32"/>
      <c r="L61" s="32"/>
      <c r="M61" s="32"/>
    </row>
    <row r="62" spans="1:26" s="30" customFormat="1" ht="30" customHeight="1" x14ac:dyDescent="0.25">
      <c r="B62" s="60" t="s">
        <v>25</v>
      </c>
      <c r="C62" s="61" t="str">
        <f>+M57</f>
        <v>1286</v>
      </c>
      <c r="D62" s="58" t="s">
        <v>390</v>
      </c>
      <c r="E62" s="59"/>
    </row>
    <row r="63" spans="1:26" s="30" customFormat="1" x14ac:dyDescent="0.25">
      <c r="B63" s="33"/>
      <c r="C63" s="257"/>
      <c r="D63" s="257"/>
      <c r="E63" s="257"/>
      <c r="F63" s="257"/>
      <c r="G63" s="257"/>
      <c r="H63" s="257"/>
      <c r="I63" s="257"/>
      <c r="J63" s="257"/>
      <c r="K63" s="257"/>
      <c r="L63" s="257"/>
      <c r="M63" s="257"/>
      <c r="N63" s="257"/>
    </row>
    <row r="64" spans="1:26" ht="28.15" customHeight="1" thickBot="1" x14ac:dyDescent="0.3"/>
    <row r="65" spans="2:17" ht="27" thickBot="1" x14ac:dyDescent="0.3">
      <c r="B65" s="256" t="s">
        <v>104</v>
      </c>
      <c r="C65" s="256"/>
      <c r="D65" s="256"/>
      <c r="E65" s="256"/>
      <c r="F65" s="256"/>
      <c r="G65" s="256"/>
      <c r="H65" s="256"/>
      <c r="I65" s="256"/>
      <c r="J65" s="256"/>
      <c r="K65" s="256"/>
      <c r="L65" s="256"/>
      <c r="M65" s="256"/>
      <c r="N65" s="256"/>
    </row>
    <row r="68" spans="2:17" ht="109.5" customHeight="1" x14ac:dyDescent="0.25">
      <c r="B68" s="124" t="s">
        <v>153</v>
      </c>
      <c r="C68" s="69" t="s">
        <v>2</v>
      </c>
      <c r="D68" s="69" t="s">
        <v>106</v>
      </c>
      <c r="E68" s="69" t="s">
        <v>105</v>
      </c>
      <c r="F68" s="69" t="s">
        <v>107</v>
      </c>
      <c r="G68" s="69" t="s">
        <v>108</v>
      </c>
      <c r="H68" s="69" t="s">
        <v>109</v>
      </c>
      <c r="I68" s="69" t="s">
        <v>110</v>
      </c>
      <c r="J68" s="69" t="s">
        <v>111</v>
      </c>
      <c r="K68" s="69" t="s">
        <v>112</v>
      </c>
      <c r="L68" s="69" t="s">
        <v>113</v>
      </c>
      <c r="M68" s="99" t="s">
        <v>114</v>
      </c>
      <c r="N68" s="99" t="s">
        <v>115</v>
      </c>
      <c r="O68" s="252" t="s">
        <v>3</v>
      </c>
      <c r="P68" s="253"/>
      <c r="Q68" s="69" t="s">
        <v>18</v>
      </c>
    </row>
    <row r="69" spans="2:17" ht="45" x14ac:dyDescent="0.25">
      <c r="B69" s="210" t="s">
        <v>424</v>
      </c>
      <c r="C69" s="210" t="s">
        <v>425</v>
      </c>
      <c r="D69" s="47" t="s">
        <v>426</v>
      </c>
      <c r="E69" s="5">
        <v>435</v>
      </c>
      <c r="F69" s="4"/>
      <c r="G69" s="4"/>
      <c r="H69" s="4"/>
      <c r="I69" s="100" t="s">
        <v>140</v>
      </c>
      <c r="J69" s="100" t="s">
        <v>140</v>
      </c>
      <c r="K69" s="100" t="s">
        <v>140</v>
      </c>
      <c r="L69" s="100" t="s">
        <v>140</v>
      </c>
      <c r="M69" s="100" t="s">
        <v>140</v>
      </c>
      <c r="N69" s="100" t="s">
        <v>140</v>
      </c>
      <c r="O69" s="236"/>
      <c r="P69" s="237"/>
      <c r="Q69" s="64" t="s">
        <v>140</v>
      </c>
    </row>
    <row r="70" spans="2:17" x14ac:dyDescent="0.25">
      <c r="B70" s="3"/>
      <c r="C70" s="3"/>
      <c r="D70" s="5"/>
      <c r="E70" s="5"/>
      <c r="F70" s="4"/>
      <c r="G70" s="4"/>
      <c r="H70" s="4"/>
      <c r="I70" s="100"/>
      <c r="J70" s="100"/>
      <c r="K70" s="64"/>
      <c r="L70" s="64"/>
      <c r="M70" s="64"/>
      <c r="N70" s="64"/>
      <c r="O70" s="236"/>
      <c r="P70" s="237"/>
      <c r="Q70" s="64"/>
    </row>
    <row r="71" spans="2:17" x14ac:dyDescent="0.25">
      <c r="B71" s="3"/>
      <c r="C71" s="3"/>
      <c r="D71" s="5"/>
      <c r="E71" s="5"/>
      <c r="F71" s="4"/>
      <c r="G71" s="4"/>
      <c r="H71" s="4"/>
      <c r="I71" s="100"/>
      <c r="J71" s="100"/>
      <c r="K71" s="64"/>
      <c r="L71" s="64"/>
      <c r="M71" s="64"/>
      <c r="N71" s="64"/>
      <c r="O71" s="236"/>
      <c r="P71" s="237"/>
      <c r="Q71" s="64"/>
    </row>
    <row r="72" spans="2:17" x14ac:dyDescent="0.25">
      <c r="B72" s="3"/>
      <c r="C72" s="3"/>
      <c r="D72" s="5"/>
      <c r="E72" s="5"/>
      <c r="F72" s="4"/>
      <c r="G72" s="4"/>
      <c r="H72" s="4"/>
      <c r="I72" s="100"/>
      <c r="J72" s="100"/>
      <c r="K72" s="64"/>
      <c r="L72" s="64"/>
      <c r="M72" s="64"/>
      <c r="N72" s="64"/>
      <c r="O72" s="236"/>
      <c r="P72" s="237"/>
      <c r="Q72" s="64"/>
    </row>
    <row r="73" spans="2:17" x14ac:dyDescent="0.25">
      <c r="B73" s="3"/>
      <c r="C73" s="3"/>
      <c r="D73" s="5"/>
      <c r="E73" s="5"/>
      <c r="F73" s="4"/>
      <c r="G73" s="4"/>
      <c r="H73" s="4"/>
      <c r="I73" s="100"/>
      <c r="J73" s="100"/>
      <c r="K73" s="64"/>
      <c r="L73" s="64"/>
      <c r="M73" s="64"/>
      <c r="N73" s="64"/>
      <c r="O73" s="236"/>
      <c r="P73" s="237"/>
      <c r="Q73" s="64"/>
    </row>
    <row r="74" spans="2:17" x14ac:dyDescent="0.25">
      <c r="B74" s="3"/>
      <c r="C74" s="3"/>
      <c r="D74" s="5"/>
      <c r="E74" s="5"/>
      <c r="F74" s="4"/>
      <c r="G74" s="4"/>
      <c r="H74" s="4"/>
      <c r="I74" s="100"/>
      <c r="J74" s="100"/>
      <c r="K74" s="64"/>
      <c r="L74" s="64"/>
      <c r="M74" s="64"/>
      <c r="N74" s="64"/>
      <c r="O74" s="236"/>
      <c r="P74" s="237"/>
      <c r="Q74" s="64"/>
    </row>
    <row r="75" spans="2:17" x14ac:dyDescent="0.25">
      <c r="B75" s="64"/>
      <c r="C75" s="64"/>
      <c r="D75" s="64"/>
      <c r="E75" s="64"/>
      <c r="F75" s="64"/>
      <c r="G75" s="64"/>
      <c r="H75" s="64"/>
      <c r="I75" s="64"/>
      <c r="J75" s="64"/>
      <c r="K75" s="64"/>
      <c r="L75" s="64"/>
      <c r="M75" s="64"/>
      <c r="N75" s="64"/>
      <c r="O75" s="236"/>
      <c r="P75" s="237"/>
      <c r="Q75" s="64"/>
    </row>
    <row r="76" spans="2:17" x14ac:dyDescent="0.25">
      <c r="B76" s="9" t="s">
        <v>1</v>
      </c>
    </row>
    <row r="77" spans="2:17" x14ac:dyDescent="0.25">
      <c r="B77" s="9" t="s">
        <v>37</v>
      </c>
    </row>
    <row r="78" spans="2:17" x14ac:dyDescent="0.25">
      <c r="B78" s="9" t="s">
        <v>62</v>
      </c>
    </row>
    <row r="80" spans="2:17" ht="15.75" thickBot="1" x14ac:dyDescent="0.3"/>
    <row r="81" spans="2:18" ht="27" thickBot="1" x14ac:dyDescent="0.3">
      <c r="B81" s="246" t="s">
        <v>38</v>
      </c>
      <c r="C81" s="247"/>
      <c r="D81" s="247"/>
      <c r="E81" s="247"/>
      <c r="F81" s="247"/>
      <c r="G81" s="247"/>
      <c r="H81" s="247"/>
      <c r="I81" s="247"/>
      <c r="J81" s="247"/>
      <c r="K81" s="247"/>
      <c r="L81" s="247"/>
      <c r="M81" s="247"/>
      <c r="N81" s="248"/>
    </row>
    <row r="86" spans="2:18" ht="76.5" customHeight="1" x14ac:dyDescent="0.25">
      <c r="B86" s="57" t="s">
        <v>0</v>
      </c>
      <c r="C86" s="57" t="s">
        <v>39</v>
      </c>
      <c r="D86" s="57" t="s">
        <v>40</v>
      </c>
      <c r="E86" s="57" t="s">
        <v>116</v>
      </c>
      <c r="F86" s="57" t="s">
        <v>118</v>
      </c>
      <c r="G86" s="57" t="s">
        <v>119</v>
      </c>
      <c r="H86" s="57" t="s">
        <v>120</v>
      </c>
      <c r="I86" s="57" t="s">
        <v>117</v>
      </c>
      <c r="J86" s="252" t="s">
        <v>121</v>
      </c>
      <c r="K86" s="269"/>
      <c r="L86" s="253"/>
      <c r="M86" s="57" t="s">
        <v>125</v>
      </c>
      <c r="N86" s="57" t="s">
        <v>41</v>
      </c>
      <c r="O86" s="57" t="s">
        <v>42</v>
      </c>
      <c r="P86" s="252" t="s">
        <v>3</v>
      </c>
      <c r="Q86" s="253"/>
    </row>
    <row r="87" spans="2:18" ht="60.75" customHeight="1" x14ac:dyDescent="0.25">
      <c r="B87" s="231" t="s">
        <v>43</v>
      </c>
      <c r="C87" s="231">
        <f>435/300</f>
        <v>1.45</v>
      </c>
      <c r="D87" s="3" t="s">
        <v>172</v>
      </c>
      <c r="E87" s="3">
        <v>24332835</v>
      </c>
      <c r="F87" s="3" t="s">
        <v>173</v>
      </c>
      <c r="G87" s="3" t="s">
        <v>174</v>
      </c>
      <c r="H87" s="3" t="s">
        <v>175</v>
      </c>
      <c r="I87" s="5" t="s">
        <v>140</v>
      </c>
      <c r="J87" s="1" t="s">
        <v>176</v>
      </c>
      <c r="K87" s="171" t="s">
        <v>178</v>
      </c>
      <c r="L87" s="100" t="s">
        <v>177</v>
      </c>
      <c r="M87" s="125" t="s">
        <v>140</v>
      </c>
      <c r="N87" s="125" t="s">
        <v>140</v>
      </c>
      <c r="O87" s="125" t="s">
        <v>211</v>
      </c>
      <c r="P87" s="232" t="s">
        <v>562</v>
      </c>
      <c r="Q87" s="75"/>
      <c r="R87" s="9" t="s">
        <v>563</v>
      </c>
    </row>
    <row r="88" spans="2:18" ht="60.75" customHeight="1" x14ac:dyDescent="0.25">
      <c r="B88" s="231" t="s">
        <v>43</v>
      </c>
      <c r="C88" s="231">
        <f t="shared" ref="C88:C90" si="3">435/300</f>
        <v>1.45</v>
      </c>
      <c r="D88" s="3" t="s">
        <v>172</v>
      </c>
      <c r="E88" s="3">
        <v>24332835</v>
      </c>
      <c r="F88" s="3" t="s">
        <v>173</v>
      </c>
      <c r="G88" s="3" t="s">
        <v>174</v>
      </c>
      <c r="H88" s="3" t="s">
        <v>175</v>
      </c>
      <c r="I88" s="5" t="s">
        <v>140</v>
      </c>
      <c r="J88" s="1" t="s">
        <v>182</v>
      </c>
      <c r="K88" s="100" t="s">
        <v>183</v>
      </c>
      <c r="L88" s="100" t="s">
        <v>184</v>
      </c>
      <c r="M88" s="125" t="s">
        <v>140</v>
      </c>
      <c r="N88" s="125" t="s">
        <v>140</v>
      </c>
      <c r="O88" s="125" t="s">
        <v>211</v>
      </c>
      <c r="P88" s="232" t="s">
        <v>562</v>
      </c>
      <c r="Q88" s="75"/>
      <c r="R88" s="9" t="s">
        <v>563</v>
      </c>
    </row>
    <row r="89" spans="2:18" ht="60.75" customHeight="1" x14ac:dyDescent="0.25">
      <c r="B89" s="231" t="s">
        <v>43</v>
      </c>
      <c r="C89" s="231">
        <f t="shared" si="3"/>
        <v>1.45</v>
      </c>
      <c r="D89" s="3" t="s">
        <v>172</v>
      </c>
      <c r="E89" s="3">
        <v>24332835</v>
      </c>
      <c r="F89" s="3" t="s">
        <v>173</v>
      </c>
      <c r="G89" s="3" t="s">
        <v>174</v>
      </c>
      <c r="H89" s="3" t="s">
        <v>175</v>
      </c>
      <c r="I89" s="5" t="s">
        <v>140</v>
      </c>
      <c r="J89" s="1" t="s">
        <v>185</v>
      </c>
      <c r="K89" s="171" t="s">
        <v>186</v>
      </c>
      <c r="L89" s="100" t="s">
        <v>187</v>
      </c>
      <c r="M89" s="125" t="s">
        <v>140</v>
      </c>
      <c r="N89" s="125" t="s">
        <v>140</v>
      </c>
      <c r="O89" s="125" t="s">
        <v>211</v>
      </c>
      <c r="P89" s="232" t="s">
        <v>562</v>
      </c>
      <c r="Q89" s="75"/>
      <c r="R89" s="9" t="s">
        <v>563</v>
      </c>
    </row>
    <row r="90" spans="2:18" ht="33.6" customHeight="1" x14ac:dyDescent="0.25">
      <c r="B90" s="231" t="s">
        <v>43</v>
      </c>
      <c r="C90" s="231">
        <f t="shared" si="3"/>
        <v>1.45</v>
      </c>
      <c r="D90" s="3" t="s">
        <v>172</v>
      </c>
      <c r="E90" s="3">
        <v>24332835</v>
      </c>
      <c r="F90" s="3" t="s">
        <v>173</v>
      </c>
      <c r="G90" s="3" t="s">
        <v>174</v>
      </c>
      <c r="H90" s="3" t="s">
        <v>175</v>
      </c>
      <c r="I90" s="5" t="s">
        <v>140</v>
      </c>
      <c r="J90" s="1" t="s">
        <v>179</v>
      </c>
      <c r="K90" s="100" t="s">
        <v>180</v>
      </c>
      <c r="L90" s="100" t="s">
        <v>181</v>
      </c>
      <c r="M90" s="125" t="s">
        <v>140</v>
      </c>
      <c r="N90" s="125" t="s">
        <v>140</v>
      </c>
      <c r="O90" s="125" t="s">
        <v>211</v>
      </c>
      <c r="P90" s="232" t="s">
        <v>562</v>
      </c>
      <c r="Q90" s="75"/>
      <c r="R90" s="9" t="s">
        <v>563</v>
      </c>
    </row>
    <row r="91" spans="2:18" ht="60.75" customHeight="1" x14ac:dyDescent="0.25">
      <c r="B91" s="231" t="s">
        <v>191</v>
      </c>
      <c r="C91" s="231">
        <f>435/300*2</f>
        <v>2.9</v>
      </c>
      <c r="D91" s="3" t="s">
        <v>188</v>
      </c>
      <c r="E91" s="3">
        <v>12751436</v>
      </c>
      <c r="F91" s="3" t="s">
        <v>189</v>
      </c>
      <c r="G91" s="3" t="s">
        <v>190</v>
      </c>
      <c r="H91" s="172">
        <v>40886</v>
      </c>
      <c r="I91" s="5" t="s">
        <v>140</v>
      </c>
      <c r="J91" s="1" t="s">
        <v>564</v>
      </c>
      <c r="K91" s="171" t="s">
        <v>557</v>
      </c>
      <c r="L91" s="100" t="s">
        <v>565</v>
      </c>
      <c r="M91" s="125" t="s">
        <v>140</v>
      </c>
      <c r="N91" s="125" t="s">
        <v>140</v>
      </c>
      <c r="O91" s="125" t="s">
        <v>211</v>
      </c>
      <c r="P91" s="232" t="s">
        <v>566</v>
      </c>
      <c r="Q91" s="229"/>
      <c r="R91" s="9" t="s">
        <v>563</v>
      </c>
    </row>
    <row r="92" spans="2:18" ht="60.75" customHeight="1" x14ac:dyDescent="0.25">
      <c r="B92" s="231" t="s">
        <v>191</v>
      </c>
      <c r="C92" s="231">
        <f t="shared" ref="C92:C96" si="4">435/300*2</f>
        <v>2.9</v>
      </c>
      <c r="D92" s="3" t="s">
        <v>192</v>
      </c>
      <c r="E92" s="3">
        <v>30736576</v>
      </c>
      <c r="F92" s="3" t="s">
        <v>173</v>
      </c>
      <c r="G92" s="3" t="s">
        <v>194</v>
      </c>
      <c r="H92" s="172">
        <v>39256</v>
      </c>
      <c r="I92" s="5" t="s">
        <v>140</v>
      </c>
      <c r="J92" s="231" t="s">
        <v>195</v>
      </c>
      <c r="K92" s="171" t="s">
        <v>196</v>
      </c>
      <c r="L92" s="100" t="s">
        <v>197</v>
      </c>
      <c r="M92" s="125" t="s">
        <v>140</v>
      </c>
      <c r="N92" s="125" t="s">
        <v>140</v>
      </c>
      <c r="O92" s="125" t="s">
        <v>211</v>
      </c>
      <c r="P92" s="233" t="s">
        <v>567</v>
      </c>
      <c r="Q92" s="229"/>
      <c r="R92" s="9" t="s">
        <v>563</v>
      </c>
    </row>
    <row r="93" spans="2:18" ht="60.75" customHeight="1" x14ac:dyDescent="0.25">
      <c r="B93" s="231" t="s">
        <v>191</v>
      </c>
      <c r="C93" s="231">
        <f t="shared" si="4"/>
        <v>2.9</v>
      </c>
      <c r="D93" s="3" t="s">
        <v>192</v>
      </c>
      <c r="E93" s="3">
        <v>30736576</v>
      </c>
      <c r="F93" s="3" t="s">
        <v>173</v>
      </c>
      <c r="G93" s="3" t="s">
        <v>194</v>
      </c>
      <c r="H93" s="172">
        <v>39256</v>
      </c>
      <c r="I93" s="5" t="s">
        <v>140</v>
      </c>
      <c r="J93" s="231" t="s">
        <v>198</v>
      </c>
      <c r="K93" s="171" t="s">
        <v>199</v>
      </c>
      <c r="L93" s="100" t="s">
        <v>200</v>
      </c>
      <c r="M93" s="125" t="s">
        <v>140</v>
      </c>
      <c r="N93" s="125" t="s">
        <v>140</v>
      </c>
      <c r="O93" s="125" t="s">
        <v>211</v>
      </c>
      <c r="P93" s="233" t="s">
        <v>567</v>
      </c>
      <c r="Q93" s="229"/>
      <c r="R93" s="9" t="s">
        <v>563</v>
      </c>
    </row>
    <row r="94" spans="2:18" ht="33.6" customHeight="1" x14ac:dyDescent="0.25">
      <c r="B94" s="231" t="s">
        <v>191</v>
      </c>
      <c r="C94" s="231">
        <f t="shared" si="4"/>
        <v>2.9</v>
      </c>
      <c r="D94" s="3" t="s">
        <v>192</v>
      </c>
      <c r="E94" s="3">
        <v>30736576</v>
      </c>
      <c r="F94" s="3" t="s">
        <v>173</v>
      </c>
      <c r="G94" s="3" t="s">
        <v>194</v>
      </c>
      <c r="H94" s="172">
        <v>39256</v>
      </c>
      <c r="I94" s="5" t="s">
        <v>140</v>
      </c>
      <c r="J94" s="1" t="s">
        <v>201</v>
      </c>
      <c r="K94" s="173" t="s">
        <v>202</v>
      </c>
      <c r="L94" s="100" t="s">
        <v>203</v>
      </c>
      <c r="M94" s="125" t="s">
        <v>140</v>
      </c>
      <c r="N94" s="125" t="s">
        <v>140</v>
      </c>
      <c r="O94" s="125" t="s">
        <v>211</v>
      </c>
      <c r="P94" s="233" t="s">
        <v>567</v>
      </c>
      <c r="Q94" s="229"/>
      <c r="R94" s="9" t="s">
        <v>563</v>
      </c>
    </row>
    <row r="95" spans="2:18" ht="33.6" customHeight="1" x14ac:dyDescent="0.25">
      <c r="B95" s="231" t="s">
        <v>191</v>
      </c>
      <c r="C95" s="231">
        <f t="shared" si="4"/>
        <v>2.9</v>
      </c>
      <c r="D95" s="100" t="s">
        <v>204</v>
      </c>
      <c r="E95" s="100">
        <v>1085274443</v>
      </c>
      <c r="F95" s="100" t="s">
        <v>173</v>
      </c>
      <c r="G95" s="100" t="s">
        <v>205</v>
      </c>
      <c r="H95" s="172">
        <v>41454</v>
      </c>
      <c r="I95" s="5" t="s">
        <v>140</v>
      </c>
      <c r="J95" s="101" t="s">
        <v>206</v>
      </c>
      <c r="K95" s="173" t="s">
        <v>208</v>
      </c>
      <c r="L95" s="100" t="s">
        <v>207</v>
      </c>
      <c r="M95" s="125" t="s">
        <v>140</v>
      </c>
      <c r="N95" s="125" t="s">
        <v>140</v>
      </c>
      <c r="O95" s="125" t="s">
        <v>211</v>
      </c>
      <c r="P95" s="232" t="s">
        <v>562</v>
      </c>
      <c r="Q95" s="229"/>
      <c r="R95" s="9" t="s">
        <v>563</v>
      </c>
    </row>
    <row r="96" spans="2:18" ht="33.6" customHeight="1" x14ac:dyDescent="0.25">
      <c r="B96" s="231" t="s">
        <v>191</v>
      </c>
      <c r="C96" s="231">
        <f t="shared" si="4"/>
        <v>2.9</v>
      </c>
      <c r="D96" s="100" t="s">
        <v>204</v>
      </c>
      <c r="E96" s="100">
        <v>1085274443</v>
      </c>
      <c r="F96" s="100" t="s">
        <v>173</v>
      </c>
      <c r="G96" s="100" t="s">
        <v>205</v>
      </c>
      <c r="H96" s="172">
        <v>41454</v>
      </c>
      <c r="I96" s="5" t="s">
        <v>140</v>
      </c>
      <c r="J96" s="101" t="s">
        <v>209</v>
      </c>
      <c r="K96" s="173">
        <v>41913</v>
      </c>
      <c r="L96" s="100" t="s">
        <v>210</v>
      </c>
      <c r="M96" s="125" t="s">
        <v>140</v>
      </c>
      <c r="N96" s="125" t="s">
        <v>140</v>
      </c>
      <c r="O96" s="125" t="s">
        <v>211</v>
      </c>
      <c r="P96" s="232" t="s">
        <v>562</v>
      </c>
      <c r="Q96" s="229"/>
      <c r="R96" s="9" t="s">
        <v>563</v>
      </c>
    </row>
    <row r="97" spans="2:18" ht="67.5" customHeight="1" x14ac:dyDescent="0.25">
      <c r="B97" s="231" t="s">
        <v>43</v>
      </c>
      <c r="C97" s="231">
        <f t="shared" ref="C97:C102" si="5">435/300</f>
        <v>1.45</v>
      </c>
      <c r="D97" s="100" t="s">
        <v>212</v>
      </c>
      <c r="E97" s="100">
        <v>59706675</v>
      </c>
      <c r="F97" s="101" t="s">
        <v>213</v>
      </c>
      <c r="G97" s="100" t="s">
        <v>214</v>
      </c>
      <c r="H97" s="172">
        <v>37161</v>
      </c>
      <c r="I97" s="5" t="s">
        <v>141</v>
      </c>
      <c r="J97" s="101" t="s">
        <v>215</v>
      </c>
      <c r="K97" s="173" t="s">
        <v>216</v>
      </c>
      <c r="L97" s="100" t="s">
        <v>187</v>
      </c>
      <c r="M97" s="125" t="s">
        <v>140</v>
      </c>
      <c r="N97" s="125" t="s">
        <v>140</v>
      </c>
      <c r="O97" s="125" t="s">
        <v>211</v>
      </c>
      <c r="P97" s="232" t="s">
        <v>568</v>
      </c>
      <c r="Q97" s="229"/>
      <c r="R97" s="9" t="s">
        <v>563</v>
      </c>
    </row>
    <row r="98" spans="2:18" ht="53.25" customHeight="1" x14ac:dyDescent="0.25">
      <c r="B98" s="231" t="s">
        <v>43</v>
      </c>
      <c r="C98" s="231">
        <f t="shared" si="5"/>
        <v>1.45</v>
      </c>
      <c r="D98" s="100" t="s">
        <v>212</v>
      </c>
      <c r="E98" s="100">
        <v>59706675</v>
      </c>
      <c r="F98" s="101" t="s">
        <v>213</v>
      </c>
      <c r="G98" s="100" t="s">
        <v>214</v>
      </c>
      <c r="H98" s="172">
        <v>37161</v>
      </c>
      <c r="I98" s="5" t="s">
        <v>141</v>
      </c>
      <c r="J98" s="101" t="s">
        <v>217</v>
      </c>
      <c r="K98" s="173" t="s">
        <v>218</v>
      </c>
      <c r="L98" s="100" t="s">
        <v>187</v>
      </c>
      <c r="M98" s="125" t="s">
        <v>140</v>
      </c>
      <c r="N98" s="125" t="s">
        <v>140</v>
      </c>
      <c r="O98" s="125" t="s">
        <v>211</v>
      </c>
      <c r="P98" s="232" t="s">
        <v>568</v>
      </c>
      <c r="Q98" s="229"/>
      <c r="R98" s="9" t="s">
        <v>563</v>
      </c>
    </row>
    <row r="99" spans="2:18" ht="54.75" customHeight="1" x14ac:dyDescent="0.25">
      <c r="B99" s="231" t="s">
        <v>43</v>
      </c>
      <c r="C99" s="231">
        <f t="shared" si="5"/>
        <v>1.45</v>
      </c>
      <c r="D99" s="100" t="s">
        <v>212</v>
      </c>
      <c r="E99" s="100">
        <v>59706675</v>
      </c>
      <c r="F99" s="101" t="s">
        <v>213</v>
      </c>
      <c r="G99" s="100" t="s">
        <v>214</v>
      </c>
      <c r="H99" s="172">
        <v>37161</v>
      </c>
      <c r="I99" s="5" t="s">
        <v>141</v>
      </c>
      <c r="J99" s="101" t="s">
        <v>217</v>
      </c>
      <c r="K99" s="173" t="s">
        <v>219</v>
      </c>
      <c r="L99" s="100" t="s">
        <v>187</v>
      </c>
      <c r="M99" s="125" t="s">
        <v>140</v>
      </c>
      <c r="N99" s="125" t="s">
        <v>140</v>
      </c>
      <c r="O99" s="125" t="s">
        <v>211</v>
      </c>
      <c r="P99" s="232" t="s">
        <v>568</v>
      </c>
      <c r="Q99" s="229"/>
      <c r="R99" s="9" t="s">
        <v>563</v>
      </c>
    </row>
    <row r="100" spans="2:18" ht="67.5" customHeight="1" x14ac:dyDescent="0.25">
      <c r="B100" s="231" t="s">
        <v>43</v>
      </c>
      <c r="C100" s="231">
        <f t="shared" si="5"/>
        <v>1.45</v>
      </c>
      <c r="D100" s="100" t="s">
        <v>212</v>
      </c>
      <c r="E100" s="100">
        <v>59706675</v>
      </c>
      <c r="F100" s="101" t="s">
        <v>213</v>
      </c>
      <c r="G100" s="100" t="s">
        <v>214</v>
      </c>
      <c r="H100" s="172">
        <v>37161</v>
      </c>
      <c r="I100" s="5" t="s">
        <v>141</v>
      </c>
      <c r="J100" s="101" t="s">
        <v>217</v>
      </c>
      <c r="K100" s="173" t="s">
        <v>220</v>
      </c>
      <c r="L100" s="100" t="s">
        <v>187</v>
      </c>
      <c r="M100" s="125" t="s">
        <v>140</v>
      </c>
      <c r="N100" s="125" t="s">
        <v>140</v>
      </c>
      <c r="O100" s="125" t="s">
        <v>211</v>
      </c>
      <c r="P100" s="232" t="s">
        <v>568</v>
      </c>
      <c r="Q100" s="229"/>
      <c r="R100" s="9" t="s">
        <v>563</v>
      </c>
    </row>
    <row r="101" spans="2:18" ht="60" customHeight="1" x14ac:dyDescent="0.25">
      <c r="B101" s="231" t="s">
        <v>43</v>
      </c>
      <c r="C101" s="231">
        <f t="shared" si="5"/>
        <v>1.45</v>
      </c>
      <c r="D101" s="100" t="s">
        <v>212</v>
      </c>
      <c r="E101" s="100">
        <v>59706675</v>
      </c>
      <c r="F101" s="101" t="s">
        <v>213</v>
      </c>
      <c r="G101" s="100" t="s">
        <v>214</v>
      </c>
      <c r="H101" s="172">
        <v>37161</v>
      </c>
      <c r="I101" s="5" t="s">
        <v>141</v>
      </c>
      <c r="J101" s="101" t="s">
        <v>221</v>
      </c>
      <c r="K101" s="173" t="s">
        <v>222</v>
      </c>
      <c r="L101" s="100" t="s">
        <v>223</v>
      </c>
      <c r="M101" s="125" t="s">
        <v>140</v>
      </c>
      <c r="N101" s="125" t="s">
        <v>140</v>
      </c>
      <c r="O101" s="125" t="s">
        <v>211</v>
      </c>
      <c r="P101" s="232" t="s">
        <v>568</v>
      </c>
      <c r="Q101" s="229"/>
      <c r="R101" s="9" t="s">
        <v>563</v>
      </c>
    </row>
    <row r="102" spans="2:18" ht="58.5" customHeight="1" x14ac:dyDescent="0.25">
      <c r="B102" s="231" t="s">
        <v>43</v>
      </c>
      <c r="C102" s="231">
        <f t="shared" si="5"/>
        <v>1.45</v>
      </c>
      <c r="D102" s="100" t="s">
        <v>212</v>
      </c>
      <c r="E102" s="100">
        <v>59706675</v>
      </c>
      <c r="F102" s="101" t="s">
        <v>213</v>
      </c>
      <c r="G102" s="100" t="s">
        <v>214</v>
      </c>
      <c r="H102" s="172">
        <v>37161</v>
      </c>
      <c r="I102" s="5" t="s">
        <v>141</v>
      </c>
      <c r="J102" s="101" t="s">
        <v>226</v>
      </c>
      <c r="K102" s="173" t="s">
        <v>224</v>
      </c>
      <c r="L102" s="100" t="s">
        <v>225</v>
      </c>
      <c r="M102" s="125" t="s">
        <v>140</v>
      </c>
      <c r="N102" s="125" t="s">
        <v>140</v>
      </c>
      <c r="O102" s="125" t="s">
        <v>211</v>
      </c>
      <c r="P102" s="232" t="s">
        <v>568</v>
      </c>
      <c r="Q102" s="229"/>
      <c r="R102" s="9" t="s">
        <v>563</v>
      </c>
    </row>
    <row r="103" spans="2:18" ht="33.6" customHeight="1" x14ac:dyDescent="0.25">
      <c r="B103" s="174"/>
      <c r="C103" s="174"/>
      <c r="D103" s="175"/>
      <c r="E103" s="175"/>
      <c r="F103" s="175"/>
      <c r="G103" s="175"/>
      <c r="H103" s="176"/>
      <c r="I103" s="177"/>
      <c r="J103" s="178"/>
      <c r="K103" s="179"/>
      <c r="L103" s="180"/>
      <c r="M103" s="10"/>
      <c r="N103" s="10"/>
      <c r="O103" s="10"/>
      <c r="P103" s="181"/>
      <c r="Q103" s="181"/>
    </row>
    <row r="104" spans="2:18" x14ac:dyDescent="0.25">
      <c r="B104" s="190"/>
      <c r="C104" s="198"/>
      <c r="D104" s="10"/>
      <c r="E104" s="10"/>
      <c r="F104" s="10"/>
      <c r="G104" s="10"/>
      <c r="H104" s="199"/>
      <c r="I104" s="10"/>
      <c r="J104" s="10"/>
      <c r="K104" s="10"/>
      <c r="L104" s="10"/>
      <c r="M104" s="10"/>
      <c r="N104" s="10"/>
      <c r="O104" s="10"/>
      <c r="P104" s="10"/>
      <c r="Q104" s="10"/>
    </row>
    <row r="105" spans="2:18" x14ac:dyDescent="0.25">
      <c r="B105" s="190"/>
      <c r="C105" s="198"/>
      <c r="D105" s="10"/>
      <c r="E105" s="10"/>
      <c r="F105" s="10"/>
      <c r="G105" s="10"/>
      <c r="H105" s="199"/>
      <c r="I105" s="10"/>
      <c r="J105" s="10"/>
      <c r="K105" s="10"/>
      <c r="L105" s="10"/>
      <c r="M105" s="10"/>
      <c r="N105" s="10"/>
      <c r="O105" s="10"/>
      <c r="P105" s="10"/>
      <c r="Q105" s="10"/>
    </row>
    <row r="106" spans="2:18" x14ac:dyDescent="0.25">
      <c r="B106" s="190"/>
      <c r="C106" s="198"/>
      <c r="D106" s="10"/>
      <c r="E106" s="10"/>
      <c r="F106" s="10"/>
      <c r="G106" s="10"/>
      <c r="H106" s="199"/>
      <c r="I106" s="10"/>
      <c r="J106" s="10"/>
      <c r="K106" s="10"/>
      <c r="L106" s="10"/>
      <c r="M106" s="10"/>
      <c r="N106" s="10"/>
      <c r="O106" s="10"/>
      <c r="P106" s="10"/>
      <c r="Q106" s="10"/>
    </row>
    <row r="107" spans="2:18" ht="15.75" thickBot="1" x14ac:dyDescent="0.3"/>
    <row r="108" spans="2:18" ht="27" thickBot="1" x14ac:dyDescent="0.3">
      <c r="B108" s="246" t="s">
        <v>46</v>
      </c>
      <c r="C108" s="247"/>
      <c r="D108" s="247"/>
      <c r="E108" s="247"/>
      <c r="F108" s="247"/>
      <c r="G108" s="247"/>
      <c r="H108" s="247"/>
      <c r="I108" s="247"/>
      <c r="J108" s="247"/>
      <c r="K108" s="247"/>
      <c r="L108" s="247"/>
      <c r="M108" s="247"/>
      <c r="N108" s="248"/>
    </row>
    <row r="111" spans="2:18" ht="46.15" customHeight="1" x14ac:dyDescent="0.25">
      <c r="B111" s="69" t="s">
        <v>33</v>
      </c>
      <c r="C111" s="69" t="s">
        <v>47</v>
      </c>
      <c r="D111" s="252" t="s">
        <v>3</v>
      </c>
      <c r="E111" s="253"/>
    </row>
    <row r="112" spans="2:18" ht="77.25" customHeight="1" x14ac:dyDescent="0.25">
      <c r="B112" s="70" t="s">
        <v>126</v>
      </c>
      <c r="C112" s="169" t="s">
        <v>141</v>
      </c>
      <c r="D112" s="254" t="s">
        <v>546</v>
      </c>
      <c r="E112" s="255"/>
    </row>
    <row r="115" spans="1:26" ht="26.25" x14ac:dyDescent="0.25">
      <c r="B115" s="244" t="s">
        <v>64</v>
      </c>
      <c r="C115" s="245"/>
      <c r="D115" s="245"/>
      <c r="E115" s="245"/>
      <c r="F115" s="245"/>
      <c r="G115" s="245"/>
      <c r="H115" s="245"/>
      <c r="I115" s="245"/>
      <c r="J115" s="245"/>
      <c r="K115" s="245"/>
      <c r="L115" s="245"/>
      <c r="M115" s="245"/>
      <c r="N115" s="245"/>
      <c r="O115" s="245"/>
      <c r="P115" s="245"/>
    </row>
    <row r="117" spans="1:26" ht="15.75" thickBot="1" x14ac:dyDescent="0.3"/>
    <row r="118" spans="1:26" ht="27" thickBot="1" x14ac:dyDescent="0.3">
      <c r="B118" s="246" t="s">
        <v>54</v>
      </c>
      <c r="C118" s="247"/>
      <c r="D118" s="247"/>
      <c r="E118" s="247"/>
      <c r="F118" s="247"/>
      <c r="G118" s="247"/>
      <c r="H118" s="247"/>
      <c r="I118" s="247"/>
      <c r="J118" s="247"/>
      <c r="K118" s="247"/>
      <c r="L118" s="247"/>
      <c r="M118" s="247"/>
      <c r="N118" s="248"/>
    </row>
    <row r="120" spans="1:26" ht="15.75" thickBot="1" x14ac:dyDescent="0.3">
      <c r="M120" s="66"/>
      <c r="N120" s="66"/>
    </row>
    <row r="121" spans="1:26" s="111" customFormat="1" ht="109.5" customHeight="1" x14ac:dyDescent="0.25">
      <c r="B121" s="122" t="s">
        <v>149</v>
      </c>
      <c r="C121" s="122" t="s">
        <v>150</v>
      </c>
      <c r="D121" s="122" t="s">
        <v>151</v>
      </c>
      <c r="E121" s="122" t="s">
        <v>45</v>
      </c>
      <c r="F121" s="122" t="s">
        <v>22</v>
      </c>
      <c r="G121" s="122" t="s">
        <v>103</v>
      </c>
      <c r="H121" s="122" t="s">
        <v>17</v>
      </c>
      <c r="I121" s="122" t="s">
        <v>10</v>
      </c>
      <c r="J121" s="122" t="s">
        <v>31</v>
      </c>
      <c r="K121" s="122" t="s">
        <v>61</v>
      </c>
      <c r="L121" s="122" t="s">
        <v>20</v>
      </c>
      <c r="M121" s="107" t="s">
        <v>26</v>
      </c>
      <c r="N121" s="122" t="s">
        <v>152</v>
      </c>
      <c r="O121" s="122" t="s">
        <v>36</v>
      </c>
      <c r="P121" s="123" t="s">
        <v>11</v>
      </c>
      <c r="Q121" s="123" t="s">
        <v>19</v>
      </c>
    </row>
    <row r="122" spans="1:26" s="117" customFormat="1" x14ac:dyDescent="0.25">
      <c r="A122" s="47">
        <v>1</v>
      </c>
      <c r="B122" s="118" t="s">
        <v>494</v>
      </c>
      <c r="C122" s="119"/>
      <c r="D122" s="118" t="s">
        <v>501</v>
      </c>
      <c r="E122" s="113" t="s">
        <v>523</v>
      </c>
      <c r="F122" s="114" t="s">
        <v>140</v>
      </c>
      <c r="G122" s="155">
        <v>0.5</v>
      </c>
      <c r="H122" s="121">
        <v>41295</v>
      </c>
      <c r="I122" s="115">
        <v>41639</v>
      </c>
      <c r="J122" s="115"/>
      <c r="K122" s="115" t="s">
        <v>497</v>
      </c>
      <c r="L122" s="115" t="s">
        <v>498</v>
      </c>
      <c r="M122" s="106">
        <v>2422</v>
      </c>
      <c r="N122" s="106">
        <f>M122*G122</f>
        <v>1211</v>
      </c>
      <c r="O122" s="27"/>
      <c r="P122" s="27">
        <v>117</v>
      </c>
      <c r="Q122" s="156"/>
      <c r="R122" s="221"/>
      <c r="S122" s="116"/>
      <c r="T122" s="116"/>
      <c r="U122" s="116"/>
      <c r="V122" s="116"/>
      <c r="W122" s="116"/>
      <c r="X122" s="116"/>
      <c r="Y122" s="116"/>
      <c r="Z122" s="116"/>
    </row>
    <row r="123" spans="1:26" s="117" customFormat="1" ht="30" x14ac:dyDescent="0.25">
      <c r="A123" s="47">
        <f>+A122+1</f>
        <v>2</v>
      </c>
      <c r="B123" s="118" t="s">
        <v>494</v>
      </c>
      <c r="C123" s="119"/>
      <c r="D123" s="118" t="s">
        <v>501</v>
      </c>
      <c r="E123" s="113" t="s">
        <v>525</v>
      </c>
      <c r="F123" s="114" t="s">
        <v>140</v>
      </c>
      <c r="G123" s="113">
        <v>0.5</v>
      </c>
      <c r="H123" s="121">
        <v>41663</v>
      </c>
      <c r="I123" s="115">
        <v>41912</v>
      </c>
      <c r="J123" s="115"/>
      <c r="K123" s="115" t="s">
        <v>524</v>
      </c>
      <c r="L123" s="115" t="s">
        <v>504</v>
      </c>
      <c r="M123" s="106">
        <v>1779</v>
      </c>
      <c r="N123" s="106">
        <f>M123*G123</f>
        <v>889.5</v>
      </c>
      <c r="O123" s="27"/>
      <c r="P123" s="27">
        <v>118</v>
      </c>
      <c r="Q123" s="156" t="s">
        <v>585</v>
      </c>
      <c r="R123" s="221"/>
      <c r="S123" s="116"/>
      <c r="T123" s="116"/>
      <c r="U123" s="116"/>
      <c r="V123" s="116"/>
      <c r="W123" s="116"/>
      <c r="X123" s="116"/>
      <c r="Y123" s="116"/>
      <c r="Z123" s="116"/>
    </row>
    <row r="124" spans="1:26" s="117" customFormat="1" x14ac:dyDescent="0.25">
      <c r="A124" s="47">
        <f t="shared" ref="A124:A129" si="6">+A123+1</f>
        <v>3</v>
      </c>
      <c r="B124" s="118"/>
      <c r="C124" s="119"/>
      <c r="D124" s="118"/>
      <c r="E124" s="113"/>
      <c r="F124" s="114"/>
      <c r="G124" s="114"/>
      <c r="H124" s="114"/>
      <c r="I124" s="115"/>
      <c r="J124" s="115"/>
      <c r="K124" s="115"/>
      <c r="L124" s="115"/>
      <c r="M124" s="106"/>
      <c r="N124" s="106"/>
      <c r="O124" s="27"/>
      <c r="P124" s="27"/>
      <c r="Q124" s="156"/>
      <c r="R124" s="116"/>
      <c r="S124" s="116"/>
      <c r="T124" s="116"/>
      <c r="U124" s="116"/>
      <c r="V124" s="116"/>
      <c r="W124" s="116"/>
      <c r="X124" s="116"/>
      <c r="Y124" s="116"/>
      <c r="Z124" s="116"/>
    </row>
    <row r="125" spans="1:26" s="117" customFormat="1" x14ac:dyDescent="0.25">
      <c r="A125" s="47">
        <f t="shared" si="6"/>
        <v>4</v>
      </c>
      <c r="B125" s="118"/>
      <c r="C125" s="119"/>
      <c r="D125" s="118"/>
      <c r="E125" s="113"/>
      <c r="F125" s="114"/>
      <c r="G125" s="114"/>
      <c r="H125" s="114"/>
      <c r="I125" s="115"/>
      <c r="J125" s="115"/>
      <c r="K125" s="115"/>
      <c r="L125" s="115"/>
      <c r="M125" s="106"/>
      <c r="N125" s="106"/>
      <c r="O125" s="27"/>
      <c r="P125" s="27"/>
      <c r="Q125" s="156"/>
      <c r="R125" s="116"/>
      <c r="S125" s="116"/>
      <c r="T125" s="116"/>
      <c r="U125" s="116"/>
      <c r="V125" s="116"/>
      <c r="W125" s="116"/>
      <c r="X125" s="116"/>
      <c r="Y125" s="116"/>
      <c r="Z125" s="116"/>
    </row>
    <row r="126" spans="1:26" s="117" customFormat="1" x14ac:dyDescent="0.25">
      <c r="A126" s="47">
        <f t="shared" si="6"/>
        <v>5</v>
      </c>
      <c r="B126" s="118"/>
      <c r="C126" s="119"/>
      <c r="D126" s="118"/>
      <c r="E126" s="113"/>
      <c r="F126" s="114"/>
      <c r="G126" s="114"/>
      <c r="H126" s="114"/>
      <c r="I126" s="115"/>
      <c r="J126" s="115"/>
      <c r="K126" s="115"/>
      <c r="L126" s="115"/>
      <c r="M126" s="106"/>
      <c r="N126" s="106"/>
      <c r="O126" s="27"/>
      <c r="P126" s="27"/>
      <c r="Q126" s="156"/>
      <c r="R126" s="116"/>
      <c r="S126" s="116"/>
      <c r="T126" s="116"/>
      <c r="U126" s="116"/>
      <c r="V126" s="116"/>
      <c r="W126" s="116"/>
      <c r="X126" s="116"/>
      <c r="Y126" s="116"/>
      <c r="Z126" s="116"/>
    </row>
    <row r="127" spans="1:26" s="117" customFormat="1" x14ac:dyDescent="0.25">
      <c r="A127" s="47">
        <f t="shared" si="6"/>
        <v>6</v>
      </c>
      <c r="B127" s="118"/>
      <c r="C127" s="119"/>
      <c r="D127" s="118"/>
      <c r="E127" s="113"/>
      <c r="F127" s="114"/>
      <c r="G127" s="114"/>
      <c r="H127" s="114"/>
      <c r="I127" s="115"/>
      <c r="J127" s="115"/>
      <c r="K127" s="115"/>
      <c r="L127" s="115"/>
      <c r="M127" s="106"/>
      <c r="N127" s="106"/>
      <c r="O127" s="27"/>
      <c r="P127" s="27"/>
      <c r="Q127" s="156"/>
      <c r="R127" s="116"/>
      <c r="S127" s="116"/>
      <c r="T127" s="116"/>
      <c r="U127" s="116"/>
      <c r="V127" s="116"/>
      <c r="W127" s="116"/>
      <c r="X127" s="116"/>
      <c r="Y127" s="116"/>
      <c r="Z127" s="116"/>
    </row>
    <row r="128" spans="1:26" s="117" customFormat="1" x14ac:dyDescent="0.25">
      <c r="A128" s="47">
        <f t="shared" si="6"/>
        <v>7</v>
      </c>
      <c r="B128" s="118"/>
      <c r="C128" s="119"/>
      <c r="D128" s="118"/>
      <c r="E128" s="113"/>
      <c r="F128" s="114"/>
      <c r="G128" s="114"/>
      <c r="H128" s="114"/>
      <c r="I128" s="115"/>
      <c r="J128" s="115"/>
      <c r="K128" s="115"/>
      <c r="L128" s="115"/>
      <c r="M128" s="106"/>
      <c r="N128" s="106"/>
      <c r="O128" s="27"/>
      <c r="P128" s="27"/>
      <c r="Q128" s="156"/>
      <c r="R128" s="116"/>
      <c r="S128" s="116"/>
      <c r="T128" s="116"/>
      <c r="U128" s="116"/>
      <c r="V128" s="116"/>
      <c r="W128" s="116"/>
      <c r="X128" s="116"/>
      <c r="Y128" s="116"/>
      <c r="Z128" s="116"/>
    </row>
    <row r="129" spans="1:26" s="117" customFormat="1" x14ac:dyDescent="0.25">
      <c r="A129" s="47">
        <f t="shared" si="6"/>
        <v>8</v>
      </c>
      <c r="B129" s="118"/>
      <c r="C129" s="119"/>
      <c r="D129" s="118"/>
      <c r="E129" s="113"/>
      <c r="F129" s="114"/>
      <c r="G129" s="114"/>
      <c r="H129" s="114"/>
      <c r="I129" s="115"/>
      <c r="J129" s="115"/>
      <c r="K129" s="115"/>
      <c r="L129" s="115"/>
      <c r="M129" s="106"/>
      <c r="N129" s="106"/>
      <c r="O129" s="27"/>
      <c r="P129" s="27"/>
      <c r="Q129" s="156"/>
      <c r="R129" s="116"/>
      <c r="S129" s="116"/>
      <c r="T129" s="116"/>
      <c r="U129" s="116"/>
      <c r="V129" s="116"/>
      <c r="W129" s="116"/>
      <c r="X129" s="116"/>
      <c r="Y129" s="116"/>
      <c r="Z129" s="116"/>
    </row>
    <row r="130" spans="1:26" s="117" customFormat="1" x14ac:dyDescent="0.25">
      <c r="A130" s="47"/>
      <c r="B130" s="50" t="s">
        <v>16</v>
      </c>
      <c r="C130" s="119"/>
      <c r="D130" s="118"/>
      <c r="E130" s="113"/>
      <c r="F130" s="114"/>
      <c r="G130" s="114"/>
      <c r="H130" s="114"/>
      <c r="I130" s="115"/>
      <c r="J130" s="115"/>
      <c r="K130" s="120" t="s">
        <v>526</v>
      </c>
      <c r="L130" s="120">
        <f t="shared" ref="L130:N130" si="7">SUM(L122:L129)</f>
        <v>0</v>
      </c>
      <c r="M130" s="154">
        <f t="shared" si="7"/>
        <v>4201</v>
      </c>
      <c r="N130" s="120">
        <f t="shared" si="7"/>
        <v>2100.5</v>
      </c>
      <c r="O130" s="27"/>
      <c r="P130" s="27"/>
      <c r="Q130" s="157"/>
    </row>
    <row r="131" spans="1:26" x14ac:dyDescent="0.25">
      <c r="B131" s="30"/>
      <c r="C131" s="30"/>
      <c r="D131" s="30"/>
      <c r="E131" s="31"/>
      <c r="F131" s="30"/>
      <c r="G131" s="30"/>
      <c r="H131" s="30"/>
      <c r="I131" s="30"/>
      <c r="J131" s="30"/>
      <c r="K131" s="30"/>
      <c r="L131" s="30"/>
      <c r="M131" s="30"/>
      <c r="N131" s="30"/>
      <c r="O131" s="30"/>
      <c r="P131" s="30"/>
    </row>
    <row r="132" spans="1:26" ht="18.75" x14ac:dyDescent="0.25">
      <c r="B132" s="60" t="s">
        <v>32</v>
      </c>
      <c r="C132" s="74" t="str">
        <f>+K130</f>
        <v>17 meses y 17 días</v>
      </c>
      <c r="H132" s="32"/>
      <c r="I132" s="32"/>
      <c r="J132" s="32"/>
      <c r="K132" s="32"/>
      <c r="L132" s="32"/>
      <c r="M132" s="32"/>
      <c r="N132" s="30"/>
      <c r="O132" s="30"/>
      <c r="P132" s="30"/>
    </row>
    <row r="134" spans="1:26" ht="15.75" thickBot="1" x14ac:dyDescent="0.3"/>
    <row r="135" spans="1:26" ht="37.15" customHeight="1" thickBot="1" x14ac:dyDescent="0.3">
      <c r="B135" s="77" t="s">
        <v>49</v>
      </c>
      <c r="C135" s="78" t="s">
        <v>50</v>
      </c>
      <c r="D135" s="77" t="s">
        <v>51</v>
      </c>
      <c r="E135" s="78" t="s">
        <v>55</v>
      </c>
    </row>
    <row r="136" spans="1:26" ht="41.45" customHeight="1" x14ac:dyDescent="0.25">
      <c r="B136" s="68" t="s">
        <v>127</v>
      </c>
      <c r="C136" s="71">
        <v>20</v>
      </c>
      <c r="D136" s="71">
        <v>0</v>
      </c>
      <c r="E136" s="249">
        <f>+D136+D137+D138</f>
        <v>30</v>
      </c>
    </row>
    <row r="137" spans="1:26" x14ac:dyDescent="0.25">
      <c r="B137" s="68" t="s">
        <v>128</v>
      </c>
      <c r="C137" s="58">
        <v>30</v>
      </c>
      <c r="D137" s="72">
        <v>30</v>
      </c>
      <c r="E137" s="250"/>
    </row>
    <row r="138" spans="1:26" ht="15.75" thickBot="1" x14ac:dyDescent="0.3">
      <c r="B138" s="68" t="s">
        <v>129</v>
      </c>
      <c r="C138" s="73">
        <v>40</v>
      </c>
      <c r="D138" s="73">
        <v>0</v>
      </c>
      <c r="E138" s="251"/>
    </row>
    <row r="140" spans="1:26" ht="15.75" thickBot="1" x14ac:dyDescent="0.3"/>
    <row r="141" spans="1:26" ht="27" thickBot="1" x14ac:dyDescent="0.3">
      <c r="B141" s="246" t="s">
        <v>52</v>
      </c>
      <c r="C141" s="247"/>
      <c r="D141" s="247"/>
      <c r="E141" s="247"/>
      <c r="F141" s="247"/>
      <c r="G141" s="247"/>
      <c r="H141" s="247"/>
      <c r="I141" s="247"/>
      <c r="J141" s="247"/>
      <c r="K141" s="247"/>
      <c r="L141" s="247"/>
      <c r="M141" s="247"/>
      <c r="N141" s="248"/>
    </row>
    <row r="143" spans="1:26" ht="76.5" customHeight="1" x14ac:dyDescent="0.25">
      <c r="B143" s="57" t="s">
        <v>0</v>
      </c>
      <c r="C143" s="57" t="s">
        <v>39</v>
      </c>
      <c r="D143" s="57" t="s">
        <v>40</v>
      </c>
      <c r="E143" s="57" t="s">
        <v>116</v>
      </c>
      <c r="F143" s="57" t="s">
        <v>118</v>
      </c>
      <c r="G143" s="57" t="s">
        <v>119</v>
      </c>
      <c r="H143" s="57" t="s">
        <v>120</v>
      </c>
      <c r="I143" s="57" t="s">
        <v>117</v>
      </c>
      <c r="J143" s="252" t="s">
        <v>121</v>
      </c>
      <c r="K143" s="269"/>
      <c r="L143" s="253"/>
      <c r="M143" s="57" t="s">
        <v>125</v>
      </c>
      <c r="N143" s="57" t="s">
        <v>41</v>
      </c>
      <c r="O143" s="57" t="s">
        <v>42</v>
      </c>
      <c r="P143" s="252" t="s">
        <v>3</v>
      </c>
      <c r="Q143" s="253"/>
    </row>
    <row r="144" spans="1:26" ht="60.75" customHeight="1" x14ac:dyDescent="0.25">
      <c r="B144" s="93" t="s">
        <v>133</v>
      </c>
      <c r="C144" s="93"/>
      <c r="D144" s="3"/>
      <c r="E144" s="3"/>
      <c r="F144" s="3"/>
      <c r="G144" s="3"/>
      <c r="H144" s="3"/>
      <c r="I144" s="5"/>
      <c r="J144" s="1" t="s">
        <v>122</v>
      </c>
      <c r="K144" s="101" t="s">
        <v>123</v>
      </c>
      <c r="L144" s="100" t="s">
        <v>124</v>
      </c>
      <c r="M144" s="64"/>
      <c r="N144" s="64"/>
      <c r="O144" s="64"/>
      <c r="P144" s="270"/>
      <c r="Q144" s="270"/>
    </row>
    <row r="145" spans="2:17" ht="60.75" customHeight="1" x14ac:dyDescent="0.25">
      <c r="B145" s="93" t="s">
        <v>134</v>
      </c>
      <c r="C145" s="93"/>
      <c r="D145" s="3"/>
      <c r="E145" s="3"/>
      <c r="F145" s="3"/>
      <c r="G145" s="3"/>
      <c r="H145" s="3"/>
      <c r="I145" s="5"/>
      <c r="J145" s="1"/>
      <c r="K145" s="101"/>
      <c r="L145" s="100"/>
      <c r="M145" s="64"/>
      <c r="N145" s="64"/>
      <c r="O145" s="64"/>
      <c r="P145" s="94"/>
      <c r="Q145" s="94"/>
    </row>
    <row r="146" spans="2:17" ht="33.6" customHeight="1" x14ac:dyDescent="0.25">
      <c r="B146" s="93" t="s">
        <v>135</v>
      </c>
      <c r="C146" s="93"/>
      <c r="D146" s="3"/>
      <c r="E146" s="3"/>
      <c r="F146" s="3"/>
      <c r="G146" s="3"/>
      <c r="H146" s="3"/>
      <c r="I146" s="5"/>
      <c r="J146" s="1"/>
      <c r="K146" s="100"/>
      <c r="L146" s="100"/>
      <c r="M146" s="64"/>
      <c r="N146" s="64"/>
      <c r="O146" s="64"/>
      <c r="P146" s="270"/>
      <c r="Q146" s="270"/>
    </row>
    <row r="149" spans="2:17" ht="15.75" thickBot="1" x14ac:dyDescent="0.3"/>
    <row r="150" spans="2:17" ht="54" customHeight="1" x14ac:dyDescent="0.25">
      <c r="B150" s="76" t="s">
        <v>33</v>
      </c>
      <c r="C150" s="76" t="s">
        <v>49</v>
      </c>
      <c r="D150" s="57" t="s">
        <v>50</v>
      </c>
      <c r="E150" s="76" t="s">
        <v>51</v>
      </c>
      <c r="F150" s="78" t="s">
        <v>56</v>
      </c>
      <c r="G150" s="97"/>
    </row>
    <row r="151" spans="2:17" ht="120.75" customHeight="1" x14ac:dyDescent="0.2">
      <c r="B151" s="238" t="s">
        <v>53</v>
      </c>
      <c r="C151" s="6" t="s">
        <v>130</v>
      </c>
      <c r="D151" s="72">
        <v>25</v>
      </c>
      <c r="E151" s="72"/>
      <c r="F151" s="239">
        <f>+E151+E152+E153</f>
        <v>0</v>
      </c>
      <c r="G151" s="98"/>
    </row>
    <row r="152" spans="2:17" ht="76.150000000000006" customHeight="1" x14ac:dyDescent="0.2">
      <c r="B152" s="238"/>
      <c r="C152" s="6" t="s">
        <v>131</v>
      </c>
      <c r="D152" s="75">
        <v>25</v>
      </c>
      <c r="E152" s="72"/>
      <c r="F152" s="240"/>
      <c r="G152" s="98"/>
    </row>
    <row r="153" spans="2:17" ht="69" customHeight="1" x14ac:dyDescent="0.2">
      <c r="B153" s="238"/>
      <c r="C153" s="6" t="s">
        <v>132</v>
      </c>
      <c r="D153" s="72">
        <v>10</v>
      </c>
      <c r="E153" s="72"/>
      <c r="F153" s="241"/>
      <c r="G153" s="98"/>
    </row>
    <row r="154" spans="2:17" x14ac:dyDescent="0.25">
      <c r="C154"/>
    </row>
    <row r="157" spans="2:17" x14ac:dyDescent="0.25">
      <c r="B157" s="67" t="s">
        <v>57</v>
      </c>
    </row>
    <row r="160" spans="2:17" x14ac:dyDescent="0.25">
      <c r="B160" s="79" t="s">
        <v>33</v>
      </c>
      <c r="C160" s="79" t="s">
        <v>58</v>
      </c>
      <c r="D160" s="76" t="s">
        <v>51</v>
      </c>
      <c r="E160" s="76" t="s">
        <v>16</v>
      </c>
    </row>
    <row r="161" spans="2:5" ht="28.5" x14ac:dyDescent="0.25">
      <c r="B161" s="2" t="s">
        <v>59</v>
      </c>
      <c r="C161" s="7">
        <v>40</v>
      </c>
      <c r="D161" s="72">
        <f>+E136</f>
        <v>30</v>
      </c>
      <c r="E161" s="242">
        <f>+D161+D162</f>
        <v>30</v>
      </c>
    </row>
    <row r="162" spans="2:5" ht="42.75" x14ac:dyDescent="0.25">
      <c r="B162" s="2" t="s">
        <v>60</v>
      </c>
      <c r="C162" s="7">
        <v>60</v>
      </c>
      <c r="D162" s="72">
        <f>+F151</f>
        <v>0</v>
      </c>
      <c r="E162" s="243"/>
    </row>
  </sheetData>
  <customSheetViews>
    <customSheetView guid="{40E552B3-9E29-44C0-A4FF-1D2AABD8B768}" scale="75" hiddenColumns="1" topLeftCell="B160">
      <selection activeCell="B193" sqref="B193"/>
      <pageMargins left="0.7" right="0.7" top="0.75" bottom="0.75" header="0.3" footer="0.3"/>
      <pageSetup orientation="portrait" horizontalDpi="4294967295" verticalDpi="4294967295" r:id="rId1"/>
    </customSheetView>
    <customSheetView guid="{EFAC7AB1-A2DB-49AB-8828-810AB144C864}" scale="70" hiddenColumns="1" topLeftCell="B85">
      <selection activeCell="B98" sqref="B98:P98"/>
      <pageMargins left="0.7" right="0.7" top="0.75" bottom="0.75" header="0.3" footer="0.3"/>
      <pageSetup orientation="portrait" horizontalDpi="4294967295" verticalDpi="4294967295" r:id="rId2"/>
    </customSheetView>
    <customSheetView guid="{7E8FC9E1-8CD1-44A1-8575-E71EEF76F9C5}" scale="70" hiddenColumns="1" topLeftCell="B127">
      <selection activeCell="C148" sqref="C148"/>
      <pageMargins left="0.7" right="0.7" top="0.75" bottom="0.75" header="0.3" footer="0.3"/>
      <pageSetup orientation="portrait" horizontalDpi="4294967295" verticalDpi="4294967295" r:id="rId3"/>
    </customSheetView>
    <customSheetView guid="{7BBFB866-F210-4140-8CB9-BA0B5378B912}" scale="70" hiddenColumns="1" topLeftCell="A193">
      <selection activeCell="B201" sqref="B201"/>
      <pageMargins left="0.7" right="0.7" top="0.75" bottom="0.75" header="0.3" footer="0.3"/>
      <pageSetup orientation="portrait" horizontalDpi="4294967295" verticalDpi="4294967295" r:id="rId4"/>
    </customSheetView>
    <customSheetView guid="{1742C5C4-AAF0-4817-A357-AA383D8D0FA6}" scale="75" hiddenColumns="1" topLeftCell="B160">
      <selection activeCell="B167" sqref="B167"/>
      <pageMargins left="0.7" right="0.7" top="0.75" bottom="0.75" header="0.3" footer="0.3"/>
      <pageSetup orientation="portrait" horizontalDpi="4294967295" verticalDpi="4294967295" r:id="rId5"/>
    </customSheetView>
  </customSheetViews>
  <mergeCells count="41">
    <mergeCell ref="J143:L143"/>
    <mergeCell ref="P143:Q143"/>
    <mergeCell ref="P144:Q144"/>
    <mergeCell ref="P146:Q146"/>
    <mergeCell ref="J86:L86"/>
    <mergeCell ref="O75:P75"/>
    <mergeCell ref="O70:P70"/>
    <mergeCell ref="O71:P71"/>
    <mergeCell ref="O72:P72"/>
    <mergeCell ref="O73:P73"/>
    <mergeCell ref="O74:P74"/>
    <mergeCell ref="B4:P4"/>
    <mergeCell ref="B22:C22"/>
    <mergeCell ref="C6:N6"/>
    <mergeCell ref="C7:N7"/>
    <mergeCell ref="C8:N8"/>
    <mergeCell ref="C9:N9"/>
    <mergeCell ref="C10:E10"/>
    <mergeCell ref="B65:N65"/>
    <mergeCell ref="C63:N63"/>
    <mergeCell ref="B14:C21"/>
    <mergeCell ref="D59:E59"/>
    <mergeCell ref="M45:N45"/>
    <mergeCell ref="B59:B60"/>
    <mergeCell ref="C59:C60"/>
    <mergeCell ref="O69:P69"/>
    <mergeCell ref="B151:B153"/>
    <mergeCell ref="F151:F153"/>
    <mergeCell ref="E161:E162"/>
    <mergeCell ref="B2:P2"/>
    <mergeCell ref="B115:P115"/>
    <mergeCell ref="B141:N141"/>
    <mergeCell ref="E136:E138"/>
    <mergeCell ref="B108:N108"/>
    <mergeCell ref="D111:E111"/>
    <mergeCell ref="D112:E112"/>
    <mergeCell ref="B118:N118"/>
    <mergeCell ref="P86:Q86"/>
    <mergeCell ref="B81:N81"/>
    <mergeCell ref="E40:E41"/>
    <mergeCell ref="O68:P68"/>
  </mergeCells>
  <dataValidations count="2">
    <dataValidation type="decimal" allowBlank="1" showInputMessage="1" showErrorMessage="1" sqref="WVH983078 WLL983078 C65574 IV65574 SR65574 ACN65574 AMJ65574 AWF65574 BGB65574 BPX65574 BZT65574 CJP65574 CTL65574 DDH65574 DND65574 DWZ65574 EGV65574 EQR65574 FAN65574 FKJ65574 FUF65574 GEB65574 GNX65574 GXT65574 HHP65574 HRL65574 IBH65574 ILD65574 IUZ65574 JEV65574 JOR65574 JYN65574 KIJ65574 KSF65574 LCB65574 LLX65574 LVT65574 MFP65574 MPL65574 MZH65574 NJD65574 NSZ65574 OCV65574 OMR65574 OWN65574 PGJ65574 PQF65574 QAB65574 QJX65574 QTT65574 RDP65574 RNL65574 RXH65574 SHD65574 SQZ65574 TAV65574 TKR65574 TUN65574 UEJ65574 UOF65574 UYB65574 VHX65574 VRT65574 WBP65574 WLL65574 WVH65574 C131110 IV131110 SR131110 ACN131110 AMJ131110 AWF131110 BGB131110 BPX131110 BZT131110 CJP131110 CTL131110 DDH131110 DND131110 DWZ131110 EGV131110 EQR131110 FAN131110 FKJ131110 FUF131110 GEB131110 GNX131110 GXT131110 HHP131110 HRL131110 IBH131110 ILD131110 IUZ131110 JEV131110 JOR131110 JYN131110 KIJ131110 KSF131110 LCB131110 LLX131110 LVT131110 MFP131110 MPL131110 MZH131110 NJD131110 NSZ131110 OCV131110 OMR131110 OWN131110 PGJ131110 PQF131110 QAB131110 QJX131110 QTT131110 RDP131110 RNL131110 RXH131110 SHD131110 SQZ131110 TAV131110 TKR131110 TUN131110 UEJ131110 UOF131110 UYB131110 VHX131110 VRT131110 WBP131110 WLL131110 WVH131110 C196646 IV196646 SR196646 ACN196646 AMJ196646 AWF196646 BGB196646 BPX196646 BZT196646 CJP196646 CTL196646 DDH196646 DND196646 DWZ196646 EGV196646 EQR196646 FAN196646 FKJ196646 FUF196646 GEB196646 GNX196646 GXT196646 HHP196646 HRL196646 IBH196646 ILD196646 IUZ196646 JEV196646 JOR196646 JYN196646 KIJ196646 KSF196646 LCB196646 LLX196646 LVT196646 MFP196646 MPL196646 MZH196646 NJD196646 NSZ196646 OCV196646 OMR196646 OWN196646 PGJ196646 PQF196646 QAB196646 QJX196646 QTT196646 RDP196646 RNL196646 RXH196646 SHD196646 SQZ196646 TAV196646 TKR196646 TUN196646 UEJ196646 UOF196646 UYB196646 VHX196646 VRT196646 WBP196646 WLL196646 WVH196646 C262182 IV262182 SR262182 ACN262182 AMJ262182 AWF262182 BGB262182 BPX262182 BZT262182 CJP262182 CTL262182 DDH262182 DND262182 DWZ262182 EGV262182 EQR262182 FAN262182 FKJ262182 FUF262182 GEB262182 GNX262182 GXT262182 HHP262182 HRL262182 IBH262182 ILD262182 IUZ262182 JEV262182 JOR262182 JYN262182 KIJ262182 KSF262182 LCB262182 LLX262182 LVT262182 MFP262182 MPL262182 MZH262182 NJD262182 NSZ262182 OCV262182 OMR262182 OWN262182 PGJ262182 PQF262182 QAB262182 QJX262182 QTT262182 RDP262182 RNL262182 RXH262182 SHD262182 SQZ262182 TAV262182 TKR262182 TUN262182 UEJ262182 UOF262182 UYB262182 VHX262182 VRT262182 WBP262182 WLL262182 WVH262182 C327718 IV327718 SR327718 ACN327718 AMJ327718 AWF327718 BGB327718 BPX327718 BZT327718 CJP327718 CTL327718 DDH327718 DND327718 DWZ327718 EGV327718 EQR327718 FAN327718 FKJ327718 FUF327718 GEB327718 GNX327718 GXT327718 HHP327718 HRL327718 IBH327718 ILD327718 IUZ327718 JEV327718 JOR327718 JYN327718 KIJ327718 KSF327718 LCB327718 LLX327718 LVT327718 MFP327718 MPL327718 MZH327718 NJD327718 NSZ327718 OCV327718 OMR327718 OWN327718 PGJ327718 PQF327718 QAB327718 QJX327718 QTT327718 RDP327718 RNL327718 RXH327718 SHD327718 SQZ327718 TAV327718 TKR327718 TUN327718 UEJ327718 UOF327718 UYB327718 VHX327718 VRT327718 WBP327718 WLL327718 WVH327718 C393254 IV393254 SR393254 ACN393254 AMJ393254 AWF393254 BGB393254 BPX393254 BZT393254 CJP393254 CTL393254 DDH393254 DND393254 DWZ393254 EGV393254 EQR393254 FAN393254 FKJ393254 FUF393254 GEB393254 GNX393254 GXT393254 HHP393254 HRL393254 IBH393254 ILD393254 IUZ393254 JEV393254 JOR393254 JYN393254 KIJ393254 KSF393254 LCB393254 LLX393254 LVT393254 MFP393254 MPL393254 MZH393254 NJD393254 NSZ393254 OCV393254 OMR393254 OWN393254 PGJ393254 PQF393254 QAB393254 QJX393254 QTT393254 RDP393254 RNL393254 RXH393254 SHD393254 SQZ393254 TAV393254 TKR393254 TUN393254 UEJ393254 UOF393254 UYB393254 VHX393254 VRT393254 WBP393254 WLL393254 WVH393254 C458790 IV458790 SR458790 ACN458790 AMJ458790 AWF458790 BGB458790 BPX458790 BZT458790 CJP458790 CTL458790 DDH458790 DND458790 DWZ458790 EGV458790 EQR458790 FAN458790 FKJ458790 FUF458790 GEB458790 GNX458790 GXT458790 HHP458790 HRL458790 IBH458790 ILD458790 IUZ458790 JEV458790 JOR458790 JYN458790 KIJ458790 KSF458790 LCB458790 LLX458790 LVT458790 MFP458790 MPL458790 MZH458790 NJD458790 NSZ458790 OCV458790 OMR458790 OWN458790 PGJ458790 PQF458790 QAB458790 QJX458790 QTT458790 RDP458790 RNL458790 RXH458790 SHD458790 SQZ458790 TAV458790 TKR458790 TUN458790 UEJ458790 UOF458790 UYB458790 VHX458790 VRT458790 WBP458790 WLL458790 WVH458790 C524326 IV524326 SR524326 ACN524326 AMJ524326 AWF524326 BGB524326 BPX524326 BZT524326 CJP524326 CTL524326 DDH524326 DND524326 DWZ524326 EGV524326 EQR524326 FAN524326 FKJ524326 FUF524326 GEB524326 GNX524326 GXT524326 HHP524326 HRL524326 IBH524326 ILD524326 IUZ524326 JEV524326 JOR524326 JYN524326 KIJ524326 KSF524326 LCB524326 LLX524326 LVT524326 MFP524326 MPL524326 MZH524326 NJD524326 NSZ524326 OCV524326 OMR524326 OWN524326 PGJ524326 PQF524326 QAB524326 QJX524326 QTT524326 RDP524326 RNL524326 RXH524326 SHD524326 SQZ524326 TAV524326 TKR524326 TUN524326 UEJ524326 UOF524326 UYB524326 VHX524326 VRT524326 WBP524326 WLL524326 WVH524326 C589862 IV589862 SR589862 ACN589862 AMJ589862 AWF589862 BGB589862 BPX589862 BZT589862 CJP589862 CTL589862 DDH589862 DND589862 DWZ589862 EGV589862 EQR589862 FAN589862 FKJ589862 FUF589862 GEB589862 GNX589862 GXT589862 HHP589862 HRL589862 IBH589862 ILD589862 IUZ589862 JEV589862 JOR589862 JYN589862 KIJ589862 KSF589862 LCB589862 LLX589862 LVT589862 MFP589862 MPL589862 MZH589862 NJD589862 NSZ589862 OCV589862 OMR589862 OWN589862 PGJ589862 PQF589862 QAB589862 QJX589862 QTT589862 RDP589862 RNL589862 RXH589862 SHD589862 SQZ589862 TAV589862 TKR589862 TUN589862 UEJ589862 UOF589862 UYB589862 VHX589862 VRT589862 WBP589862 WLL589862 WVH589862 C655398 IV655398 SR655398 ACN655398 AMJ655398 AWF655398 BGB655398 BPX655398 BZT655398 CJP655398 CTL655398 DDH655398 DND655398 DWZ655398 EGV655398 EQR655398 FAN655398 FKJ655398 FUF655398 GEB655398 GNX655398 GXT655398 HHP655398 HRL655398 IBH655398 ILD655398 IUZ655398 JEV655398 JOR655398 JYN655398 KIJ655398 KSF655398 LCB655398 LLX655398 LVT655398 MFP655398 MPL655398 MZH655398 NJD655398 NSZ655398 OCV655398 OMR655398 OWN655398 PGJ655398 PQF655398 QAB655398 QJX655398 QTT655398 RDP655398 RNL655398 RXH655398 SHD655398 SQZ655398 TAV655398 TKR655398 TUN655398 UEJ655398 UOF655398 UYB655398 VHX655398 VRT655398 WBP655398 WLL655398 WVH655398 C720934 IV720934 SR720934 ACN720934 AMJ720934 AWF720934 BGB720934 BPX720934 BZT720934 CJP720934 CTL720934 DDH720934 DND720934 DWZ720934 EGV720934 EQR720934 FAN720934 FKJ720934 FUF720934 GEB720934 GNX720934 GXT720934 HHP720934 HRL720934 IBH720934 ILD720934 IUZ720934 JEV720934 JOR720934 JYN720934 KIJ720934 KSF720934 LCB720934 LLX720934 LVT720934 MFP720934 MPL720934 MZH720934 NJD720934 NSZ720934 OCV720934 OMR720934 OWN720934 PGJ720934 PQF720934 QAB720934 QJX720934 QTT720934 RDP720934 RNL720934 RXH720934 SHD720934 SQZ720934 TAV720934 TKR720934 TUN720934 UEJ720934 UOF720934 UYB720934 VHX720934 VRT720934 WBP720934 WLL720934 WVH720934 C786470 IV786470 SR786470 ACN786470 AMJ786470 AWF786470 BGB786470 BPX786470 BZT786470 CJP786470 CTL786470 DDH786470 DND786470 DWZ786470 EGV786470 EQR786470 FAN786470 FKJ786470 FUF786470 GEB786470 GNX786470 GXT786470 HHP786470 HRL786470 IBH786470 ILD786470 IUZ786470 JEV786470 JOR786470 JYN786470 KIJ786470 KSF786470 LCB786470 LLX786470 LVT786470 MFP786470 MPL786470 MZH786470 NJD786470 NSZ786470 OCV786470 OMR786470 OWN786470 PGJ786470 PQF786470 QAB786470 QJX786470 QTT786470 RDP786470 RNL786470 RXH786470 SHD786470 SQZ786470 TAV786470 TKR786470 TUN786470 UEJ786470 UOF786470 UYB786470 VHX786470 VRT786470 WBP786470 WLL786470 WVH786470 C852006 IV852006 SR852006 ACN852006 AMJ852006 AWF852006 BGB852006 BPX852006 BZT852006 CJP852006 CTL852006 DDH852006 DND852006 DWZ852006 EGV852006 EQR852006 FAN852006 FKJ852006 FUF852006 GEB852006 GNX852006 GXT852006 HHP852006 HRL852006 IBH852006 ILD852006 IUZ852006 JEV852006 JOR852006 JYN852006 KIJ852006 KSF852006 LCB852006 LLX852006 LVT852006 MFP852006 MPL852006 MZH852006 NJD852006 NSZ852006 OCV852006 OMR852006 OWN852006 PGJ852006 PQF852006 QAB852006 QJX852006 QTT852006 RDP852006 RNL852006 RXH852006 SHD852006 SQZ852006 TAV852006 TKR852006 TUN852006 UEJ852006 UOF852006 UYB852006 VHX852006 VRT852006 WBP852006 WLL852006 WVH852006 C917542 IV917542 SR917542 ACN917542 AMJ917542 AWF917542 BGB917542 BPX917542 BZT917542 CJP917542 CTL917542 DDH917542 DND917542 DWZ917542 EGV917542 EQR917542 FAN917542 FKJ917542 FUF917542 GEB917542 GNX917542 GXT917542 HHP917542 HRL917542 IBH917542 ILD917542 IUZ917542 JEV917542 JOR917542 JYN917542 KIJ917542 KSF917542 LCB917542 LLX917542 LVT917542 MFP917542 MPL917542 MZH917542 NJD917542 NSZ917542 OCV917542 OMR917542 OWN917542 PGJ917542 PQF917542 QAB917542 QJX917542 QTT917542 RDP917542 RNL917542 RXH917542 SHD917542 SQZ917542 TAV917542 TKR917542 TUN917542 UEJ917542 UOF917542 UYB917542 VHX917542 VRT917542 WBP917542 WLL917542 WVH917542 C983078 IV983078 SR983078 ACN983078 AMJ983078 AWF983078 BGB983078 BPX983078 BZT983078 CJP983078 CTL983078 DDH983078 DND983078 DWZ983078 EGV983078 EQR983078 FAN983078 FKJ983078 FUF983078 GEB983078 GNX983078 GXT983078 HHP983078 HRL983078 IBH983078 ILD983078 IUZ983078 JEV983078 JOR983078 JYN983078 KIJ983078 KSF983078 LCB983078 LLX983078 LVT983078 MFP983078 MPL983078 MZH983078 NJD983078 NSZ983078 OCV983078 OMR983078 OWN983078 PGJ983078 PQF983078 QAB983078 QJX983078 QTT983078 RDP983078 RNL983078 RXH983078 SHD983078 SQZ983078 TAV983078 TKR983078 TUN983078 UEJ983078 UOF983078 UYB983078 VHX983078 VRT983078 WBP983078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78 A65574 IS65574 SO65574 ACK65574 AMG65574 AWC65574 BFY65574 BPU65574 BZQ65574 CJM65574 CTI65574 DDE65574 DNA65574 DWW65574 EGS65574 EQO65574 FAK65574 FKG65574 FUC65574 GDY65574 GNU65574 GXQ65574 HHM65574 HRI65574 IBE65574 ILA65574 IUW65574 JES65574 JOO65574 JYK65574 KIG65574 KSC65574 LBY65574 LLU65574 LVQ65574 MFM65574 MPI65574 MZE65574 NJA65574 NSW65574 OCS65574 OMO65574 OWK65574 PGG65574 PQC65574 PZY65574 QJU65574 QTQ65574 RDM65574 RNI65574 RXE65574 SHA65574 SQW65574 TAS65574 TKO65574 TUK65574 UEG65574 UOC65574 UXY65574 VHU65574 VRQ65574 WBM65574 WLI65574 WVE65574 A131110 IS131110 SO131110 ACK131110 AMG131110 AWC131110 BFY131110 BPU131110 BZQ131110 CJM131110 CTI131110 DDE131110 DNA131110 DWW131110 EGS131110 EQO131110 FAK131110 FKG131110 FUC131110 GDY131110 GNU131110 GXQ131110 HHM131110 HRI131110 IBE131110 ILA131110 IUW131110 JES131110 JOO131110 JYK131110 KIG131110 KSC131110 LBY131110 LLU131110 LVQ131110 MFM131110 MPI131110 MZE131110 NJA131110 NSW131110 OCS131110 OMO131110 OWK131110 PGG131110 PQC131110 PZY131110 QJU131110 QTQ131110 RDM131110 RNI131110 RXE131110 SHA131110 SQW131110 TAS131110 TKO131110 TUK131110 UEG131110 UOC131110 UXY131110 VHU131110 VRQ131110 WBM131110 WLI131110 WVE131110 A196646 IS196646 SO196646 ACK196646 AMG196646 AWC196646 BFY196646 BPU196646 BZQ196646 CJM196646 CTI196646 DDE196646 DNA196646 DWW196646 EGS196646 EQO196646 FAK196646 FKG196646 FUC196646 GDY196646 GNU196646 GXQ196646 HHM196646 HRI196646 IBE196646 ILA196646 IUW196646 JES196646 JOO196646 JYK196646 KIG196646 KSC196646 LBY196646 LLU196646 LVQ196646 MFM196646 MPI196646 MZE196646 NJA196646 NSW196646 OCS196646 OMO196646 OWK196646 PGG196646 PQC196646 PZY196646 QJU196646 QTQ196646 RDM196646 RNI196646 RXE196646 SHA196646 SQW196646 TAS196646 TKO196646 TUK196646 UEG196646 UOC196646 UXY196646 VHU196646 VRQ196646 WBM196646 WLI196646 WVE196646 A262182 IS262182 SO262182 ACK262182 AMG262182 AWC262182 BFY262182 BPU262182 BZQ262182 CJM262182 CTI262182 DDE262182 DNA262182 DWW262182 EGS262182 EQO262182 FAK262182 FKG262182 FUC262182 GDY262182 GNU262182 GXQ262182 HHM262182 HRI262182 IBE262182 ILA262182 IUW262182 JES262182 JOO262182 JYK262182 KIG262182 KSC262182 LBY262182 LLU262182 LVQ262182 MFM262182 MPI262182 MZE262182 NJA262182 NSW262182 OCS262182 OMO262182 OWK262182 PGG262182 PQC262182 PZY262182 QJU262182 QTQ262182 RDM262182 RNI262182 RXE262182 SHA262182 SQW262182 TAS262182 TKO262182 TUK262182 UEG262182 UOC262182 UXY262182 VHU262182 VRQ262182 WBM262182 WLI262182 WVE262182 A327718 IS327718 SO327718 ACK327718 AMG327718 AWC327718 BFY327718 BPU327718 BZQ327718 CJM327718 CTI327718 DDE327718 DNA327718 DWW327718 EGS327718 EQO327718 FAK327718 FKG327718 FUC327718 GDY327718 GNU327718 GXQ327718 HHM327718 HRI327718 IBE327718 ILA327718 IUW327718 JES327718 JOO327718 JYK327718 KIG327718 KSC327718 LBY327718 LLU327718 LVQ327718 MFM327718 MPI327718 MZE327718 NJA327718 NSW327718 OCS327718 OMO327718 OWK327718 PGG327718 PQC327718 PZY327718 QJU327718 QTQ327718 RDM327718 RNI327718 RXE327718 SHA327718 SQW327718 TAS327718 TKO327718 TUK327718 UEG327718 UOC327718 UXY327718 VHU327718 VRQ327718 WBM327718 WLI327718 WVE327718 A393254 IS393254 SO393254 ACK393254 AMG393254 AWC393254 BFY393254 BPU393254 BZQ393254 CJM393254 CTI393254 DDE393254 DNA393254 DWW393254 EGS393254 EQO393254 FAK393254 FKG393254 FUC393254 GDY393254 GNU393254 GXQ393254 HHM393254 HRI393254 IBE393254 ILA393254 IUW393254 JES393254 JOO393254 JYK393254 KIG393254 KSC393254 LBY393254 LLU393254 LVQ393254 MFM393254 MPI393254 MZE393254 NJA393254 NSW393254 OCS393254 OMO393254 OWK393254 PGG393254 PQC393254 PZY393254 QJU393254 QTQ393254 RDM393254 RNI393254 RXE393254 SHA393254 SQW393254 TAS393254 TKO393254 TUK393254 UEG393254 UOC393254 UXY393254 VHU393254 VRQ393254 WBM393254 WLI393254 WVE393254 A458790 IS458790 SO458790 ACK458790 AMG458790 AWC458790 BFY458790 BPU458790 BZQ458790 CJM458790 CTI458790 DDE458790 DNA458790 DWW458790 EGS458790 EQO458790 FAK458790 FKG458790 FUC458790 GDY458790 GNU458790 GXQ458790 HHM458790 HRI458790 IBE458790 ILA458790 IUW458790 JES458790 JOO458790 JYK458790 KIG458790 KSC458790 LBY458790 LLU458790 LVQ458790 MFM458790 MPI458790 MZE458790 NJA458790 NSW458790 OCS458790 OMO458790 OWK458790 PGG458790 PQC458790 PZY458790 QJU458790 QTQ458790 RDM458790 RNI458790 RXE458790 SHA458790 SQW458790 TAS458790 TKO458790 TUK458790 UEG458790 UOC458790 UXY458790 VHU458790 VRQ458790 WBM458790 WLI458790 WVE458790 A524326 IS524326 SO524326 ACK524326 AMG524326 AWC524326 BFY524326 BPU524326 BZQ524326 CJM524326 CTI524326 DDE524326 DNA524326 DWW524326 EGS524326 EQO524326 FAK524326 FKG524326 FUC524326 GDY524326 GNU524326 GXQ524326 HHM524326 HRI524326 IBE524326 ILA524326 IUW524326 JES524326 JOO524326 JYK524326 KIG524326 KSC524326 LBY524326 LLU524326 LVQ524326 MFM524326 MPI524326 MZE524326 NJA524326 NSW524326 OCS524326 OMO524326 OWK524326 PGG524326 PQC524326 PZY524326 QJU524326 QTQ524326 RDM524326 RNI524326 RXE524326 SHA524326 SQW524326 TAS524326 TKO524326 TUK524326 UEG524326 UOC524326 UXY524326 VHU524326 VRQ524326 WBM524326 WLI524326 WVE524326 A589862 IS589862 SO589862 ACK589862 AMG589862 AWC589862 BFY589862 BPU589862 BZQ589862 CJM589862 CTI589862 DDE589862 DNA589862 DWW589862 EGS589862 EQO589862 FAK589862 FKG589862 FUC589862 GDY589862 GNU589862 GXQ589862 HHM589862 HRI589862 IBE589862 ILA589862 IUW589862 JES589862 JOO589862 JYK589862 KIG589862 KSC589862 LBY589862 LLU589862 LVQ589862 MFM589862 MPI589862 MZE589862 NJA589862 NSW589862 OCS589862 OMO589862 OWK589862 PGG589862 PQC589862 PZY589862 QJU589862 QTQ589862 RDM589862 RNI589862 RXE589862 SHA589862 SQW589862 TAS589862 TKO589862 TUK589862 UEG589862 UOC589862 UXY589862 VHU589862 VRQ589862 WBM589862 WLI589862 WVE589862 A655398 IS655398 SO655398 ACK655398 AMG655398 AWC655398 BFY655398 BPU655398 BZQ655398 CJM655398 CTI655398 DDE655398 DNA655398 DWW655398 EGS655398 EQO655398 FAK655398 FKG655398 FUC655398 GDY655398 GNU655398 GXQ655398 HHM655398 HRI655398 IBE655398 ILA655398 IUW655398 JES655398 JOO655398 JYK655398 KIG655398 KSC655398 LBY655398 LLU655398 LVQ655398 MFM655398 MPI655398 MZE655398 NJA655398 NSW655398 OCS655398 OMO655398 OWK655398 PGG655398 PQC655398 PZY655398 QJU655398 QTQ655398 RDM655398 RNI655398 RXE655398 SHA655398 SQW655398 TAS655398 TKO655398 TUK655398 UEG655398 UOC655398 UXY655398 VHU655398 VRQ655398 WBM655398 WLI655398 WVE655398 A720934 IS720934 SO720934 ACK720934 AMG720934 AWC720934 BFY720934 BPU720934 BZQ720934 CJM720934 CTI720934 DDE720934 DNA720934 DWW720934 EGS720934 EQO720934 FAK720934 FKG720934 FUC720934 GDY720934 GNU720934 GXQ720934 HHM720934 HRI720934 IBE720934 ILA720934 IUW720934 JES720934 JOO720934 JYK720934 KIG720934 KSC720934 LBY720934 LLU720934 LVQ720934 MFM720934 MPI720934 MZE720934 NJA720934 NSW720934 OCS720934 OMO720934 OWK720934 PGG720934 PQC720934 PZY720934 QJU720934 QTQ720934 RDM720934 RNI720934 RXE720934 SHA720934 SQW720934 TAS720934 TKO720934 TUK720934 UEG720934 UOC720934 UXY720934 VHU720934 VRQ720934 WBM720934 WLI720934 WVE720934 A786470 IS786470 SO786470 ACK786470 AMG786470 AWC786470 BFY786470 BPU786470 BZQ786470 CJM786470 CTI786470 DDE786470 DNA786470 DWW786470 EGS786470 EQO786470 FAK786470 FKG786470 FUC786470 GDY786470 GNU786470 GXQ786470 HHM786470 HRI786470 IBE786470 ILA786470 IUW786470 JES786470 JOO786470 JYK786470 KIG786470 KSC786470 LBY786470 LLU786470 LVQ786470 MFM786470 MPI786470 MZE786470 NJA786470 NSW786470 OCS786470 OMO786470 OWK786470 PGG786470 PQC786470 PZY786470 QJU786470 QTQ786470 RDM786470 RNI786470 RXE786470 SHA786470 SQW786470 TAS786470 TKO786470 TUK786470 UEG786470 UOC786470 UXY786470 VHU786470 VRQ786470 WBM786470 WLI786470 WVE786470 A852006 IS852006 SO852006 ACK852006 AMG852006 AWC852006 BFY852006 BPU852006 BZQ852006 CJM852006 CTI852006 DDE852006 DNA852006 DWW852006 EGS852006 EQO852006 FAK852006 FKG852006 FUC852006 GDY852006 GNU852006 GXQ852006 HHM852006 HRI852006 IBE852006 ILA852006 IUW852006 JES852006 JOO852006 JYK852006 KIG852006 KSC852006 LBY852006 LLU852006 LVQ852006 MFM852006 MPI852006 MZE852006 NJA852006 NSW852006 OCS852006 OMO852006 OWK852006 PGG852006 PQC852006 PZY852006 QJU852006 QTQ852006 RDM852006 RNI852006 RXE852006 SHA852006 SQW852006 TAS852006 TKO852006 TUK852006 UEG852006 UOC852006 UXY852006 VHU852006 VRQ852006 WBM852006 WLI852006 WVE852006 A917542 IS917542 SO917542 ACK917542 AMG917542 AWC917542 BFY917542 BPU917542 BZQ917542 CJM917542 CTI917542 DDE917542 DNA917542 DWW917542 EGS917542 EQO917542 FAK917542 FKG917542 FUC917542 GDY917542 GNU917542 GXQ917542 HHM917542 HRI917542 IBE917542 ILA917542 IUW917542 JES917542 JOO917542 JYK917542 KIG917542 KSC917542 LBY917542 LLU917542 LVQ917542 MFM917542 MPI917542 MZE917542 NJA917542 NSW917542 OCS917542 OMO917542 OWK917542 PGG917542 PQC917542 PZY917542 QJU917542 QTQ917542 RDM917542 RNI917542 RXE917542 SHA917542 SQW917542 TAS917542 TKO917542 TUK917542 UEG917542 UOC917542 UXY917542 VHU917542 VRQ917542 WBM917542 WLI917542 WVE917542 A983078 IS983078 SO983078 ACK983078 AMG983078 AWC983078 BFY983078 BPU983078 BZQ983078 CJM983078 CTI983078 DDE983078 DNA983078 DWW983078 EGS983078 EQO983078 FAK983078 FKG983078 FUC983078 GDY983078 GNU983078 GXQ983078 HHM983078 HRI983078 IBE983078 ILA983078 IUW983078 JES983078 JOO983078 JYK983078 KIG983078 KSC983078 LBY983078 LLU983078 LVQ983078 MFM983078 MPI983078 MZE983078 NJA983078 NSW983078 OCS983078 OMO983078 OWK983078 PGG983078 PQC983078 PZY983078 QJU983078 QTQ983078 RDM983078 RNI983078 RXE983078 SHA983078 SQW983078 TAS983078 TKO983078 TUK983078 UEG983078 UOC983078 UXY983078 VHU983078 VRQ983078 WBM983078 WLI983078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WVG194"/>
  <sheetViews>
    <sheetView topLeftCell="A19" zoomScale="75" zoomScaleNormal="75" workbookViewId="0">
      <selection activeCell="A57" sqref="A57"/>
    </sheetView>
  </sheetViews>
  <sheetFormatPr baseColWidth="10" defaultRowHeight="15" x14ac:dyDescent="0.25"/>
  <cols>
    <col min="1" max="1" width="3.140625" style="9" bestFit="1" customWidth="1"/>
    <col min="2" max="2" width="102.7109375" style="9" bestFit="1" customWidth="1"/>
    <col min="3" max="3" width="31.140625" style="9" customWidth="1"/>
    <col min="4" max="4" width="37.5703125" style="9" customWidth="1"/>
    <col min="5" max="5" width="25" style="9" customWidth="1"/>
    <col min="6" max="6" width="29.7109375" style="9" customWidth="1"/>
    <col min="7" max="7" width="37.85546875" style="9" customWidth="1"/>
    <col min="8" max="8" width="14.28515625" style="9" customWidth="1"/>
    <col min="9" max="9" width="21.28515625" style="9" customWidth="1"/>
    <col min="10" max="10" width="23.5703125" style="9" customWidth="1"/>
    <col min="11" max="11" width="17" style="9" customWidth="1"/>
    <col min="12" max="12" width="21" style="9" customWidth="1"/>
    <col min="13" max="13" width="18.7109375" style="9" customWidth="1"/>
    <col min="14" max="14" width="22.140625" style="9" customWidth="1"/>
    <col min="15" max="15" width="24" style="9" customWidth="1"/>
    <col min="16" max="16" width="71.140625" style="9" customWidth="1"/>
    <col min="17" max="17" width="64.7109375" style="9" customWidth="1"/>
    <col min="18" max="18" width="49" style="9" customWidth="1"/>
    <col min="19" max="22" width="6.42578125" style="9" customWidth="1"/>
    <col min="23" max="251" width="11.42578125" style="9"/>
    <col min="252" max="252" width="1" style="9" customWidth="1"/>
    <col min="253" max="253" width="4.28515625" style="9" customWidth="1"/>
    <col min="254" max="254" width="34.7109375" style="9" customWidth="1"/>
    <col min="255" max="255" width="11.42578125"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11.42578125"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11.42578125"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11.42578125"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11.42578125"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11.42578125"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11.42578125"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11.42578125"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11.42578125"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11.42578125"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11.42578125"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11.42578125"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11.42578125"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11.42578125"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11.42578125"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11.42578125"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11.42578125"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11.42578125"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11.42578125"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11.42578125"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11.42578125"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11.42578125"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11.42578125"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11.42578125"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11.42578125"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11.42578125"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11.42578125"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11.42578125"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11.42578125"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11.42578125"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11.42578125"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11.42578125"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11.42578125"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11.42578125"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11.42578125"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11.42578125"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11.42578125"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11.42578125"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11.42578125"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11.42578125"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11.42578125"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11.42578125"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11.42578125"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11.42578125"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11.42578125"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11.42578125"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11.42578125"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11.42578125"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11.42578125"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11.42578125"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11.42578125"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11.42578125"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11.42578125"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11.42578125"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11.42578125"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11.42578125"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11.42578125"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11.42578125"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11.42578125"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11.42578125"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11.42578125"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11.42578125"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11.42578125"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44" t="s">
        <v>63</v>
      </c>
      <c r="C2" s="245"/>
      <c r="D2" s="245"/>
      <c r="E2" s="245"/>
      <c r="F2" s="245"/>
      <c r="G2" s="245"/>
      <c r="H2" s="245"/>
      <c r="I2" s="245"/>
      <c r="J2" s="245"/>
      <c r="K2" s="245"/>
      <c r="L2" s="245"/>
      <c r="M2" s="245"/>
      <c r="N2" s="245"/>
      <c r="O2" s="245"/>
      <c r="P2" s="245"/>
    </row>
    <row r="4" spans="2:16" ht="26.25" x14ac:dyDescent="0.25">
      <c r="B4" s="244" t="s">
        <v>48</v>
      </c>
      <c r="C4" s="245"/>
      <c r="D4" s="245"/>
      <c r="E4" s="245"/>
      <c r="F4" s="245"/>
      <c r="G4" s="245"/>
      <c r="H4" s="245"/>
      <c r="I4" s="245"/>
      <c r="J4" s="245"/>
      <c r="K4" s="245"/>
      <c r="L4" s="245"/>
      <c r="M4" s="245"/>
      <c r="N4" s="245"/>
      <c r="O4" s="245"/>
      <c r="P4" s="245"/>
    </row>
    <row r="5" spans="2:16" ht="15.75" thickBot="1" x14ac:dyDescent="0.3"/>
    <row r="6" spans="2:16" ht="21.75" thickBot="1" x14ac:dyDescent="0.3">
      <c r="B6" s="11" t="s">
        <v>4</v>
      </c>
      <c r="C6" s="265" t="s">
        <v>494</v>
      </c>
      <c r="D6" s="265"/>
      <c r="E6" s="265"/>
      <c r="F6" s="265"/>
      <c r="G6" s="265"/>
      <c r="H6" s="265"/>
      <c r="I6" s="265"/>
      <c r="J6" s="265"/>
      <c r="K6" s="265"/>
      <c r="L6" s="265"/>
      <c r="M6" s="265"/>
      <c r="N6" s="266"/>
    </row>
    <row r="7" spans="2:16" ht="16.5" thickBot="1" x14ac:dyDescent="0.3">
      <c r="B7" s="12" t="s">
        <v>5</v>
      </c>
      <c r="C7" s="265" t="s">
        <v>215</v>
      </c>
      <c r="D7" s="265"/>
      <c r="E7" s="265"/>
      <c r="F7" s="265"/>
      <c r="G7" s="265"/>
      <c r="H7" s="265"/>
      <c r="I7" s="265"/>
      <c r="J7" s="265"/>
      <c r="K7" s="265"/>
      <c r="L7" s="265"/>
      <c r="M7" s="265"/>
      <c r="N7" s="266"/>
    </row>
    <row r="8" spans="2:16" ht="16.5" thickBot="1" x14ac:dyDescent="0.3">
      <c r="B8" s="12" t="s">
        <v>6</v>
      </c>
      <c r="C8" s="265" t="s">
        <v>495</v>
      </c>
      <c r="D8" s="265"/>
      <c r="E8" s="265"/>
      <c r="F8" s="265"/>
      <c r="G8" s="265"/>
      <c r="H8" s="265"/>
      <c r="I8" s="265"/>
      <c r="J8" s="265"/>
      <c r="K8" s="265"/>
      <c r="L8" s="265"/>
      <c r="M8" s="265"/>
      <c r="N8" s="266"/>
    </row>
    <row r="9" spans="2:16" ht="16.5" thickBot="1" x14ac:dyDescent="0.3">
      <c r="B9" s="12" t="s">
        <v>7</v>
      </c>
      <c r="C9" s="265"/>
      <c r="D9" s="265"/>
      <c r="E9" s="265"/>
      <c r="F9" s="265"/>
      <c r="G9" s="265"/>
      <c r="H9" s="265"/>
      <c r="I9" s="265"/>
      <c r="J9" s="265"/>
      <c r="K9" s="265"/>
      <c r="L9" s="265"/>
      <c r="M9" s="265"/>
      <c r="N9" s="266"/>
    </row>
    <row r="10" spans="2:16" ht="16.5" thickBot="1" x14ac:dyDescent="0.3">
      <c r="B10" s="12" t="s">
        <v>8</v>
      </c>
      <c r="C10" s="267"/>
      <c r="D10" s="267"/>
      <c r="E10" s="268"/>
      <c r="F10" s="34"/>
      <c r="G10" s="34"/>
      <c r="H10" s="34"/>
      <c r="I10" s="34"/>
      <c r="J10" s="34"/>
      <c r="K10" s="34"/>
      <c r="L10" s="34"/>
      <c r="M10" s="34"/>
      <c r="N10" s="35"/>
    </row>
    <row r="11" spans="2:16" ht="16.5" thickBot="1" x14ac:dyDescent="0.3">
      <c r="B11" s="14" t="s">
        <v>9</v>
      </c>
      <c r="C11" s="15">
        <v>41974</v>
      </c>
      <c r="D11" s="16"/>
      <c r="E11" s="16"/>
      <c r="F11" s="16"/>
      <c r="G11" s="16"/>
      <c r="H11" s="16"/>
      <c r="I11" s="16"/>
      <c r="J11" s="16"/>
      <c r="K11" s="16"/>
      <c r="L11" s="16"/>
      <c r="M11" s="16"/>
      <c r="N11" s="17"/>
    </row>
    <row r="12" spans="2:16" ht="15.75" x14ac:dyDescent="0.25">
      <c r="B12" s="13"/>
      <c r="C12" s="18"/>
      <c r="D12" s="19"/>
      <c r="E12" s="19"/>
      <c r="F12" s="19"/>
      <c r="G12" s="19"/>
      <c r="H12" s="19"/>
      <c r="I12" s="111"/>
      <c r="J12" s="111"/>
      <c r="K12" s="111"/>
      <c r="L12" s="111"/>
      <c r="M12" s="111"/>
      <c r="N12" s="19"/>
    </row>
    <row r="13" spans="2:16" x14ac:dyDescent="0.25">
      <c r="I13" s="111"/>
      <c r="J13" s="111"/>
      <c r="K13" s="111"/>
      <c r="L13" s="111"/>
      <c r="M13" s="111"/>
      <c r="N13" s="112"/>
    </row>
    <row r="14" spans="2:16" ht="45.75" customHeight="1" x14ac:dyDescent="0.25">
      <c r="B14" s="258" t="s">
        <v>101</v>
      </c>
      <c r="C14" s="258"/>
      <c r="D14" s="207" t="s">
        <v>12</v>
      </c>
      <c r="E14" s="207" t="s">
        <v>13</v>
      </c>
      <c r="F14" s="207" t="s">
        <v>29</v>
      </c>
      <c r="G14" s="95"/>
      <c r="I14" s="38"/>
      <c r="J14" s="38"/>
      <c r="K14" s="38"/>
      <c r="L14" s="38"/>
      <c r="M14" s="38"/>
      <c r="N14" s="112"/>
    </row>
    <row r="15" spans="2:16" x14ac:dyDescent="0.25">
      <c r="B15" s="258"/>
      <c r="C15" s="258"/>
      <c r="D15" s="207">
        <v>19</v>
      </c>
      <c r="E15" s="36">
        <v>2671954168</v>
      </c>
      <c r="F15" s="217">
        <f>331+607</f>
        <v>938</v>
      </c>
      <c r="G15" s="96"/>
      <c r="I15" s="39"/>
      <c r="J15" s="39"/>
      <c r="K15" s="39"/>
      <c r="L15" s="39"/>
      <c r="M15" s="39"/>
      <c r="N15" s="112"/>
    </row>
    <row r="16" spans="2:16" x14ac:dyDescent="0.25">
      <c r="B16" s="258"/>
      <c r="C16" s="258"/>
      <c r="D16" s="207"/>
      <c r="E16" s="36"/>
      <c r="F16" s="36"/>
      <c r="G16" s="96"/>
      <c r="I16" s="39"/>
      <c r="J16" s="39"/>
      <c r="K16" s="39"/>
      <c r="L16" s="39"/>
      <c r="M16" s="39"/>
      <c r="N16" s="112"/>
    </row>
    <row r="17" spans="1:14" x14ac:dyDescent="0.25">
      <c r="B17" s="258"/>
      <c r="C17" s="258"/>
      <c r="D17" s="207"/>
      <c r="E17" s="36"/>
      <c r="F17" s="36"/>
      <c r="G17" s="96"/>
      <c r="I17" s="39"/>
      <c r="J17" s="39"/>
      <c r="K17" s="39"/>
      <c r="L17" s="39"/>
      <c r="M17" s="39"/>
      <c r="N17" s="112"/>
    </row>
    <row r="18" spans="1:14" x14ac:dyDescent="0.25">
      <c r="B18" s="258"/>
      <c r="C18" s="258"/>
      <c r="D18" s="207"/>
      <c r="E18" s="37"/>
      <c r="F18" s="36"/>
      <c r="G18" s="96"/>
      <c r="H18" s="22"/>
      <c r="I18" s="39"/>
      <c r="J18" s="39"/>
      <c r="K18" s="39"/>
      <c r="L18" s="39"/>
      <c r="M18" s="39"/>
      <c r="N18" s="20"/>
    </row>
    <row r="19" spans="1:14" x14ac:dyDescent="0.25">
      <c r="B19" s="258"/>
      <c r="C19" s="258"/>
      <c r="D19" s="207"/>
      <c r="E19" s="37"/>
      <c r="F19" s="36"/>
      <c r="G19" s="96"/>
      <c r="H19" s="22"/>
      <c r="I19" s="41"/>
      <c r="J19" s="41"/>
      <c r="K19" s="41"/>
      <c r="L19" s="41"/>
      <c r="M19" s="41"/>
      <c r="N19" s="20"/>
    </row>
    <row r="20" spans="1:14" x14ac:dyDescent="0.25">
      <c r="B20" s="258"/>
      <c r="C20" s="258"/>
      <c r="D20" s="207"/>
      <c r="E20" s="37"/>
      <c r="F20" s="36"/>
      <c r="G20" s="96"/>
      <c r="H20" s="22"/>
      <c r="I20" s="111"/>
      <c r="J20" s="111"/>
      <c r="K20" s="111"/>
      <c r="L20" s="111"/>
      <c r="M20" s="111"/>
      <c r="N20" s="20"/>
    </row>
    <row r="21" spans="1:14" x14ac:dyDescent="0.25">
      <c r="B21" s="258"/>
      <c r="C21" s="258"/>
      <c r="D21" s="207"/>
      <c r="E21" s="37"/>
      <c r="F21" s="36"/>
      <c r="G21" s="96"/>
      <c r="H21" s="22"/>
      <c r="I21" s="111"/>
      <c r="J21" s="111"/>
      <c r="K21" s="111"/>
      <c r="L21" s="111"/>
      <c r="M21" s="111"/>
      <c r="N21" s="20"/>
    </row>
    <row r="22" spans="1:14" ht="15.75" thickBot="1" x14ac:dyDescent="0.3">
      <c r="B22" s="263" t="s">
        <v>14</v>
      </c>
      <c r="C22" s="264"/>
      <c r="D22" s="207"/>
      <c r="E22" s="65"/>
      <c r="F22" s="36"/>
      <c r="G22" s="96"/>
      <c r="H22" s="22"/>
      <c r="I22" s="111"/>
      <c r="J22" s="111"/>
      <c r="K22" s="111"/>
      <c r="L22" s="111"/>
      <c r="M22" s="111"/>
      <c r="N22" s="20"/>
    </row>
    <row r="23" spans="1:14" ht="45.75" thickBot="1" x14ac:dyDescent="0.3">
      <c r="A23" s="43"/>
      <c r="B23" s="54" t="s">
        <v>15</v>
      </c>
      <c r="C23" s="54" t="s">
        <v>102</v>
      </c>
      <c r="E23" s="38"/>
      <c r="F23" s="38"/>
      <c r="G23" s="38"/>
      <c r="H23" s="38"/>
      <c r="I23" s="10"/>
      <c r="J23" s="10"/>
      <c r="K23" s="10"/>
      <c r="L23" s="10"/>
      <c r="M23" s="10"/>
    </row>
    <row r="24" spans="1:14" ht="15.75" thickBot="1" x14ac:dyDescent="0.3">
      <c r="A24" s="44">
        <v>1</v>
      </c>
      <c r="C24" s="46">
        <f>F15*80%</f>
        <v>750.40000000000009</v>
      </c>
      <c r="D24" s="42"/>
      <c r="E24" s="45">
        <f>E15</f>
        <v>2671954168</v>
      </c>
      <c r="F24" s="40"/>
      <c r="G24" s="40"/>
      <c r="H24" s="40"/>
      <c r="I24" s="23"/>
      <c r="J24" s="23"/>
      <c r="K24" s="23"/>
      <c r="L24" s="23"/>
      <c r="M24" s="23"/>
    </row>
    <row r="25" spans="1:14" x14ac:dyDescent="0.25">
      <c r="A25" s="103"/>
      <c r="C25" s="104"/>
      <c r="D25" s="39"/>
      <c r="E25" s="105"/>
      <c r="F25" s="40"/>
      <c r="G25" s="40"/>
      <c r="H25" s="40"/>
      <c r="I25" s="23"/>
      <c r="J25" s="23"/>
      <c r="K25" s="23"/>
      <c r="L25" s="23"/>
      <c r="M25" s="23"/>
    </row>
    <row r="26" spans="1:14" x14ac:dyDescent="0.25">
      <c r="A26" s="103"/>
      <c r="C26" s="104"/>
      <c r="D26" s="39"/>
      <c r="E26" s="105"/>
      <c r="F26" s="40"/>
      <c r="G26" s="40"/>
      <c r="H26" s="40"/>
      <c r="I26" s="23"/>
      <c r="J26" s="23"/>
      <c r="K26" s="23"/>
      <c r="L26" s="23"/>
      <c r="M26" s="23"/>
    </row>
    <row r="27" spans="1:14" x14ac:dyDescent="0.25">
      <c r="A27" s="103"/>
      <c r="B27" s="126" t="s">
        <v>139</v>
      </c>
      <c r="C27" s="108"/>
      <c r="D27" s="108"/>
      <c r="E27" s="108"/>
      <c r="F27" s="108"/>
      <c r="G27" s="108"/>
      <c r="H27" s="108"/>
      <c r="I27" s="111"/>
      <c r="J27" s="111"/>
      <c r="K27" s="111"/>
      <c r="L27" s="111"/>
      <c r="M27" s="111"/>
      <c r="N27" s="112"/>
    </row>
    <row r="28" spans="1:14" x14ac:dyDescent="0.25">
      <c r="A28" s="103"/>
      <c r="B28" s="108"/>
      <c r="C28" s="108"/>
      <c r="D28" s="108"/>
      <c r="E28" s="108"/>
      <c r="F28" s="108"/>
      <c r="G28" s="108"/>
      <c r="H28" s="108"/>
      <c r="I28" s="111"/>
      <c r="J28" s="111"/>
      <c r="K28" s="111"/>
      <c r="L28" s="111"/>
      <c r="M28" s="111"/>
      <c r="N28" s="112"/>
    </row>
    <row r="29" spans="1:14" x14ac:dyDescent="0.25">
      <c r="A29" s="103"/>
      <c r="B29" s="129" t="s">
        <v>33</v>
      </c>
      <c r="C29" s="129" t="s">
        <v>140</v>
      </c>
      <c r="D29" s="129" t="s">
        <v>141</v>
      </c>
      <c r="E29" s="108"/>
      <c r="F29" s="108"/>
      <c r="G29" s="108"/>
      <c r="H29" s="108"/>
      <c r="I29" s="111"/>
      <c r="J29" s="111"/>
      <c r="K29" s="111"/>
      <c r="L29" s="111"/>
      <c r="M29" s="111"/>
      <c r="N29" s="112"/>
    </row>
    <row r="30" spans="1:14" x14ac:dyDescent="0.25">
      <c r="A30" s="103"/>
      <c r="B30" s="125" t="s">
        <v>142</v>
      </c>
      <c r="C30" s="209" t="s">
        <v>390</v>
      </c>
      <c r="D30" s="125"/>
      <c r="E30" s="108"/>
      <c r="F30" s="108"/>
      <c r="G30" s="108"/>
      <c r="H30" s="108"/>
      <c r="I30" s="111"/>
      <c r="J30" s="111"/>
      <c r="K30" s="111"/>
      <c r="L30" s="111"/>
      <c r="M30" s="111"/>
      <c r="N30" s="112"/>
    </row>
    <row r="31" spans="1:14" x14ac:dyDescent="0.25">
      <c r="A31" s="103"/>
      <c r="B31" s="125" t="s">
        <v>143</v>
      </c>
      <c r="C31" s="209" t="s">
        <v>390</v>
      </c>
      <c r="D31" s="125"/>
      <c r="E31" s="108"/>
      <c r="F31" s="108"/>
      <c r="G31" s="108"/>
      <c r="H31" s="108"/>
      <c r="I31" s="111"/>
      <c r="J31" s="111"/>
      <c r="K31" s="111"/>
      <c r="L31" s="111"/>
      <c r="M31" s="111"/>
      <c r="N31" s="112"/>
    </row>
    <row r="32" spans="1:14" x14ac:dyDescent="0.25">
      <c r="A32" s="103"/>
      <c r="B32" s="125" t="s">
        <v>144</v>
      </c>
      <c r="C32" s="222" t="s">
        <v>390</v>
      </c>
      <c r="D32" s="204"/>
      <c r="E32" s="108"/>
      <c r="F32" s="108"/>
      <c r="G32" s="108"/>
      <c r="H32" s="108"/>
      <c r="I32" s="111"/>
      <c r="J32" s="111"/>
      <c r="K32" s="111"/>
      <c r="L32" s="111"/>
      <c r="M32" s="111"/>
      <c r="N32" s="112"/>
    </row>
    <row r="33" spans="1:17" x14ac:dyDescent="0.25">
      <c r="A33" s="103"/>
      <c r="B33" s="125" t="s">
        <v>145</v>
      </c>
      <c r="C33" s="225"/>
      <c r="D33" s="204" t="s">
        <v>390</v>
      </c>
      <c r="E33" s="108"/>
      <c r="F33" s="108"/>
      <c r="G33" s="108"/>
      <c r="H33" s="108"/>
      <c r="I33" s="111"/>
      <c r="J33" s="111"/>
      <c r="K33" s="111"/>
      <c r="L33" s="111"/>
      <c r="M33" s="111"/>
      <c r="N33" s="112"/>
    </row>
    <row r="34" spans="1:17" x14ac:dyDescent="0.25">
      <c r="A34" s="103"/>
      <c r="B34" s="108"/>
      <c r="C34" s="108"/>
      <c r="D34" s="108"/>
      <c r="E34" s="108"/>
      <c r="F34" s="108"/>
      <c r="G34" s="108"/>
      <c r="H34" s="108"/>
      <c r="I34" s="111"/>
      <c r="J34" s="111"/>
      <c r="K34" s="111"/>
      <c r="L34" s="111"/>
      <c r="M34" s="111"/>
      <c r="N34" s="112"/>
    </row>
    <row r="35" spans="1:17" x14ac:dyDescent="0.25">
      <c r="A35" s="103"/>
      <c r="B35" s="108"/>
      <c r="C35" s="108"/>
      <c r="D35" s="108"/>
      <c r="E35" s="108"/>
      <c r="F35" s="108"/>
      <c r="G35" s="108"/>
      <c r="H35" s="108"/>
      <c r="I35" s="111"/>
      <c r="J35" s="111"/>
      <c r="K35" s="111"/>
      <c r="L35" s="111"/>
      <c r="M35" s="111"/>
      <c r="N35" s="112"/>
    </row>
    <row r="36" spans="1:17" x14ac:dyDescent="0.25">
      <c r="A36" s="103"/>
      <c r="B36" s="126" t="s">
        <v>146</v>
      </c>
      <c r="C36" s="108"/>
      <c r="D36" s="108"/>
      <c r="E36" s="108"/>
      <c r="F36" s="108"/>
      <c r="G36" s="108"/>
      <c r="H36" s="108"/>
      <c r="I36" s="111"/>
      <c r="J36" s="111"/>
      <c r="K36" s="111"/>
      <c r="L36" s="111"/>
      <c r="M36" s="111"/>
      <c r="N36" s="112"/>
    </row>
    <row r="37" spans="1:17" x14ac:dyDescent="0.25">
      <c r="A37" s="103"/>
      <c r="B37" s="108"/>
      <c r="C37" s="108"/>
      <c r="D37" s="108"/>
      <c r="E37" s="108"/>
      <c r="F37" s="108"/>
      <c r="G37" s="108"/>
      <c r="H37" s="108"/>
      <c r="I37" s="111"/>
      <c r="J37" s="111"/>
      <c r="K37" s="111"/>
      <c r="L37" s="111"/>
      <c r="M37" s="111"/>
      <c r="N37" s="112"/>
    </row>
    <row r="38" spans="1:17" x14ac:dyDescent="0.25">
      <c r="A38" s="103"/>
      <c r="B38" s="108"/>
      <c r="C38" s="108"/>
      <c r="D38" s="108"/>
      <c r="E38" s="108"/>
      <c r="F38" s="108"/>
      <c r="G38" s="108"/>
      <c r="H38" s="108"/>
      <c r="I38" s="111"/>
      <c r="J38" s="111"/>
      <c r="K38" s="111"/>
      <c r="L38" s="111"/>
      <c r="M38" s="111"/>
      <c r="N38" s="112"/>
    </row>
    <row r="39" spans="1:17" x14ac:dyDescent="0.25">
      <c r="A39" s="103"/>
      <c r="B39" s="129" t="s">
        <v>33</v>
      </c>
      <c r="C39" s="129" t="s">
        <v>58</v>
      </c>
      <c r="D39" s="128" t="s">
        <v>51</v>
      </c>
      <c r="E39" s="128" t="s">
        <v>16</v>
      </c>
      <c r="F39" s="108"/>
      <c r="G39" s="108"/>
      <c r="H39" s="108"/>
      <c r="I39" s="111"/>
      <c r="J39" s="111"/>
      <c r="K39" s="111"/>
      <c r="L39" s="111"/>
      <c r="M39" s="111"/>
      <c r="N39" s="112"/>
    </row>
    <row r="40" spans="1:17" ht="28.5" x14ac:dyDescent="0.25">
      <c r="A40" s="103"/>
      <c r="B40" s="109" t="s">
        <v>147</v>
      </c>
      <c r="C40" s="110">
        <v>40</v>
      </c>
      <c r="D40" s="204">
        <v>0</v>
      </c>
      <c r="E40" s="242">
        <f>+D40+D41</f>
        <v>0</v>
      </c>
      <c r="F40" s="108"/>
      <c r="G40" s="108"/>
      <c r="H40" s="108"/>
      <c r="I40" s="111"/>
      <c r="J40" s="111"/>
      <c r="K40" s="111"/>
      <c r="L40" s="111"/>
      <c r="M40" s="111"/>
      <c r="N40" s="112"/>
    </row>
    <row r="41" spans="1:17" ht="42.75" x14ac:dyDescent="0.25">
      <c r="A41" s="103"/>
      <c r="B41" s="109" t="s">
        <v>148</v>
      </c>
      <c r="C41" s="110">
        <v>60</v>
      </c>
      <c r="D41" s="204">
        <f>+F193</f>
        <v>0</v>
      </c>
      <c r="E41" s="243"/>
      <c r="F41" s="108"/>
      <c r="G41" s="108"/>
      <c r="H41" s="108"/>
      <c r="I41" s="111"/>
      <c r="J41" s="111"/>
      <c r="K41" s="111"/>
      <c r="L41" s="111"/>
      <c r="M41" s="111"/>
      <c r="N41" s="112"/>
    </row>
    <row r="42" spans="1:17" x14ac:dyDescent="0.25">
      <c r="A42" s="103"/>
      <c r="C42" s="104"/>
      <c r="D42" s="39"/>
      <c r="E42" s="105"/>
      <c r="F42" s="40"/>
      <c r="G42" s="40"/>
      <c r="H42" s="40"/>
      <c r="I42" s="23"/>
      <c r="J42" s="23"/>
      <c r="K42" s="23"/>
      <c r="L42" s="23"/>
      <c r="M42" s="23"/>
    </row>
    <row r="43" spans="1:17" x14ac:dyDescent="0.25">
      <c r="A43" s="103"/>
      <c r="C43" s="104"/>
      <c r="D43" s="39"/>
      <c r="E43" s="105"/>
      <c r="F43" s="40"/>
      <c r="G43" s="40"/>
      <c r="H43" s="40"/>
      <c r="I43" s="23"/>
      <c r="J43" s="23"/>
      <c r="K43" s="23"/>
      <c r="L43" s="23"/>
      <c r="M43" s="23"/>
    </row>
    <row r="44" spans="1:17" x14ac:dyDescent="0.25">
      <c r="A44" s="103"/>
      <c r="C44" s="104"/>
      <c r="D44" s="39"/>
      <c r="E44" s="105"/>
      <c r="F44" s="40"/>
      <c r="G44" s="40"/>
      <c r="H44" s="40"/>
      <c r="I44" s="23"/>
      <c r="J44" s="23"/>
      <c r="K44" s="23"/>
      <c r="L44" s="23"/>
      <c r="M44" s="23"/>
    </row>
    <row r="45" spans="1:17" ht="15.75" thickBot="1" x14ac:dyDescent="0.3">
      <c r="M45" s="260" t="s">
        <v>35</v>
      </c>
      <c r="N45" s="260"/>
    </row>
    <row r="46" spans="1:17" x14ac:dyDescent="0.25">
      <c r="B46" s="126" t="s">
        <v>30</v>
      </c>
      <c r="M46" s="66"/>
      <c r="N46" s="66"/>
    </row>
    <row r="47" spans="1:17" ht="15.75" thickBot="1" x14ac:dyDescent="0.3">
      <c r="M47" s="66"/>
      <c r="N47" s="66"/>
    </row>
    <row r="48" spans="1:17" s="111" customFormat="1" ht="109.5" customHeight="1" x14ac:dyDescent="0.25">
      <c r="B48" s="122" t="s">
        <v>149</v>
      </c>
      <c r="C48" s="122" t="s">
        <v>150</v>
      </c>
      <c r="D48" s="122" t="s">
        <v>151</v>
      </c>
      <c r="E48" s="122" t="s">
        <v>45</v>
      </c>
      <c r="F48" s="122" t="s">
        <v>22</v>
      </c>
      <c r="G48" s="122" t="s">
        <v>103</v>
      </c>
      <c r="H48" s="122" t="s">
        <v>17</v>
      </c>
      <c r="I48" s="122" t="s">
        <v>10</v>
      </c>
      <c r="J48" s="122" t="s">
        <v>31</v>
      </c>
      <c r="K48" s="122" t="s">
        <v>61</v>
      </c>
      <c r="L48" s="122" t="s">
        <v>20</v>
      </c>
      <c r="M48" s="107" t="s">
        <v>26</v>
      </c>
      <c r="N48" s="122" t="s">
        <v>152</v>
      </c>
      <c r="O48" s="122" t="s">
        <v>36</v>
      </c>
      <c r="P48" s="123" t="s">
        <v>11</v>
      </c>
      <c r="Q48" s="123" t="s">
        <v>19</v>
      </c>
    </row>
    <row r="49" spans="1:26" s="117" customFormat="1" x14ac:dyDescent="0.25">
      <c r="A49" s="47">
        <v>1</v>
      </c>
      <c r="B49" s="118" t="s">
        <v>494</v>
      </c>
      <c r="C49" s="119"/>
      <c r="D49" s="118" t="s">
        <v>501</v>
      </c>
      <c r="E49" s="113" t="s">
        <v>506</v>
      </c>
      <c r="F49" s="114" t="s">
        <v>140</v>
      </c>
      <c r="G49" s="155">
        <v>0.5</v>
      </c>
      <c r="H49" s="121">
        <v>41295</v>
      </c>
      <c r="I49" s="115">
        <v>41629</v>
      </c>
      <c r="J49" s="115"/>
      <c r="K49" s="115" t="s">
        <v>507</v>
      </c>
      <c r="L49" s="115" t="s">
        <v>498</v>
      </c>
      <c r="M49" s="106">
        <v>2196</v>
      </c>
      <c r="N49" s="106">
        <f>M49*G49</f>
        <v>1098</v>
      </c>
      <c r="O49" s="27"/>
      <c r="P49" s="27">
        <v>109</v>
      </c>
      <c r="Q49" s="156"/>
      <c r="R49" s="221"/>
      <c r="S49" s="116"/>
      <c r="T49" s="116"/>
      <c r="U49" s="116"/>
      <c r="V49" s="116"/>
      <c r="W49" s="116"/>
      <c r="X49" s="116"/>
      <c r="Y49" s="116"/>
      <c r="Z49" s="116"/>
    </row>
    <row r="50" spans="1:26" s="117" customFormat="1" x14ac:dyDescent="0.25">
      <c r="A50" s="47">
        <f>+A49+1</f>
        <v>2</v>
      </c>
      <c r="B50" s="118" t="s">
        <v>494</v>
      </c>
      <c r="C50" s="119" t="s">
        <v>168</v>
      </c>
      <c r="D50" s="118" t="s">
        <v>501</v>
      </c>
      <c r="E50" s="113" t="s">
        <v>508</v>
      </c>
      <c r="F50" s="114" t="s">
        <v>140</v>
      </c>
      <c r="G50" s="155">
        <v>0.5</v>
      </c>
      <c r="H50" s="121">
        <v>41663</v>
      </c>
      <c r="I50" s="115">
        <v>41912</v>
      </c>
      <c r="J50" s="115"/>
      <c r="K50" s="115" t="s">
        <v>509</v>
      </c>
      <c r="L50" s="115" t="s">
        <v>498</v>
      </c>
      <c r="M50" s="106">
        <v>1535</v>
      </c>
      <c r="N50" s="106">
        <f>M50*G50</f>
        <v>767.5</v>
      </c>
      <c r="O50" s="27">
        <v>1377749840</v>
      </c>
      <c r="P50" s="27">
        <v>110</v>
      </c>
      <c r="Q50" s="156"/>
      <c r="R50" s="221"/>
      <c r="S50" s="116"/>
      <c r="T50" s="116"/>
      <c r="U50" s="116"/>
      <c r="V50" s="116"/>
      <c r="W50" s="116"/>
      <c r="X50" s="116"/>
      <c r="Y50" s="116"/>
      <c r="Z50" s="116"/>
    </row>
    <row r="51" spans="1:26" s="117" customFormat="1" x14ac:dyDescent="0.25">
      <c r="A51" s="47">
        <f t="shared" ref="A51:A56" si="0">+A50+1</f>
        <v>3</v>
      </c>
      <c r="B51" s="118" t="s">
        <v>494</v>
      </c>
      <c r="C51" s="119"/>
      <c r="D51" s="118" t="s">
        <v>501</v>
      </c>
      <c r="E51" s="113" t="s">
        <v>510</v>
      </c>
      <c r="F51" s="114" t="s">
        <v>140</v>
      </c>
      <c r="G51" s="155">
        <v>0.5</v>
      </c>
      <c r="H51" s="121">
        <v>41089</v>
      </c>
      <c r="I51" s="115">
        <v>41274</v>
      </c>
      <c r="J51" s="115"/>
      <c r="K51" s="115" t="s">
        <v>511</v>
      </c>
      <c r="L51" s="115" t="s">
        <v>498</v>
      </c>
      <c r="M51" s="106">
        <v>84</v>
      </c>
      <c r="N51" s="106">
        <f>M51*G51</f>
        <v>42</v>
      </c>
      <c r="O51" s="27"/>
      <c r="P51" s="27">
        <v>110</v>
      </c>
      <c r="Q51" s="156"/>
      <c r="R51" s="221"/>
      <c r="S51" s="116"/>
      <c r="T51" s="116"/>
      <c r="U51" s="116"/>
      <c r="V51" s="116"/>
      <c r="W51" s="116"/>
      <c r="X51" s="116"/>
      <c r="Y51" s="116"/>
      <c r="Z51" s="116"/>
    </row>
    <row r="52" spans="1:26" s="117" customFormat="1" x14ac:dyDescent="0.25">
      <c r="A52" s="47">
        <f t="shared" si="0"/>
        <v>4</v>
      </c>
      <c r="B52" s="118"/>
      <c r="C52" s="119"/>
      <c r="D52" s="118"/>
      <c r="E52" s="113"/>
      <c r="F52" s="114"/>
      <c r="G52" s="114"/>
      <c r="H52" s="114"/>
      <c r="I52" s="115"/>
      <c r="J52" s="115"/>
      <c r="K52" s="115"/>
      <c r="L52" s="115"/>
      <c r="M52" s="106"/>
      <c r="N52" s="106"/>
      <c r="O52" s="27"/>
      <c r="P52" s="27"/>
      <c r="Q52" s="156"/>
      <c r="R52" s="221"/>
      <c r="S52" s="116"/>
      <c r="T52" s="116"/>
      <c r="U52" s="116"/>
      <c r="V52" s="116"/>
      <c r="W52" s="116"/>
      <c r="X52" s="116"/>
      <c r="Y52" s="116"/>
      <c r="Z52" s="116"/>
    </row>
    <row r="53" spans="1:26" s="117" customFormat="1" x14ac:dyDescent="0.25">
      <c r="A53" s="47">
        <f t="shared" si="0"/>
        <v>5</v>
      </c>
      <c r="B53" s="118"/>
      <c r="C53" s="119"/>
      <c r="D53" s="118"/>
      <c r="E53" s="113"/>
      <c r="F53" s="114"/>
      <c r="G53" s="114"/>
      <c r="H53" s="114"/>
      <c r="I53" s="115"/>
      <c r="J53" s="115"/>
      <c r="K53" s="115"/>
      <c r="L53" s="115"/>
      <c r="M53" s="106"/>
      <c r="N53" s="106"/>
      <c r="O53" s="27"/>
      <c r="P53" s="27"/>
      <c r="Q53" s="156"/>
      <c r="R53" s="116"/>
      <c r="S53" s="116"/>
      <c r="T53" s="116"/>
      <c r="U53" s="116"/>
      <c r="V53" s="116"/>
      <c r="W53" s="116"/>
      <c r="X53" s="116"/>
      <c r="Y53" s="116"/>
      <c r="Z53" s="116"/>
    </row>
    <row r="54" spans="1:26" s="117" customFormat="1" x14ac:dyDescent="0.25">
      <c r="A54" s="47">
        <f t="shared" si="0"/>
        <v>6</v>
      </c>
      <c r="B54" s="118"/>
      <c r="C54" s="119"/>
      <c r="D54" s="118"/>
      <c r="E54" s="113"/>
      <c r="F54" s="114"/>
      <c r="G54" s="114"/>
      <c r="H54" s="114"/>
      <c r="I54" s="115"/>
      <c r="J54" s="115"/>
      <c r="K54" s="115"/>
      <c r="L54" s="115"/>
      <c r="M54" s="106"/>
      <c r="N54" s="106"/>
      <c r="O54" s="27"/>
      <c r="P54" s="27"/>
      <c r="Q54" s="156"/>
      <c r="R54" s="116"/>
      <c r="S54" s="116"/>
      <c r="T54" s="116"/>
      <c r="U54" s="116"/>
      <c r="V54" s="116"/>
      <c r="W54" s="116"/>
      <c r="X54" s="116"/>
      <c r="Y54" s="116"/>
      <c r="Z54" s="116"/>
    </row>
    <row r="55" spans="1:26" s="117" customFormat="1" x14ac:dyDescent="0.25">
      <c r="A55" s="47">
        <f t="shared" si="0"/>
        <v>7</v>
      </c>
      <c r="B55" s="118"/>
      <c r="C55" s="119"/>
      <c r="D55" s="118"/>
      <c r="E55" s="113"/>
      <c r="F55" s="114"/>
      <c r="G55" s="114"/>
      <c r="H55" s="114"/>
      <c r="I55" s="115"/>
      <c r="J55" s="115"/>
      <c r="K55" s="115"/>
      <c r="L55" s="115"/>
      <c r="M55" s="106"/>
      <c r="N55" s="106"/>
      <c r="O55" s="27"/>
      <c r="P55" s="27"/>
      <c r="Q55" s="156"/>
      <c r="R55" s="116"/>
      <c r="S55" s="116"/>
      <c r="T55" s="116"/>
      <c r="U55" s="116"/>
      <c r="V55" s="116"/>
      <c r="W55" s="116"/>
      <c r="X55" s="116"/>
      <c r="Y55" s="116"/>
      <c r="Z55" s="116"/>
    </row>
    <row r="56" spans="1:26" s="117" customFormat="1" x14ac:dyDescent="0.25">
      <c r="A56" s="47">
        <f t="shared" si="0"/>
        <v>8</v>
      </c>
      <c r="B56" s="118"/>
      <c r="C56" s="119"/>
      <c r="D56" s="118"/>
      <c r="E56" s="113"/>
      <c r="F56" s="114"/>
      <c r="G56" s="114"/>
      <c r="H56" s="114"/>
      <c r="I56" s="115"/>
      <c r="J56" s="115"/>
      <c r="K56" s="115"/>
      <c r="L56" s="115"/>
      <c r="M56" s="106"/>
      <c r="N56" s="106"/>
      <c r="O56" s="27"/>
      <c r="P56" s="27"/>
      <c r="Q56" s="156"/>
      <c r="R56" s="116"/>
      <c r="S56" s="116"/>
      <c r="T56" s="116"/>
      <c r="U56" s="116"/>
      <c r="V56" s="116"/>
      <c r="W56" s="116"/>
      <c r="X56" s="116"/>
      <c r="Y56" s="116"/>
      <c r="Z56" s="116"/>
    </row>
    <row r="57" spans="1:26" s="117" customFormat="1" ht="32.25" customHeight="1" x14ac:dyDescent="0.25">
      <c r="A57" s="47"/>
      <c r="B57" s="50" t="s">
        <v>16</v>
      </c>
      <c r="C57" s="119"/>
      <c r="D57" s="118"/>
      <c r="E57" s="113"/>
      <c r="F57" s="114"/>
      <c r="G57" s="114"/>
      <c r="H57" s="114"/>
      <c r="I57" s="115"/>
      <c r="J57" s="115"/>
      <c r="K57" s="120" t="s">
        <v>512</v>
      </c>
      <c r="L57" s="120">
        <f t="shared" ref="L57" si="1">SUM(L49:L56)</f>
        <v>0</v>
      </c>
      <c r="M57" s="154">
        <v>1098</v>
      </c>
      <c r="N57" s="120" t="s">
        <v>587</v>
      </c>
      <c r="O57" s="27"/>
      <c r="P57" s="27"/>
      <c r="Q57" s="157"/>
    </row>
    <row r="58" spans="1:26" s="30" customFormat="1" x14ac:dyDescent="0.25">
      <c r="E58" s="31"/>
    </row>
    <row r="59" spans="1:26" s="30" customFormat="1" x14ac:dyDescent="0.25">
      <c r="B59" s="261" t="s">
        <v>28</v>
      </c>
      <c r="C59" s="261" t="s">
        <v>27</v>
      </c>
      <c r="D59" s="259" t="s">
        <v>34</v>
      </c>
      <c r="E59" s="259"/>
    </row>
    <row r="60" spans="1:26" s="30" customFormat="1" x14ac:dyDescent="0.25">
      <c r="B60" s="262"/>
      <c r="C60" s="262"/>
      <c r="D60" s="208" t="s">
        <v>23</v>
      </c>
      <c r="E60" s="63" t="s">
        <v>24</v>
      </c>
    </row>
    <row r="61" spans="1:26" s="30" customFormat="1" ht="30.6" customHeight="1" x14ac:dyDescent="0.25">
      <c r="B61" s="60" t="s">
        <v>21</v>
      </c>
      <c r="C61" s="61" t="str">
        <f>+K57</f>
        <v>25 meses y 9 días</v>
      </c>
      <c r="D61" s="58" t="s">
        <v>390</v>
      </c>
      <c r="E61" s="59"/>
      <c r="F61" s="32"/>
      <c r="G61" s="32"/>
      <c r="H61" s="32"/>
      <c r="I61" s="32"/>
      <c r="J61" s="32"/>
      <c r="K61" s="32"/>
      <c r="L61" s="32"/>
      <c r="M61" s="32"/>
    </row>
    <row r="62" spans="1:26" s="30" customFormat="1" ht="30" customHeight="1" x14ac:dyDescent="0.25">
      <c r="B62" s="60" t="s">
        <v>25</v>
      </c>
      <c r="C62" s="61">
        <f>+M57</f>
        <v>1098</v>
      </c>
      <c r="D62" s="58" t="s">
        <v>390</v>
      </c>
      <c r="E62" s="59"/>
    </row>
    <row r="63" spans="1:26" s="30" customFormat="1" x14ac:dyDescent="0.25">
      <c r="B63" s="33"/>
      <c r="C63" s="257"/>
      <c r="D63" s="257"/>
      <c r="E63" s="257"/>
      <c r="F63" s="257"/>
      <c r="G63" s="257"/>
      <c r="H63" s="257"/>
      <c r="I63" s="257"/>
      <c r="J63" s="257"/>
      <c r="K63" s="257"/>
      <c r="L63" s="257"/>
      <c r="M63" s="257"/>
      <c r="N63" s="257"/>
    </row>
    <row r="64" spans="1:26" ht="28.15" customHeight="1" thickBot="1" x14ac:dyDescent="0.3"/>
    <row r="65" spans="2:17" ht="27" thickBot="1" x14ac:dyDescent="0.3">
      <c r="B65" s="256" t="s">
        <v>104</v>
      </c>
      <c r="C65" s="256"/>
      <c r="D65" s="256"/>
      <c r="E65" s="256"/>
      <c r="F65" s="256"/>
      <c r="G65" s="256"/>
      <c r="H65" s="256"/>
      <c r="I65" s="256"/>
      <c r="J65" s="256"/>
      <c r="K65" s="256"/>
      <c r="L65" s="256"/>
      <c r="M65" s="256"/>
      <c r="N65" s="256"/>
    </row>
    <row r="68" spans="2:17" ht="109.5" customHeight="1" x14ac:dyDescent="0.25">
      <c r="B68" s="124" t="s">
        <v>153</v>
      </c>
      <c r="C68" s="69" t="s">
        <v>2</v>
      </c>
      <c r="D68" s="69" t="s">
        <v>106</v>
      </c>
      <c r="E68" s="69" t="s">
        <v>105</v>
      </c>
      <c r="F68" s="69" t="s">
        <v>107</v>
      </c>
      <c r="G68" s="69" t="s">
        <v>108</v>
      </c>
      <c r="H68" s="69" t="s">
        <v>109</v>
      </c>
      <c r="I68" s="69" t="s">
        <v>110</v>
      </c>
      <c r="J68" s="69" t="s">
        <v>111</v>
      </c>
      <c r="K68" s="69" t="s">
        <v>112</v>
      </c>
      <c r="L68" s="69" t="s">
        <v>113</v>
      </c>
      <c r="M68" s="99" t="s">
        <v>114</v>
      </c>
      <c r="N68" s="99" t="s">
        <v>115</v>
      </c>
      <c r="O68" s="252" t="s">
        <v>3</v>
      </c>
      <c r="P68" s="253"/>
      <c r="Q68" s="69" t="s">
        <v>18</v>
      </c>
    </row>
    <row r="69" spans="2:17" x14ac:dyDescent="0.25">
      <c r="B69" s="210" t="s">
        <v>427</v>
      </c>
      <c r="C69" s="210" t="s">
        <v>428</v>
      </c>
      <c r="D69" s="210" t="s">
        <v>437</v>
      </c>
      <c r="E69" s="211">
        <v>78</v>
      </c>
      <c r="F69" s="4"/>
      <c r="G69" s="4" t="s">
        <v>140</v>
      </c>
      <c r="H69" s="4"/>
      <c r="I69" s="100"/>
      <c r="J69" s="100" t="s">
        <v>140</v>
      </c>
      <c r="K69" s="100" t="s">
        <v>140</v>
      </c>
      <c r="L69" s="100" t="s">
        <v>140</v>
      </c>
      <c r="M69" s="100" t="s">
        <v>140</v>
      </c>
      <c r="N69" s="100" t="s">
        <v>140</v>
      </c>
      <c r="O69" s="236"/>
      <c r="P69" s="237"/>
      <c r="Q69" s="125" t="s">
        <v>140</v>
      </c>
    </row>
    <row r="70" spans="2:17" x14ac:dyDescent="0.25">
      <c r="B70" s="210" t="s">
        <v>427</v>
      </c>
      <c r="C70" s="210" t="s">
        <v>429</v>
      </c>
      <c r="D70" s="210" t="s">
        <v>438</v>
      </c>
      <c r="E70" s="211">
        <v>100</v>
      </c>
      <c r="F70" s="4"/>
      <c r="G70" s="4" t="s">
        <v>140</v>
      </c>
      <c r="H70" s="4"/>
      <c r="I70" s="100"/>
      <c r="J70" s="100" t="s">
        <v>140</v>
      </c>
      <c r="K70" s="100" t="s">
        <v>140</v>
      </c>
      <c r="L70" s="100" t="s">
        <v>140</v>
      </c>
      <c r="M70" s="100" t="s">
        <v>140</v>
      </c>
      <c r="N70" s="100" t="s">
        <v>140</v>
      </c>
      <c r="O70" s="205"/>
      <c r="P70" s="206"/>
      <c r="Q70" s="125" t="s">
        <v>140</v>
      </c>
    </row>
    <row r="71" spans="2:17" ht="30" x14ac:dyDescent="0.25">
      <c r="B71" s="210" t="s">
        <v>427</v>
      </c>
      <c r="C71" s="210" t="s">
        <v>430</v>
      </c>
      <c r="D71" s="210" t="s">
        <v>439</v>
      </c>
      <c r="E71" s="211">
        <v>157</v>
      </c>
      <c r="F71" s="4"/>
      <c r="G71" s="4" t="s">
        <v>141</v>
      </c>
      <c r="H71" s="4"/>
      <c r="I71" s="100"/>
      <c r="J71" s="100" t="s">
        <v>140</v>
      </c>
      <c r="K71" s="100" t="s">
        <v>140</v>
      </c>
      <c r="L71" s="100" t="s">
        <v>140</v>
      </c>
      <c r="M71" s="100" t="s">
        <v>140</v>
      </c>
      <c r="N71" s="100" t="s">
        <v>140</v>
      </c>
      <c r="O71" s="205" t="s">
        <v>549</v>
      </c>
      <c r="P71" s="206"/>
      <c r="Q71" s="125" t="s">
        <v>140</v>
      </c>
    </row>
    <row r="72" spans="2:17" ht="30" x14ac:dyDescent="0.25">
      <c r="B72" s="210" t="s">
        <v>427</v>
      </c>
      <c r="C72" s="210" t="s">
        <v>431</v>
      </c>
      <c r="D72" s="210" t="s">
        <v>440</v>
      </c>
      <c r="E72" s="211">
        <v>48</v>
      </c>
      <c r="F72" s="4"/>
      <c r="G72" s="4" t="s">
        <v>141</v>
      </c>
      <c r="H72" s="4"/>
      <c r="I72" s="100"/>
      <c r="J72" s="100" t="s">
        <v>140</v>
      </c>
      <c r="K72" s="100" t="s">
        <v>140</v>
      </c>
      <c r="L72" s="100" t="s">
        <v>140</v>
      </c>
      <c r="M72" s="100" t="s">
        <v>140</v>
      </c>
      <c r="N72" s="100" t="s">
        <v>140</v>
      </c>
      <c r="O72" s="205" t="s">
        <v>549</v>
      </c>
      <c r="P72" s="206"/>
      <c r="Q72" s="125" t="s">
        <v>140</v>
      </c>
    </row>
    <row r="73" spans="2:17" x14ac:dyDescent="0.25">
      <c r="B73" s="210" t="s">
        <v>427</v>
      </c>
      <c r="C73" s="210" t="s">
        <v>432</v>
      </c>
      <c r="D73" s="210" t="s">
        <v>441</v>
      </c>
      <c r="E73" s="211">
        <v>36</v>
      </c>
      <c r="F73" s="4"/>
      <c r="G73" s="4" t="s">
        <v>140</v>
      </c>
      <c r="H73" s="4"/>
      <c r="I73" s="100"/>
      <c r="J73" s="100" t="s">
        <v>140</v>
      </c>
      <c r="K73" s="100" t="s">
        <v>140</v>
      </c>
      <c r="L73" s="100" t="s">
        <v>140</v>
      </c>
      <c r="M73" s="100" t="s">
        <v>140</v>
      </c>
      <c r="N73" s="100" t="s">
        <v>140</v>
      </c>
      <c r="O73" s="205"/>
      <c r="P73" s="206"/>
      <c r="Q73" s="125" t="s">
        <v>140</v>
      </c>
    </row>
    <row r="74" spans="2:17" x14ac:dyDescent="0.25">
      <c r="B74" s="210" t="s">
        <v>427</v>
      </c>
      <c r="C74" s="210" t="s">
        <v>433</v>
      </c>
      <c r="D74" s="210" t="s">
        <v>442</v>
      </c>
      <c r="E74" s="211">
        <v>36</v>
      </c>
      <c r="F74" s="4"/>
      <c r="G74" s="4" t="s">
        <v>140</v>
      </c>
      <c r="H74" s="4"/>
      <c r="I74" s="100"/>
      <c r="J74" s="100" t="s">
        <v>140</v>
      </c>
      <c r="K74" s="100" t="s">
        <v>140</v>
      </c>
      <c r="L74" s="100" t="s">
        <v>140</v>
      </c>
      <c r="M74" s="100" t="s">
        <v>140</v>
      </c>
      <c r="N74" s="100" t="s">
        <v>140</v>
      </c>
      <c r="O74" s="205"/>
      <c r="P74" s="206"/>
      <c r="Q74" s="125" t="s">
        <v>140</v>
      </c>
    </row>
    <row r="75" spans="2:17" x14ac:dyDescent="0.25">
      <c r="B75" s="210" t="s">
        <v>427</v>
      </c>
      <c r="C75" s="210" t="s">
        <v>434</v>
      </c>
      <c r="D75" s="210" t="s">
        <v>442</v>
      </c>
      <c r="E75" s="211">
        <v>36</v>
      </c>
      <c r="F75" s="4"/>
      <c r="G75" s="4" t="s">
        <v>141</v>
      </c>
      <c r="H75" s="4"/>
      <c r="I75" s="100"/>
      <c r="J75" s="100" t="s">
        <v>140</v>
      </c>
      <c r="K75" s="100" t="s">
        <v>140</v>
      </c>
      <c r="L75" s="100" t="s">
        <v>140</v>
      </c>
      <c r="M75" s="100" t="s">
        <v>140</v>
      </c>
      <c r="N75" s="100" t="s">
        <v>140</v>
      </c>
      <c r="O75" s="205" t="s">
        <v>549</v>
      </c>
      <c r="P75" s="206"/>
      <c r="Q75" s="125" t="s">
        <v>140</v>
      </c>
    </row>
    <row r="76" spans="2:17" x14ac:dyDescent="0.25">
      <c r="B76" s="210" t="s">
        <v>427</v>
      </c>
      <c r="C76" s="210" t="s">
        <v>435</v>
      </c>
      <c r="D76" s="210" t="s">
        <v>443</v>
      </c>
      <c r="E76" s="211">
        <v>80</v>
      </c>
      <c r="F76" s="4"/>
      <c r="G76" s="4" t="s">
        <v>141</v>
      </c>
      <c r="H76" s="4"/>
      <c r="I76" s="100"/>
      <c r="J76" s="100" t="s">
        <v>140</v>
      </c>
      <c r="K76" s="100" t="s">
        <v>140</v>
      </c>
      <c r="L76" s="100" t="s">
        <v>140</v>
      </c>
      <c r="M76" s="100" t="s">
        <v>140</v>
      </c>
      <c r="N76" s="100" t="s">
        <v>140</v>
      </c>
      <c r="O76" s="205" t="s">
        <v>549</v>
      </c>
      <c r="P76" s="206"/>
      <c r="Q76" s="125" t="s">
        <v>140</v>
      </c>
    </row>
    <row r="77" spans="2:17" x14ac:dyDescent="0.25">
      <c r="B77" s="210" t="s">
        <v>427</v>
      </c>
      <c r="C77" s="210" t="s">
        <v>436</v>
      </c>
      <c r="D77" s="210" t="s">
        <v>444</v>
      </c>
      <c r="E77" s="211">
        <v>36</v>
      </c>
      <c r="F77" s="4"/>
      <c r="G77" s="4" t="s">
        <v>140</v>
      </c>
      <c r="H77" s="4"/>
      <c r="I77" s="100"/>
      <c r="J77" s="100" t="s">
        <v>140</v>
      </c>
      <c r="K77" s="100" t="s">
        <v>140</v>
      </c>
      <c r="L77" s="100" t="s">
        <v>140</v>
      </c>
      <c r="M77" s="100" t="s">
        <v>140</v>
      </c>
      <c r="N77" s="100" t="s">
        <v>140</v>
      </c>
      <c r="O77" s="205"/>
      <c r="P77" s="206"/>
      <c r="Q77" s="125" t="s">
        <v>140</v>
      </c>
    </row>
    <row r="78" spans="2:17" ht="30" x14ac:dyDescent="0.25">
      <c r="B78" s="210" t="s">
        <v>445</v>
      </c>
      <c r="C78" s="210" t="s">
        <v>446</v>
      </c>
      <c r="D78" s="210" t="s">
        <v>450</v>
      </c>
      <c r="E78" s="211">
        <v>36</v>
      </c>
      <c r="F78" s="4"/>
      <c r="G78" s="4"/>
      <c r="H78" s="4" t="s">
        <v>140</v>
      </c>
      <c r="I78" s="100"/>
      <c r="J78" s="100" t="s">
        <v>140</v>
      </c>
      <c r="K78" s="100" t="s">
        <v>140</v>
      </c>
      <c r="L78" s="100" t="s">
        <v>140</v>
      </c>
      <c r="M78" s="100" t="s">
        <v>140</v>
      </c>
      <c r="N78" s="100" t="s">
        <v>140</v>
      </c>
      <c r="O78" s="205"/>
      <c r="P78" s="206"/>
      <c r="Q78" s="125" t="s">
        <v>140</v>
      </c>
    </row>
    <row r="79" spans="2:17" x14ac:dyDescent="0.25">
      <c r="B79" s="210" t="s">
        <v>445</v>
      </c>
      <c r="C79" s="210" t="s">
        <v>447</v>
      </c>
      <c r="D79" s="210" t="s">
        <v>451</v>
      </c>
      <c r="E79" s="211">
        <v>60</v>
      </c>
      <c r="F79" s="4"/>
      <c r="G79" s="4"/>
      <c r="H79" s="4" t="s">
        <v>140</v>
      </c>
      <c r="I79" s="100"/>
      <c r="J79" s="100" t="s">
        <v>140</v>
      </c>
      <c r="K79" s="100" t="s">
        <v>140</v>
      </c>
      <c r="L79" s="100" t="s">
        <v>140</v>
      </c>
      <c r="M79" s="100" t="s">
        <v>140</v>
      </c>
      <c r="N79" s="100" t="s">
        <v>140</v>
      </c>
      <c r="O79" s="236"/>
      <c r="P79" s="237"/>
      <c r="Q79" s="125" t="s">
        <v>140</v>
      </c>
    </row>
    <row r="80" spans="2:17" ht="30" x14ac:dyDescent="0.25">
      <c r="B80" s="210" t="s">
        <v>445</v>
      </c>
      <c r="C80" s="210" t="s">
        <v>448</v>
      </c>
      <c r="D80" s="210" t="s">
        <v>452</v>
      </c>
      <c r="E80" s="211">
        <v>155</v>
      </c>
      <c r="F80" s="4"/>
      <c r="G80" s="4"/>
      <c r="H80" s="4" t="s">
        <v>140</v>
      </c>
      <c r="I80" s="100"/>
      <c r="J80" s="100" t="s">
        <v>140</v>
      </c>
      <c r="K80" s="100" t="s">
        <v>140</v>
      </c>
      <c r="L80" s="100" t="s">
        <v>140</v>
      </c>
      <c r="M80" s="100" t="s">
        <v>140</v>
      </c>
      <c r="N80" s="100" t="s">
        <v>140</v>
      </c>
      <c r="O80" s="236"/>
      <c r="P80" s="237"/>
      <c r="Q80" s="125" t="s">
        <v>140</v>
      </c>
    </row>
    <row r="81" spans="2:17" ht="30" x14ac:dyDescent="0.25">
      <c r="B81" s="210" t="s">
        <v>445</v>
      </c>
      <c r="C81" s="210" t="s">
        <v>449</v>
      </c>
      <c r="D81" s="47" t="s">
        <v>453</v>
      </c>
      <c r="E81" s="211">
        <v>80</v>
      </c>
      <c r="F81" s="4"/>
      <c r="G81" s="4"/>
      <c r="H81" s="4" t="s">
        <v>140</v>
      </c>
      <c r="I81" s="100"/>
      <c r="J81" s="100" t="s">
        <v>140</v>
      </c>
      <c r="K81" s="100" t="s">
        <v>140</v>
      </c>
      <c r="L81" s="100" t="s">
        <v>140</v>
      </c>
      <c r="M81" s="100" t="s">
        <v>140</v>
      </c>
      <c r="N81" s="100" t="s">
        <v>140</v>
      </c>
      <c r="O81" s="236"/>
      <c r="P81" s="237"/>
      <c r="Q81" s="125" t="s">
        <v>140</v>
      </c>
    </row>
    <row r="82" spans="2:17" x14ac:dyDescent="0.25">
      <c r="B82" s="3"/>
      <c r="C82" s="3"/>
      <c r="D82" s="5"/>
      <c r="E82" s="5"/>
      <c r="F82" s="4"/>
      <c r="G82" s="4"/>
      <c r="H82" s="4"/>
      <c r="I82" s="100"/>
      <c r="J82" s="100"/>
      <c r="K82" s="125"/>
      <c r="L82" s="125"/>
      <c r="M82" s="125"/>
      <c r="N82" s="125"/>
      <c r="O82" s="236"/>
      <c r="P82" s="237"/>
      <c r="Q82" s="125"/>
    </row>
    <row r="83" spans="2:17" x14ac:dyDescent="0.25">
      <c r="B83" s="3"/>
      <c r="C83" s="3"/>
      <c r="D83" s="5"/>
      <c r="E83" s="5"/>
      <c r="F83" s="4"/>
      <c r="G83" s="4"/>
      <c r="H83" s="4"/>
      <c r="I83" s="100"/>
      <c r="J83" s="100"/>
      <c r="K83" s="125"/>
      <c r="L83" s="125"/>
      <c r="M83" s="125"/>
      <c r="N83" s="125"/>
      <c r="O83" s="236"/>
      <c r="P83" s="237"/>
      <c r="Q83" s="125"/>
    </row>
    <row r="84" spans="2:17" x14ac:dyDescent="0.25">
      <c r="B84" s="125"/>
      <c r="C84" s="125"/>
      <c r="D84" s="125"/>
      <c r="E84" s="125"/>
      <c r="F84" s="125"/>
      <c r="G84" s="125"/>
      <c r="H84" s="125"/>
      <c r="I84" s="125"/>
      <c r="J84" s="125"/>
      <c r="K84" s="125"/>
      <c r="L84" s="125"/>
      <c r="M84" s="125"/>
      <c r="N84" s="125"/>
      <c r="O84" s="236"/>
      <c r="P84" s="237"/>
      <c r="Q84" s="125"/>
    </row>
    <row r="85" spans="2:17" x14ac:dyDescent="0.25">
      <c r="B85" s="9" t="s">
        <v>1</v>
      </c>
    </row>
    <row r="86" spans="2:17" x14ac:dyDescent="0.25">
      <c r="B86" s="9" t="s">
        <v>37</v>
      </c>
    </row>
    <row r="87" spans="2:17" x14ac:dyDescent="0.25">
      <c r="B87" s="9" t="s">
        <v>62</v>
      </c>
    </row>
    <row r="89" spans="2:17" ht="15.75" thickBot="1" x14ac:dyDescent="0.3"/>
    <row r="90" spans="2:17" ht="27" thickBot="1" x14ac:dyDescent="0.3">
      <c r="B90" s="246" t="s">
        <v>38</v>
      </c>
      <c r="C90" s="247"/>
      <c r="D90" s="247"/>
      <c r="E90" s="247"/>
      <c r="F90" s="247"/>
      <c r="G90" s="247"/>
      <c r="H90" s="247"/>
      <c r="I90" s="247"/>
      <c r="J90" s="247"/>
      <c r="K90" s="247"/>
      <c r="L90" s="247"/>
      <c r="M90" s="247"/>
      <c r="N90" s="248"/>
    </row>
    <row r="95" spans="2:17" ht="33.6" customHeight="1" x14ac:dyDescent="0.25">
      <c r="B95" s="174"/>
      <c r="C95" s="174"/>
      <c r="D95" s="175"/>
      <c r="E95" s="175"/>
      <c r="F95" s="175"/>
      <c r="G95" s="175"/>
      <c r="H95" s="176"/>
      <c r="I95" s="177"/>
      <c r="J95" s="178"/>
      <c r="K95" s="179"/>
      <c r="L95" s="180"/>
      <c r="M95" s="10"/>
      <c r="N95" s="10"/>
      <c r="O95" s="10"/>
      <c r="P95" s="181"/>
      <c r="Q95" s="181"/>
    </row>
    <row r="96" spans="2:17" ht="72.75" customHeight="1" x14ac:dyDescent="0.25">
      <c r="B96" s="124" t="s">
        <v>0</v>
      </c>
      <c r="C96" s="124" t="s">
        <v>39</v>
      </c>
      <c r="D96" s="124" t="s">
        <v>40</v>
      </c>
      <c r="E96" s="124" t="s">
        <v>116</v>
      </c>
      <c r="F96" s="124" t="s">
        <v>118</v>
      </c>
      <c r="G96" s="124" t="s">
        <v>119</v>
      </c>
      <c r="H96" s="124" t="s">
        <v>120</v>
      </c>
      <c r="I96" s="124" t="s">
        <v>117</v>
      </c>
      <c r="J96" s="201" t="s">
        <v>121</v>
      </c>
      <c r="K96" s="202"/>
      <c r="L96" s="203"/>
      <c r="M96" s="124" t="s">
        <v>125</v>
      </c>
      <c r="N96" s="124" t="s">
        <v>41</v>
      </c>
      <c r="O96" s="124" t="s">
        <v>42</v>
      </c>
      <c r="P96" s="201" t="s">
        <v>3</v>
      </c>
      <c r="Q96" s="203"/>
    </row>
    <row r="97" spans="2:17" s="30" customFormat="1" ht="33.6" customHeight="1" x14ac:dyDescent="0.25">
      <c r="B97" s="231" t="s">
        <v>191</v>
      </c>
      <c r="C97" s="182">
        <f>+(607+331)/200</f>
        <v>4.6900000000000004</v>
      </c>
      <c r="D97" s="184" t="s">
        <v>227</v>
      </c>
      <c r="E97" s="182">
        <v>1087413080</v>
      </c>
      <c r="F97" s="183" t="s">
        <v>173</v>
      </c>
      <c r="G97" s="182" t="s">
        <v>228</v>
      </c>
      <c r="H97" s="183">
        <v>41145</v>
      </c>
      <c r="I97" s="182" t="s">
        <v>140</v>
      </c>
      <c r="J97" s="182" t="s">
        <v>230</v>
      </c>
      <c r="K97" s="182" t="s">
        <v>229</v>
      </c>
      <c r="L97" s="184" t="s">
        <v>207</v>
      </c>
      <c r="M97" s="182" t="s">
        <v>140</v>
      </c>
      <c r="N97" s="182" t="s">
        <v>140</v>
      </c>
      <c r="O97" s="182" t="s">
        <v>140</v>
      </c>
      <c r="P97" s="232" t="s">
        <v>579</v>
      </c>
      <c r="Q97" s="234"/>
    </row>
    <row r="98" spans="2:17" s="30" customFormat="1" ht="33.6" customHeight="1" x14ac:dyDescent="0.25">
      <c r="B98" s="231" t="s">
        <v>191</v>
      </c>
      <c r="C98" s="182">
        <f t="shared" ref="C98:C135" si="2">+(607+331)/200</f>
        <v>4.6900000000000004</v>
      </c>
      <c r="D98" s="184" t="s">
        <v>231</v>
      </c>
      <c r="E98" s="182">
        <v>1085900812</v>
      </c>
      <c r="F98" s="182" t="s">
        <v>173</v>
      </c>
      <c r="G98" s="182" t="s">
        <v>205</v>
      </c>
      <c r="H98" s="183">
        <v>40443</v>
      </c>
      <c r="I98" s="182" t="s">
        <v>140</v>
      </c>
      <c r="J98" s="182" t="s">
        <v>232</v>
      </c>
      <c r="K98" s="182" t="s">
        <v>234</v>
      </c>
      <c r="L98" s="184" t="s">
        <v>233</v>
      </c>
      <c r="M98" s="182" t="s">
        <v>140</v>
      </c>
      <c r="N98" s="182" t="s">
        <v>140</v>
      </c>
      <c r="O98" s="182" t="s">
        <v>140</v>
      </c>
      <c r="P98" s="232" t="s">
        <v>579</v>
      </c>
      <c r="Q98" s="235"/>
    </row>
    <row r="99" spans="2:17" s="30" customFormat="1" ht="33.6" customHeight="1" x14ac:dyDescent="0.25">
      <c r="B99" s="231" t="s">
        <v>191</v>
      </c>
      <c r="C99" s="182">
        <f t="shared" si="2"/>
        <v>4.6900000000000004</v>
      </c>
      <c r="D99" s="184" t="s">
        <v>231</v>
      </c>
      <c r="E99" s="182">
        <v>1085900812</v>
      </c>
      <c r="F99" s="182" t="s">
        <v>173</v>
      </c>
      <c r="G99" s="182" t="s">
        <v>205</v>
      </c>
      <c r="H99" s="183">
        <v>40443</v>
      </c>
      <c r="I99" s="182" t="s">
        <v>140</v>
      </c>
      <c r="J99" s="182" t="s">
        <v>237</v>
      </c>
      <c r="K99" s="182" t="s">
        <v>235</v>
      </c>
      <c r="L99" s="184" t="s">
        <v>236</v>
      </c>
      <c r="M99" s="182" t="s">
        <v>140</v>
      </c>
      <c r="N99" s="182" t="s">
        <v>140</v>
      </c>
      <c r="O99" s="182" t="s">
        <v>140</v>
      </c>
      <c r="P99" s="232" t="s">
        <v>579</v>
      </c>
      <c r="Q99" s="235"/>
    </row>
    <row r="100" spans="2:17" s="30" customFormat="1" ht="33.6" customHeight="1" x14ac:dyDescent="0.25">
      <c r="B100" s="231" t="s">
        <v>191</v>
      </c>
      <c r="C100" s="182">
        <f t="shared" si="2"/>
        <v>4.6900000000000004</v>
      </c>
      <c r="D100" s="184" t="s">
        <v>231</v>
      </c>
      <c r="E100" s="182">
        <v>1085900812</v>
      </c>
      <c r="F100" s="182" t="s">
        <v>173</v>
      </c>
      <c r="G100" s="182" t="s">
        <v>205</v>
      </c>
      <c r="H100" s="183">
        <v>40443</v>
      </c>
      <c r="I100" s="182" t="s">
        <v>140</v>
      </c>
      <c r="J100" s="182" t="s">
        <v>238</v>
      </c>
      <c r="K100" s="182" t="s">
        <v>239</v>
      </c>
      <c r="L100" s="184" t="s">
        <v>207</v>
      </c>
      <c r="M100" s="182" t="s">
        <v>140</v>
      </c>
      <c r="N100" s="182" t="s">
        <v>140</v>
      </c>
      <c r="O100" s="182" t="s">
        <v>140</v>
      </c>
      <c r="P100" s="232" t="s">
        <v>579</v>
      </c>
      <c r="Q100" s="235"/>
    </row>
    <row r="101" spans="2:17" s="30" customFormat="1" ht="33.6" customHeight="1" x14ac:dyDescent="0.25">
      <c r="B101" s="231" t="s">
        <v>191</v>
      </c>
      <c r="C101" s="182">
        <f t="shared" si="2"/>
        <v>4.6900000000000004</v>
      </c>
      <c r="D101" s="184" t="s">
        <v>240</v>
      </c>
      <c r="E101" s="182">
        <v>1086898758</v>
      </c>
      <c r="F101" s="182" t="s">
        <v>173</v>
      </c>
      <c r="G101" s="182" t="s">
        <v>201</v>
      </c>
      <c r="H101" s="183">
        <v>41019</v>
      </c>
      <c r="I101" s="182" t="s">
        <v>140</v>
      </c>
      <c r="J101" s="182" t="s">
        <v>241</v>
      </c>
      <c r="K101" s="182" t="s">
        <v>242</v>
      </c>
      <c r="L101" s="184" t="s">
        <v>243</v>
      </c>
      <c r="M101" s="182" t="s">
        <v>140</v>
      </c>
      <c r="N101" s="182" t="s">
        <v>140</v>
      </c>
      <c r="O101" s="182" t="s">
        <v>140</v>
      </c>
      <c r="P101" s="232" t="s">
        <v>579</v>
      </c>
      <c r="Q101" s="235"/>
    </row>
    <row r="102" spans="2:17" s="30" customFormat="1" ht="33.6" customHeight="1" x14ac:dyDescent="0.25">
      <c r="B102" s="231" t="s">
        <v>191</v>
      </c>
      <c r="C102" s="182">
        <f t="shared" si="2"/>
        <v>4.6900000000000004</v>
      </c>
      <c r="D102" s="184" t="s">
        <v>240</v>
      </c>
      <c r="E102" s="182">
        <v>1086898758</v>
      </c>
      <c r="F102" s="182" t="s">
        <v>173</v>
      </c>
      <c r="G102" s="182" t="s">
        <v>201</v>
      </c>
      <c r="H102" s="183">
        <v>41019</v>
      </c>
      <c r="I102" s="182" t="s">
        <v>140</v>
      </c>
      <c r="J102" s="182" t="s">
        <v>244</v>
      </c>
      <c r="K102" s="182" t="s">
        <v>245</v>
      </c>
      <c r="L102" s="184" t="s">
        <v>246</v>
      </c>
      <c r="M102" s="182" t="s">
        <v>140</v>
      </c>
      <c r="N102" s="182" t="s">
        <v>140</v>
      </c>
      <c r="O102" s="182" t="s">
        <v>140</v>
      </c>
      <c r="P102" s="232" t="s">
        <v>579</v>
      </c>
      <c r="Q102" s="235"/>
    </row>
    <row r="103" spans="2:17" s="30" customFormat="1" ht="33.6" customHeight="1" x14ac:dyDescent="0.25">
      <c r="B103" s="231" t="s">
        <v>191</v>
      </c>
      <c r="C103" s="182">
        <f t="shared" si="2"/>
        <v>4.6900000000000004</v>
      </c>
      <c r="D103" s="184" t="s">
        <v>240</v>
      </c>
      <c r="E103" s="182">
        <v>1086898758</v>
      </c>
      <c r="F103" s="182" t="s">
        <v>173</v>
      </c>
      <c r="G103" s="182" t="s">
        <v>201</v>
      </c>
      <c r="H103" s="183">
        <v>41019</v>
      </c>
      <c r="I103" s="182" t="s">
        <v>140</v>
      </c>
      <c r="J103" s="182" t="s">
        <v>247</v>
      </c>
      <c r="K103" s="182" t="s">
        <v>248</v>
      </c>
      <c r="L103" s="184" t="s">
        <v>249</v>
      </c>
      <c r="M103" s="182" t="s">
        <v>140</v>
      </c>
      <c r="N103" s="182" t="s">
        <v>140</v>
      </c>
      <c r="O103" s="182" t="s">
        <v>140</v>
      </c>
      <c r="P103" s="232" t="s">
        <v>579</v>
      </c>
      <c r="Q103" s="235"/>
    </row>
    <row r="104" spans="2:17" s="30" customFormat="1" ht="33.6" customHeight="1" x14ac:dyDescent="0.25">
      <c r="B104" s="231" t="s">
        <v>191</v>
      </c>
      <c r="C104" s="182">
        <f t="shared" si="2"/>
        <v>4.6900000000000004</v>
      </c>
      <c r="D104" s="184" t="s">
        <v>240</v>
      </c>
      <c r="E104" s="182">
        <v>1086898758</v>
      </c>
      <c r="F104" s="182" t="s">
        <v>173</v>
      </c>
      <c r="G104" s="182" t="s">
        <v>201</v>
      </c>
      <c r="H104" s="183">
        <v>41019</v>
      </c>
      <c r="I104" s="182" t="s">
        <v>140</v>
      </c>
      <c r="J104" s="182" t="s">
        <v>250</v>
      </c>
      <c r="K104" s="182" t="s">
        <v>252</v>
      </c>
      <c r="L104" s="184" t="s">
        <v>251</v>
      </c>
      <c r="M104" s="182" t="s">
        <v>140</v>
      </c>
      <c r="N104" s="182" t="s">
        <v>140</v>
      </c>
      <c r="O104" s="182" t="s">
        <v>140</v>
      </c>
      <c r="P104" s="232" t="s">
        <v>579</v>
      </c>
      <c r="Q104" s="235"/>
    </row>
    <row r="105" spans="2:17" ht="33.6" customHeight="1" x14ac:dyDescent="0.25">
      <c r="B105" s="231" t="s">
        <v>191</v>
      </c>
      <c r="C105" s="182">
        <f t="shared" si="2"/>
        <v>4.6900000000000004</v>
      </c>
      <c r="D105" s="184" t="s">
        <v>240</v>
      </c>
      <c r="E105" s="182">
        <v>1086898758</v>
      </c>
      <c r="F105" s="182" t="s">
        <v>173</v>
      </c>
      <c r="G105" s="182" t="s">
        <v>201</v>
      </c>
      <c r="H105" s="183">
        <v>41019</v>
      </c>
      <c r="I105" s="182" t="s">
        <v>140</v>
      </c>
      <c r="J105" s="1" t="s">
        <v>253</v>
      </c>
      <c r="K105" s="171" t="s">
        <v>254</v>
      </c>
      <c r="L105" s="193" t="s">
        <v>255</v>
      </c>
      <c r="M105" s="182" t="s">
        <v>140</v>
      </c>
      <c r="N105" s="182" t="s">
        <v>140</v>
      </c>
      <c r="O105" s="182" t="s">
        <v>140</v>
      </c>
      <c r="P105" s="232" t="s">
        <v>579</v>
      </c>
      <c r="Q105" s="75"/>
    </row>
    <row r="106" spans="2:17" ht="33.6" customHeight="1" x14ac:dyDescent="0.25">
      <c r="B106" s="231" t="s">
        <v>191</v>
      </c>
      <c r="C106" s="182">
        <f t="shared" si="2"/>
        <v>4.6900000000000004</v>
      </c>
      <c r="D106" s="184" t="s">
        <v>240</v>
      </c>
      <c r="E106" s="182">
        <v>1086898758</v>
      </c>
      <c r="F106" s="182" t="s">
        <v>173</v>
      </c>
      <c r="G106" s="182" t="s">
        <v>201</v>
      </c>
      <c r="H106" s="183">
        <v>41019</v>
      </c>
      <c r="I106" s="182" t="s">
        <v>140</v>
      </c>
      <c r="J106" s="182" t="s">
        <v>215</v>
      </c>
      <c r="K106" s="173" t="s">
        <v>256</v>
      </c>
      <c r="L106" s="184" t="s">
        <v>243</v>
      </c>
      <c r="M106" s="182" t="s">
        <v>140</v>
      </c>
      <c r="N106" s="182" t="s">
        <v>140</v>
      </c>
      <c r="O106" s="182" t="s">
        <v>140</v>
      </c>
      <c r="P106" s="232" t="s">
        <v>579</v>
      </c>
      <c r="Q106" s="75"/>
    </row>
    <row r="107" spans="2:17" ht="33.6" customHeight="1" x14ac:dyDescent="0.25">
      <c r="B107" s="231" t="s">
        <v>191</v>
      </c>
      <c r="C107" s="182">
        <f t="shared" si="2"/>
        <v>4.6900000000000004</v>
      </c>
      <c r="D107" s="184" t="s">
        <v>257</v>
      </c>
      <c r="E107" s="182">
        <v>1085262544</v>
      </c>
      <c r="F107" s="182" t="s">
        <v>189</v>
      </c>
      <c r="G107" s="182" t="s">
        <v>201</v>
      </c>
      <c r="H107" s="172">
        <v>40417</v>
      </c>
      <c r="I107" s="4" t="s">
        <v>140</v>
      </c>
      <c r="J107" s="1" t="s">
        <v>259</v>
      </c>
      <c r="K107" s="173" t="s">
        <v>260</v>
      </c>
      <c r="L107" s="193" t="s">
        <v>261</v>
      </c>
      <c r="M107" s="229" t="s">
        <v>140</v>
      </c>
      <c r="N107" s="229" t="s">
        <v>140</v>
      </c>
      <c r="O107" s="182" t="s">
        <v>140</v>
      </c>
      <c r="P107" s="232" t="s">
        <v>579</v>
      </c>
      <c r="Q107" s="229"/>
    </row>
    <row r="108" spans="2:17" ht="33.6" customHeight="1" x14ac:dyDescent="0.25">
      <c r="B108" s="231" t="s">
        <v>191</v>
      </c>
      <c r="C108" s="182">
        <f t="shared" si="2"/>
        <v>4.6900000000000004</v>
      </c>
      <c r="D108" s="184" t="s">
        <v>257</v>
      </c>
      <c r="E108" s="182">
        <v>1085262544</v>
      </c>
      <c r="F108" s="182" t="s">
        <v>189</v>
      </c>
      <c r="G108" s="182" t="s">
        <v>201</v>
      </c>
      <c r="H108" s="172">
        <v>40417</v>
      </c>
      <c r="I108" s="4" t="s">
        <v>140</v>
      </c>
      <c r="J108" s="182" t="s">
        <v>238</v>
      </c>
      <c r="K108" s="173" t="s">
        <v>262</v>
      </c>
      <c r="L108" s="184" t="s">
        <v>189</v>
      </c>
      <c r="M108" s="229" t="s">
        <v>140</v>
      </c>
      <c r="N108" s="229" t="s">
        <v>140</v>
      </c>
      <c r="O108" s="182" t="s">
        <v>140</v>
      </c>
      <c r="P108" s="232" t="s">
        <v>579</v>
      </c>
      <c r="Q108" s="229"/>
    </row>
    <row r="109" spans="2:17" ht="33.6" customHeight="1" x14ac:dyDescent="0.25">
      <c r="B109" s="231" t="s">
        <v>43</v>
      </c>
      <c r="C109" s="182">
        <f t="shared" si="2"/>
        <v>4.6900000000000004</v>
      </c>
      <c r="D109" s="184" t="s">
        <v>263</v>
      </c>
      <c r="E109" s="182">
        <v>1085905492</v>
      </c>
      <c r="F109" s="182" t="s">
        <v>264</v>
      </c>
      <c r="G109" s="182" t="s">
        <v>205</v>
      </c>
      <c r="H109" s="172">
        <v>41083</v>
      </c>
      <c r="I109" s="182" t="s">
        <v>140</v>
      </c>
      <c r="J109" s="5" t="s">
        <v>265</v>
      </c>
      <c r="K109" s="173" t="s">
        <v>266</v>
      </c>
      <c r="L109" s="193" t="s">
        <v>267</v>
      </c>
      <c r="M109" s="229" t="s">
        <v>140</v>
      </c>
      <c r="N109" s="229" t="s">
        <v>140</v>
      </c>
      <c r="O109" s="182" t="s">
        <v>140</v>
      </c>
      <c r="P109" s="232" t="s">
        <v>579</v>
      </c>
      <c r="Q109" s="229"/>
    </row>
    <row r="110" spans="2:17" ht="33.6" customHeight="1" x14ac:dyDescent="0.25">
      <c r="B110" s="231" t="s">
        <v>43</v>
      </c>
      <c r="C110" s="182">
        <f t="shared" si="2"/>
        <v>4.6900000000000004</v>
      </c>
      <c r="D110" s="184" t="s">
        <v>263</v>
      </c>
      <c r="E110" s="182">
        <v>1085905492</v>
      </c>
      <c r="F110" s="182" t="s">
        <v>264</v>
      </c>
      <c r="G110" s="182" t="s">
        <v>205</v>
      </c>
      <c r="H110" s="172">
        <v>41083</v>
      </c>
      <c r="I110" s="182" t="s">
        <v>140</v>
      </c>
      <c r="J110" s="182" t="s">
        <v>265</v>
      </c>
      <c r="K110" s="173" t="s">
        <v>268</v>
      </c>
      <c r="L110" s="184" t="s">
        <v>207</v>
      </c>
      <c r="M110" s="229" t="s">
        <v>140</v>
      </c>
      <c r="N110" s="229" t="s">
        <v>140</v>
      </c>
      <c r="O110" s="182" t="s">
        <v>140</v>
      </c>
      <c r="P110" s="232" t="s">
        <v>579</v>
      </c>
      <c r="Q110" s="229"/>
    </row>
    <row r="111" spans="2:17" ht="33.6" customHeight="1" x14ac:dyDescent="0.25">
      <c r="B111" s="231" t="s">
        <v>43</v>
      </c>
      <c r="C111" s="182">
        <f t="shared" si="2"/>
        <v>4.6900000000000004</v>
      </c>
      <c r="D111" s="184" t="s">
        <v>263</v>
      </c>
      <c r="E111" s="182">
        <v>1085905492</v>
      </c>
      <c r="F111" s="182" t="s">
        <v>264</v>
      </c>
      <c r="G111" s="182" t="s">
        <v>205</v>
      </c>
      <c r="H111" s="172">
        <v>41083</v>
      </c>
      <c r="I111" s="182" t="s">
        <v>140</v>
      </c>
      <c r="J111" s="101" t="s">
        <v>269</v>
      </c>
      <c r="K111" s="173" t="s">
        <v>270</v>
      </c>
      <c r="L111" s="193" t="s">
        <v>187</v>
      </c>
      <c r="M111" s="229" t="s">
        <v>140</v>
      </c>
      <c r="N111" s="229" t="s">
        <v>140</v>
      </c>
      <c r="O111" s="182" t="s">
        <v>140</v>
      </c>
      <c r="P111" s="232" t="s">
        <v>579</v>
      </c>
      <c r="Q111" s="229"/>
    </row>
    <row r="112" spans="2:17" ht="33.6" customHeight="1" x14ac:dyDescent="0.25">
      <c r="B112" s="231" t="s">
        <v>43</v>
      </c>
      <c r="C112" s="182">
        <f t="shared" si="2"/>
        <v>4.6900000000000004</v>
      </c>
      <c r="D112" s="184" t="s">
        <v>263</v>
      </c>
      <c r="E112" s="182">
        <v>1085905492</v>
      </c>
      <c r="F112" s="182" t="s">
        <v>264</v>
      </c>
      <c r="G112" s="182" t="s">
        <v>205</v>
      </c>
      <c r="H112" s="172">
        <v>41083</v>
      </c>
      <c r="I112" s="182" t="s">
        <v>140</v>
      </c>
      <c r="J112" s="1" t="s">
        <v>271</v>
      </c>
      <c r="K112" s="173" t="s">
        <v>272</v>
      </c>
      <c r="L112" s="184" t="s">
        <v>267</v>
      </c>
      <c r="M112" s="229" t="s">
        <v>140</v>
      </c>
      <c r="N112" s="229" t="s">
        <v>140</v>
      </c>
      <c r="O112" s="182" t="s">
        <v>140</v>
      </c>
      <c r="P112" s="232" t="s">
        <v>579</v>
      </c>
      <c r="Q112" s="229"/>
    </row>
    <row r="113" spans="2:17" ht="33.6" customHeight="1" x14ac:dyDescent="0.25">
      <c r="B113" s="231" t="s">
        <v>191</v>
      </c>
      <c r="C113" s="182">
        <f t="shared" si="2"/>
        <v>4.6900000000000004</v>
      </c>
      <c r="D113" s="184" t="s">
        <v>273</v>
      </c>
      <c r="E113" s="182">
        <v>1085246012</v>
      </c>
      <c r="F113" s="182" t="s">
        <v>274</v>
      </c>
      <c r="G113" s="182" t="s">
        <v>201</v>
      </c>
      <c r="H113" s="172">
        <v>40781</v>
      </c>
      <c r="I113" s="182" t="s">
        <v>140</v>
      </c>
      <c r="J113" s="185" t="s">
        <v>275</v>
      </c>
      <c r="K113" s="186" t="s">
        <v>276</v>
      </c>
      <c r="L113" s="195" t="s">
        <v>274</v>
      </c>
      <c r="M113" s="230" t="s">
        <v>140</v>
      </c>
      <c r="N113" s="230" t="s">
        <v>140</v>
      </c>
      <c r="O113" s="182" t="s">
        <v>141</v>
      </c>
      <c r="P113" s="232" t="s">
        <v>579</v>
      </c>
      <c r="Q113" s="229"/>
    </row>
    <row r="114" spans="2:17" ht="33.6" customHeight="1" x14ac:dyDescent="0.25">
      <c r="B114" s="231" t="s">
        <v>191</v>
      </c>
      <c r="C114" s="182">
        <f t="shared" si="2"/>
        <v>4.6900000000000004</v>
      </c>
      <c r="D114" s="184" t="s">
        <v>273</v>
      </c>
      <c r="E114" s="182">
        <v>1085246012</v>
      </c>
      <c r="F114" s="182" t="s">
        <v>274</v>
      </c>
      <c r="G114" s="182" t="s">
        <v>201</v>
      </c>
      <c r="H114" s="172">
        <v>40781</v>
      </c>
      <c r="I114" s="182" t="s">
        <v>140</v>
      </c>
      <c r="J114" s="5" t="s">
        <v>277</v>
      </c>
      <c r="K114" s="173" t="s">
        <v>278</v>
      </c>
      <c r="L114" s="184" t="s">
        <v>279</v>
      </c>
      <c r="M114" s="230" t="s">
        <v>140</v>
      </c>
      <c r="N114" s="230" t="s">
        <v>140</v>
      </c>
      <c r="O114" s="182" t="s">
        <v>141</v>
      </c>
      <c r="P114" s="232" t="s">
        <v>579</v>
      </c>
      <c r="Q114" s="229"/>
    </row>
    <row r="115" spans="2:17" ht="33.6" customHeight="1" x14ac:dyDescent="0.25">
      <c r="B115" s="231" t="s">
        <v>191</v>
      </c>
      <c r="C115" s="182">
        <f t="shared" si="2"/>
        <v>4.6900000000000004</v>
      </c>
      <c r="D115" s="184" t="s">
        <v>273</v>
      </c>
      <c r="E115" s="182">
        <v>1085246012</v>
      </c>
      <c r="F115" s="182" t="s">
        <v>274</v>
      </c>
      <c r="G115" s="182" t="s">
        <v>201</v>
      </c>
      <c r="H115" s="172">
        <v>40781</v>
      </c>
      <c r="I115" s="182" t="s">
        <v>140</v>
      </c>
      <c r="J115" s="5" t="s">
        <v>280</v>
      </c>
      <c r="K115" s="173" t="s">
        <v>281</v>
      </c>
      <c r="L115" s="193" t="s">
        <v>274</v>
      </c>
      <c r="M115" s="230" t="s">
        <v>140</v>
      </c>
      <c r="N115" s="230" t="s">
        <v>140</v>
      </c>
      <c r="O115" s="182" t="s">
        <v>141</v>
      </c>
      <c r="P115" s="232" t="s">
        <v>579</v>
      </c>
      <c r="Q115" s="229"/>
    </row>
    <row r="116" spans="2:17" ht="33.6" customHeight="1" x14ac:dyDescent="0.25">
      <c r="B116" s="231" t="s">
        <v>191</v>
      </c>
      <c r="C116" s="182">
        <f t="shared" si="2"/>
        <v>4.6900000000000004</v>
      </c>
      <c r="D116" s="184" t="s">
        <v>273</v>
      </c>
      <c r="E116" s="182">
        <v>1085246012</v>
      </c>
      <c r="F116" s="182" t="s">
        <v>274</v>
      </c>
      <c r="G116" s="182" t="s">
        <v>201</v>
      </c>
      <c r="H116" s="172">
        <v>40781</v>
      </c>
      <c r="I116" s="182" t="s">
        <v>140</v>
      </c>
      <c r="J116" s="101" t="s">
        <v>282</v>
      </c>
      <c r="K116" s="173" t="s">
        <v>283</v>
      </c>
      <c r="L116" s="184" t="s">
        <v>284</v>
      </c>
      <c r="M116" s="229" t="s">
        <v>140</v>
      </c>
      <c r="N116" s="229" t="s">
        <v>140</v>
      </c>
      <c r="O116" s="182" t="s">
        <v>141</v>
      </c>
      <c r="P116" s="232" t="s">
        <v>579</v>
      </c>
      <c r="Q116" s="229"/>
    </row>
    <row r="117" spans="2:17" ht="71.25" customHeight="1" x14ac:dyDescent="0.25">
      <c r="B117" s="70" t="s">
        <v>191</v>
      </c>
      <c r="C117" s="182">
        <f t="shared" si="2"/>
        <v>4.6900000000000004</v>
      </c>
      <c r="D117" s="184" t="s">
        <v>285</v>
      </c>
      <c r="E117" s="182">
        <v>1085260010</v>
      </c>
      <c r="F117" s="182" t="s">
        <v>189</v>
      </c>
      <c r="G117" s="182" t="s">
        <v>201</v>
      </c>
      <c r="H117" s="187">
        <v>41145</v>
      </c>
      <c r="I117" s="182" t="s">
        <v>141</v>
      </c>
      <c r="J117" s="188" t="s">
        <v>286</v>
      </c>
      <c r="K117" s="189" t="s">
        <v>287</v>
      </c>
      <c r="L117" s="196" t="s">
        <v>189</v>
      </c>
      <c r="M117" s="229" t="s">
        <v>140</v>
      </c>
      <c r="N117" s="229" t="s">
        <v>140</v>
      </c>
      <c r="O117" s="182" t="s">
        <v>141</v>
      </c>
      <c r="P117" s="232" t="s">
        <v>580</v>
      </c>
      <c r="Q117" s="229"/>
    </row>
    <row r="118" spans="2:17" ht="48.75" customHeight="1" x14ac:dyDescent="0.25">
      <c r="B118" s="70" t="s">
        <v>191</v>
      </c>
      <c r="C118" s="182">
        <f t="shared" si="2"/>
        <v>4.6900000000000004</v>
      </c>
      <c r="D118" s="184" t="s">
        <v>285</v>
      </c>
      <c r="E118" s="182">
        <v>1085260010</v>
      </c>
      <c r="F118" s="182" t="s">
        <v>189</v>
      </c>
      <c r="G118" s="182" t="s">
        <v>201</v>
      </c>
      <c r="H118" s="187">
        <v>41145</v>
      </c>
      <c r="I118" s="182" t="s">
        <v>141</v>
      </c>
      <c r="J118" s="188" t="s">
        <v>286</v>
      </c>
      <c r="K118" s="189" t="s">
        <v>287</v>
      </c>
      <c r="L118" s="196" t="s">
        <v>189</v>
      </c>
      <c r="M118" s="229" t="s">
        <v>140</v>
      </c>
      <c r="N118" s="229" t="s">
        <v>140</v>
      </c>
      <c r="O118" s="182" t="s">
        <v>141</v>
      </c>
      <c r="P118" s="232" t="s">
        <v>580</v>
      </c>
      <c r="Q118" s="229"/>
    </row>
    <row r="119" spans="2:17" ht="33.6" customHeight="1" x14ac:dyDescent="0.25">
      <c r="B119" s="70" t="s">
        <v>191</v>
      </c>
      <c r="C119" s="182">
        <f t="shared" si="2"/>
        <v>4.6900000000000004</v>
      </c>
      <c r="D119" s="184" t="s">
        <v>288</v>
      </c>
      <c r="E119" s="182">
        <v>1085253199</v>
      </c>
      <c r="F119" s="182" t="s">
        <v>173</v>
      </c>
      <c r="G119" s="182" t="s">
        <v>201</v>
      </c>
      <c r="H119" s="172">
        <v>38823</v>
      </c>
      <c r="I119" s="182" t="s">
        <v>140</v>
      </c>
      <c r="J119" s="182" t="s">
        <v>289</v>
      </c>
      <c r="K119" s="173" t="s">
        <v>290</v>
      </c>
      <c r="L119" s="184" t="s">
        <v>291</v>
      </c>
      <c r="M119" s="229" t="s">
        <v>140</v>
      </c>
      <c r="N119" s="229" t="s">
        <v>140</v>
      </c>
      <c r="O119" s="182" t="s">
        <v>141</v>
      </c>
      <c r="P119" s="232" t="s">
        <v>579</v>
      </c>
      <c r="Q119" s="229"/>
    </row>
    <row r="120" spans="2:17" ht="33.6" customHeight="1" x14ac:dyDescent="0.25">
      <c r="B120" s="70" t="s">
        <v>191</v>
      </c>
      <c r="C120" s="182">
        <f t="shared" si="2"/>
        <v>4.6900000000000004</v>
      </c>
      <c r="D120" s="184" t="s">
        <v>288</v>
      </c>
      <c r="E120" s="182">
        <v>1085253199</v>
      </c>
      <c r="F120" s="182" t="s">
        <v>173</v>
      </c>
      <c r="G120" s="182" t="s">
        <v>201</v>
      </c>
      <c r="H120" s="172">
        <v>38823</v>
      </c>
      <c r="I120" s="182" t="s">
        <v>140</v>
      </c>
      <c r="J120" s="5" t="s">
        <v>292</v>
      </c>
      <c r="K120" s="173" t="s">
        <v>293</v>
      </c>
      <c r="L120" s="193" t="s">
        <v>294</v>
      </c>
      <c r="M120" s="229" t="s">
        <v>140</v>
      </c>
      <c r="N120" s="229" t="s">
        <v>140</v>
      </c>
      <c r="O120" s="182" t="s">
        <v>141</v>
      </c>
      <c r="P120" s="232" t="s">
        <v>579</v>
      </c>
      <c r="Q120" s="229"/>
    </row>
    <row r="121" spans="2:17" ht="33.6" customHeight="1" x14ac:dyDescent="0.25">
      <c r="B121" s="70" t="s">
        <v>191</v>
      </c>
      <c r="C121" s="182">
        <f t="shared" si="2"/>
        <v>4.6900000000000004</v>
      </c>
      <c r="D121" s="184" t="s">
        <v>295</v>
      </c>
      <c r="E121" s="182">
        <v>59834313</v>
      </c>
      <c r="F121" s="182" t="s">
        <v>173</v>
      </c>
      <c r="G121" s="182" t="s">
        <v>296</v>
      </c>
      <c r="H121" s="194" t="s">
        <v>297</v>
      </c>
      <c r="I121" s="182" t="s">
        <v>140</v>
      </c>
      <c r="J121" s="182" t="s">
        <v>298</v>
      </c>
      <c r="K121" s="173" t="s">
        <v>299</v>
      </c>
      <c r="L121" s="184" t="s">
        <v>300</v>
      </c>
      <c r="M121" s="229" t="s">
        <v>140</v>
      </c>
      <c r="N121" s="229" t="s">
        <v>140</v>
      </c>
      <c r="O121" s="182" t="s">
        <v>141</v>
      </c>
      <c r="P121" s="75" t="s">
        <v>562</v>
      </c>
      <c r="Q121" s="229"/>
    </row>
    <row r="122" spans="2:17" ht="33.6" customHeight="1" x14ac:dyDescent="0.25">
      <c r="B122" s="70" t="s">
        <v>191</v>
      </c>
      <c r="C122" s="182">
        <f t="shared" si="2"/>
        <v>4.6900000000000004</v>
      </c>
      <c r="D122" s="184" t="s">
        <v>295</v>
      </c>
      <c r="E122" s="182">
        <v>59834313</v>
      </c>
      <c r="F122" s="182" t="s">
        <v>173</v>
      </c>
      <c r="G122" s="182" t="s">
        <v>296</v>
      </c>
      <c r="H122" s="194" t="s">
        <v>297</v>
      </c>
      <c r="I122" s="182" t="s">
        <v>140</v>
      </c>
      <c r="J122" s="182" t="s">
        <v>301</v>
      </c>
      <c r="K122" s="173" t="s">
        <v>302</v>
      </c>
      <c r="L122" s="193" t="s">
        <v>303</v>
      </c>
      <c r="M122" s="229" t="s">
        <v>140</v>
      </c>
      <c r="N122" s="229" t="s">
        <v>140</v>
      </c>
      <c r="O122" s="182" t="s">
        <v>141</v>
      </c>
      <c r="P122" s="75" t="s">
        <v>562</v>
      </c>
      <c r="Q122" s="229"/>
    </row>
    <row r="123" spans="2:17" ht="33.6" customHeight="1" x14ac:dyDescent="0.25">
      <c r="B123" s="70" t="s">
        <v>191</v>
      </c>
      <c r="C123" s="182">
        <f t="shared" si="2"/>
        <v>4.6900000000000004</v>
      </c>
      <c r="D123" s="184" t="s">
        <v>295</v>
      </c>
      <c r="E123" s="182">
        <v>59834313</v>
      </c>
      <c r="F123" s="182" t="s">
        <v>173</v>
      </c>
      <c r="G123" s="182" t="s">
        <v>296</v>
      </c>
      <c r="H123" s="194" t="s">
        <v>297</v>
      </c>
      <c r="I123" s="182" t="s">
        <v>140</v>
      </c>
      <c r="J123" s="182" t="s">
        <v>304</v>
      </c>
      <c r="K123" s="173" t="s">
        <v>305</v>
      </c>
      <c r="L123" s="193" t="s">
        <v>303</v>
      </c>
      <c r="M123" s="229" t="s">
        <v>140</v>
      </c>
      <c r="N123" s="229" t="s">
        <v>140</v>
      </c>
      <c r="O123" s="182" t="s">
        <v>141</v>
      </c>
      <c r="P123" s="75" t="s">
        <v>562</v>
      </c>
      <c r="Q123" s="229"/>
    </row>
    <row r="124" spans="2:17" ht="33.6" customHeight="1" x14ac:dyDescent="0.25">
      <c r="B124" s="70" t="s">
        <v>191</v>
      </c>
      <c r="C124" s="182">
        <f t="shared" si="2"/>
        <v>4.6900000000000004</v>
      </c>
      <c r="D124" s="184" t="s">
        <v>295</v>
      </c>
      <c r="E124" s="182">
        <v>59834313</v>
      </c>
      <c r="F124" s="182" t="s">
        <v>173</v>
      </c>
      <c r="G124" s="182" t="s">
        <v>296</v>
      </c>
      <c r="H124" s="194" t="s">
        <v>297</v>
      </c>
      <c r="I124" s="182" t="s">
        <v>140</v>
      </c>
      <c r="J124" s="182" t="s">
        <v>306</v>
      </c>
      <c r="K124" s="173" t="s">
        <v>307</v>
      </c>
      <c r="L124" s="184" t="s">
        <v>173</v>
      </c>
      <c r="M124" s="229" t="s">
        <v>140</v>
      </c>
      <c r="N124" s="229" t="s">
        <v>140</v>
      </c>
      <c r="O124" s="182" t="s">
        <v>141</v>
      </c>
      <c r="P124" s="75" t="s">
        <v>562</v>
      </c>
      <c r="Q124" s="229"/>
    </row>
    <row r="125" spans="2:17" ht="33.6" customHeight="1" x14ac:dyDescent="0.25">
      <c r="B125" s="70" t="s">
        <v>191</v>
      </c>
      <c r="C125" s="182">
        <f t="shared" si="2"/>
        <v>4.6900000000000004</v>
      </c>
      <c r="D125" s="184" t="s">
        <v>308</v>
      </c>
      <c r="E125" s="182">
        <v>59312214</v>
      </c>
      <c r="F125" s="182" t="s">
        <v>173</v>
      </c>
      <c r="G125" s="182" t="s">
        <v>201</v>
      </c>
      <c r="H125" s="172">
        <v>38923</v>
      </c>
      <c r="I125" s="182" t="s">
        <v>140</v>
      </c>
      <c r="J125" s="182" t="s">
        <v>309</v>
      </c>
      <c r="K125" s="173" t="s">
        <v>310</v>
      </c>
      <c r="L125" s="184" t="s">
        <v>173</v>
      </c>
      <c r="M125" s="229" t="s">
        <v>140</v>
      </c>
      <c r="N125" s="229" t="s">
        <v>140</v>
      </c>
      <c r="O125" s="182" t="s">
        <v>141</v>
      </c>
      <c r="P125" s="75" t="s">
        <v>562</v>
      </c>
      <c r="Q125" s="229"/>
    </row>
    <row r="126" spans="2:17" ht="33.6" customHeight="1" x14ac:dyDescent="0.25">
      <c r="B126" s="70" t="s">
        <v>191</v>
      </c>
      <c r="C126" s="182">
        <f t="shared" si="2"/>
        <v>4.6900000000000004</v>
      </c>
      <c r="D126" s="184" t="s">
        <v>308</v>
      </c>
      <c r="E126" s="182">
        <v>59312214</v>
      </c>
      <c r="F126" s="182" t="s">
        <v>173</v>
      </c>
      <c r="G126" s="182" t="s">
        <v>201</v>
      </c>
      <c r="H126" s="172">
        <v>38923</v>
      </c>
      <c r="I126" s="182" t="s">
        <v>140</v>
      </c>
      <c r="J126" s="182" t="s">
        <v>182</v>
      </c>
      <c r="K126" s="173" t="s">
        <v>311</v>
      </c>
      <c r="L126" s="193" t="s">
        <v>312</v>
      </c>
      <c r="M126" s="229" t="s">
        <v>140</v>
      </c>
      <c r="N126" s="229" t="s">
        <v>140</v>
      </c>
      <c r="O126" s="182" t="s">
        <v>141</v>
      </c>
      <c r="P126" s="75" t="s">
        <v>562</v>
      </c>
      <c r="Q126" s="229"/>
    </row>
    <row r="127" spans="2:17" ht="33.6" customHeight="1" x14ac:dyDescent="0.25">
      <c r="B127" s="70" t="s">
        <v>191</v>
      </c>
      <c r="C127" s="182">
        <f t="shared" si="2"/>
        <v>4.6900000000000004</v>
      </c>
      <c r="D127" s="184" t="s">
        <v>313</v>
      </c>
      <c r="E127" s="182">
        <v>1085686937</v>
      </c>
      <c r="F127" s="182" t="s">
        <v>173</v>
      </c>
      <c r="G127" s="182" t="s">
        <v>201</v>
      </c>
      <c r="H127" s="172">
        <v>40648</v>
      </c>
      <c r="I127" s="182" t="s">
        <v>140</v>
      </c>
      <c r="J127" s="182" t="s">
        <v>259</v>
      </c>
      <c r="K127" s="173" t="s">
        <v>314</v>
      </c>
      <c r="L127" s="193" t="s">
        <v>173</v>
      </c>
      <c r="M127" s="229" t="s">
        <v>140</v>
      </c>
      <c r="N127" s="229" t="s">
        <v>140</v>
      </c>
      <c r="O127" s="182" t="s">
        <v>141</v>
      </c>
      <c r="P127" s="75" t="s">
        <v>562</v>
      </c>
      <c r="Q127" s="229"/>
    </row>
    <row r="128" spans="2:17" ht="33.6" customHeight="1" x14ac:dyDescent="0.25">
      <c r="B128" s="70" t="s">
        <v>191</v>
      </c>
      <c r="C128" s="182">
        <f t="shared" si="2"/>
        <v>4.6900000000000004</v>
      </c>
      <c r="D128" s="184" t="s">
        <v>313</v>
      </c>
      <c r="E128" s="182">
        <v>1085686937</v>
      </c>
      <c r="F128" s="182" t="s">
        <v>173</v>
      </c>
      <c r="G128" s="182" t="s">
        <v>201</v>
      </c>
      <c r="H128" s="172">
        <v>40648</v>
      </c>
      <c r="I128" s="182" t="s">
        <v>140</v>
      </c>
      <c r="J128" s="182" t="s">
        <v>315</v>
      </c>
      <c r="K128" s="173" t="s">
        <v>316</v>
      </c>
      <c r="L128" s="193" t="s">
        <v>173</v>
      </c>
      <c r="M128" s="229" t="s">
        <v>140</v>
      </c>
      <c r="N128" s="229" t="s">
        <v>140</v>
      </c>
      <c r="O128" s="182" t="s">
        <v>141</v>
      </c>
      <c r="P128" s="75" t="s">
        <v>562</v>
      </c>
      <c r="Q128" s="229"/>
    </row>
    <row r="129" spans="2:17" ht="33.6" customHeight="1" x14ac:dyDescent="0.25">
      <c r="B129" s="70" t="s">
        <v>191</v>
      </c>
      <c r="C129" s="182">
        <f t="shared" si="2"/>
        <v>4.6900000000000004</v>
      </c>
      <c r="D129" s="184" t="s">
        <v>313</v>
      </c>
      <c r="E129" s="182">
        <v>1085686937</v>
      </c>
      <c r="F129" s="182" t="s">
        <v>173</v>
      </c>
      <c r="G129" s="182" t="s">
        <v>201</v>
      </c>
      <c r="H129" s="172">
        <v>40648</v>
      </c>
      <c r="I129" s="182" t="s">
        <v>140</v>
      </c>
      <c r="J129" s="182" t="s">
        <v>317</v>
      </c>
      <c r="K129" s="173" t="s">
        <v>318</v>
      </c>
      <c r="L129" s="193" t="s">
        <v>173</v>
      </c>
      <c r="M129" s="229" t="s">
        <v>140</v>
      </c>
      <c r="N129" s="229" t="s">
        <v>140</v>
      </c>
      <c r="O129" s="182" t="s">
        <v>141</v>
      </c>
      <c r="P129" s="75" t="s">
        <v>562</v>
      </c>
      <c r="Q129" s="229"/>
    </row>
    <row r="130" spans="2:17" ht="68.25" customHeight="1" x14ac:dyDescent="0.25">
      <c r="B130" s="70" t="s">
        <v>43</v>
      </c>
      <c r="C130" s="182">
        <f t="shared" si="2"/>
        <v>4.6900000000000004</v>
      </c>
      <c r="D130" s="184" t="s">
        <v>320</v>
      </c>
      <c r="E130" s="182">
        <v>59835959</v>
      </c>
      <c r="F130" s="182" t="s">
        <v>321</v>
      </c>
      <c r="G130" s="182" t="s">
        <v>319</v>
      </c>
      <c r="H130" s="172">
        <v>35615</v>
      </c>
      <c r="I130" s="182" t="s">
        <v>140</v>
      </c>
      <c r="J130" s="182"/>
      <c r="K130" s="173"/>
      <c r="L130" s="193"/>
      <c r="M130" s="229" t="s">
        <v>140</v>
      </c>
      <c r="N130" s="229" t="s">
        <v>140</v>
      </c>
      <c r="O130" s="182" t="s">
        <v>141</v>
      </c>
      <c r="P130" s="232" t="s">
        <v>581</v>
      </c>
      <c r="Q130" s="229"/>
    </row>
    <row r="131" spans="2:17" ht="69.75" customHeight="1" x14ac:dyDescent="0.25">
      <c r="B131" s="70" t="s">
        <v>191</v>
      </c>
      <c r="C131" s="182">
        <f t="shared" si="2"/>
        <v>4.6900000000000004</v>
      </c>
      <c r="D131" s="184" t="s">
        <v>322</v>
      </c>
      <c r="E131" s="182">
        <v>1144029986</v>
      </c>
      <c r="F131" s="182" t="s">
        <v>189</v>
      </c>
      <c r="G131" s="182" t="s">
        <v>319</v>
      </c>
      <c r="H131" s="172"/>
      <c r="I131" s="182" t="s">
        <v>141</v>
      </c>
      <c r="J131" s="182" t="s">
        <v>241</v>
      </c>
      <c r="K131" s="173" t="s">
        <v>323</v>
      </c>
      <c r="L131" s="193" t="s">
        <v>324</v>
      </c>
      <c r="M131" s="229" t="s">
        <v>140</v>
      </c>
      <c r="N131" s="229" t="s">
        <v>140</v>
      </c>
      <c r="O131" s="182" t="s">
        <v>141</v>
      </c>
      <c r="P131" s="75" t="s">
        <v>570</v>
      </c>
      <c r="Q131" s="229"/>
    </row>
    <row r="132" spans="2:17" ht="33.6" customHeight="1" x14ac:dyDescent="0.25">
      <c r="B132" s="70" t="s">
        <v>191</v>
      </c>
      <c r="C132" s="182">
        <f t="shared" si="2"/>
        <v>4.6900000000000004</v>
      </c>
      <c r="D132" s="184" t="s">
        <v>325</v>
      </c>
      <c r="E132" s="182">
        <v>98387692</v>
      </c>
      <c r="F132" s="182" t="s">
        <v>189</v>
      </c>
      <c r="G132" s="182" t="s">
        <v>201</v>
      </c>
      <c r="H132" s="172">
        <v>38212</v>
      </c>
      <c r="I132" s="182" t="s">
        <v>140</v>
      </c>
      <c r="J132" s="182" t="s">
        <v>326</v>
      </c>
      <c r="K132" s="173" t="s">
        <v>327</v>
      </c>
      <c r="L132" s="193" t="s">
        <v>328</v>
      </c>
      <c r="M132" s="229" t="s">
        <v>140</v>
      </c>
      <c r="N132" s="229" t="s">
        <v>140</v>
      </c>
      <c r="O132" s="182" t="s">
        <v>141</v>
      </c>
      <c r="P132" s="75" t="s">
        <v>571</v>
      </c>
      <c r="Q132" s="229"/>
    </row>
    <row r="133" spans="2:17" ht="33.6" customHeight="1" x14ac:dyDescent="0.25">
      <c r="B133" s="70" t="s">
        <v>191</v>
      </c>
      <c r="C133" s="182">
        <f t="shared" si="2"/>
        <v>4.6900000000000004</v>
      </c>
      <c r="D133" s="184" t="s">
        <v>325</v>
      </c>
      <c r="E133" s="182">
        <v>98387692</v>
      </c>
      <c r="F133" s="182" t="s">
        <v>189</v>
      </c>
      <c r="G133" s="182" t="s">
        <v>201</v>
      </c>
      <c r="H133" s="172">
        <v>38212</v>
      </c>
      <c r="I133" s="182" t="s">
        <v>140</v>
      </c>
      <c r="J133" s="182" t="s">
        <v>329</v>
      </c>
      <c r="K133" s="173" t="s">
        <v>330</v>
      </c>
      <c r="L133" s="193" t="s">
        <v>331</v>
      </c>
      <c r="M133" s="229" t="s">
        <v>140</v>
      </c>
      <c r="N133" s="229" t="s">
        <v>140</v>
      </c>
      <c r="O133" s="182" t="s">
        <v>141</v>
      </c>
      <c r="P133" s="75" t="s">
        <v>571</v>
      </c>
      <c r="Q133" s="229"/>
    </row>
    <row r="134" spans="2:17" ht="33.6" customHeight="1" x14ac:dyDescent="0.25">
      <c r="B134" s="70" t="s">
        <v>191</v>
      </c>
      <c r="C134" s="182">
        <f t="shared" si="2"/>
        <v>4.6900000000000004</v>
      </c>
      <c r="D134" s="184" t="s">
        <v>325</v>
      </c>
      <c r="E134" s="182">
        <v>98387692</v>
      </c>
      <c r="F134" s="182" t="s">
        <v>189</v>
      </c>
      <c r="G134" s="182" t="s">
        <v>201</v>
      </c>
      <c r="H134" s="172">
        <v>38212</v>
      </c>
      <c r="I134" s="182" t="s">
        <v>140</v>
      </c>
      <c r="J134" s="182" t="s">
        <v>332</v>
      </c>
      <c r="K134" s="173" t="s">
        <v>333</v>
      </c>
      <c r="L134" s="193" t="s">
        <v>331</v>
      </c>
      <c r="M134" s="229" t="s">
        <v>140</v>
      </c>
      <c r="N134" s="229" t="s">
        <v>140</v>
      </c>
      <c r="O134" s="182" t="s">
        <v>141</v>
      </c>
      <c r="P134" s="75" t="s">
        <v>571</v>
      </c>
      <c r="Q134" s="229"/>
    </row>
    <row r="135" spans="2:17" ht="33.6" customHeight="1" x14ac:dyDescent="0.25">
      <c r="B135" s="70" t="s">
        <v>43</v>
      </c>
      <c r="C135" s="182">
        <f t="shared" si="2"/>
        <v>4.6900000000000004</v>
      </c>
      <c r="D135" s="184" t="s">
        <v>572</v>
      </c>
      <c r="E135" s="182">
        <v>10186178</v>
      </c>
      <c r="F135" s="182" t="s">
        <v>189</v>
      </c>
      <c r="G135" s="182" t="s">
        <v>193</v>
      </c>
      <c r="H135" s="172">
        <v>39438</v>
      </c>
      <c r="I135" s="182" t="s">
        <v>140</v>
      </c>
      <c r="J135" s="182" t="s">
        <v>558</v>
      </c>
      <c r="K135" s="173" t="s">
        <v>573</v>
      </c>
      <c r="L135" s="193" t="s">
        <v>43</v>
      </c>
      <c r="M135" s="229" t="s">
        <v>140</v>
      </c>
      <c r="N135" s="229" t="s">
        <v>140</v>
      </c>
      <c r="O135" s="182" t="s">
        <v>141</v>
      </c>
      <c r="P135" s="75"/>
      <c r="Q135" s="229"/>
    </row>
    <row r="136" spans="2:17" ht="33.6" customHeight="1" x14ac:dyDescent="0.25">
      <c r="B136" s="190"/>
      <c r="C136" s="190"/>
      <c r="D136" s="191"/>
      <c r="E136" s="192"/>
      <c r="F136" s="192"/>
      <c r="G136" s="192"/>
      <c r="H136" s="176"/>
      <c r="I136" s="192"/>
      <c r="J136" s="192"/>
      <c r="K136" s="179"/>
      <c r="L136" s="180"/>
      <c r="M136" s="10"/>
      <c r="N136" s="10"/>
      <c r="O136" s="10"/>
      <c r="P136" s="181"/>
      <c r="Q136" s="181"/>
    </row>
    <row r="137" spans="2:17" x14ac:dyDescent="0.25">
      <c r="B137" s="190"/>
      <c r="C137" s="198"/>
      <c r="D137" s="10"/>
      <c r="E137" s="10"/>
      <c r="F137" s="10"/>
      <c r="G137" s="10"/>
      <c r="H137" s="199"/>
      <c r="I137" s="10"/>
      <c r="J137" s="10"/>
      <c r="K137" s="10"/>
      <c r="L137" s="10"/>
      <c r="M137" s="10"/>
      <c r="N137" s="10"/>
      <c r="O137" s="10"/>
      <c r="P137" s="10"/>
      <c r="Q137" s="10"/>
    </row>
    <row r="138" spans="2:17" x14ac:dyDescent="0.25">
      <c r="B138" s="190"/>
      <c r="C138" s="198"/>
      <c r="D138" s="10"/>
      <c r="E138" s="10"/>
      <c r="F138" s="10"/>
      <c r="G138" s="10"/>
      <c r="H138" s="199"/>
      <c r="I138" s="10"/>
      <c r="J138" s="10"/>
      <c r="K138" s="10"/>
      <c r="L138" s="10"/>
      <c r="M138" s="10"/>
      <c r="N138" s="10"/>
      <c r="O138" s="10"/>
      <c r="P138" s="10"/>
      <c r="Q138" s="10"/>
    </row>
    <row r="139" spans="2:17" ht="15.75" thickBot="1" x14ac:dyDescent="0.3"/>
    <row r="140" spans="2:17" ht="27" thickBot="1" x14ac:dyDescent="0.3">
      <c r="B140" s="246" t="s">
        <v>46</v>
      </c>
      <c r="C140" s="247"/>
      <c r="D140" s="247"/>
      <c r="E140" s="247"/>
      <c r="F140" s="247"/>
      <c r="G140" s="247"/>
      <c r="H140" s="247"/>
      <c r="I140" s="247"/>
      <c r="J140" s="247"/>
      <c r="K140" s="247"/>
      <c r="L140" s="247"/>
      <c r="M140" s="247"/>
      <c r="N140" s="248"/>
    </row>
    <row r="143" spans="2:17" ht="46.15" customHeight="1" x14ac:dyDescent="0.25">
      <c r="B143" s="69" t="s">
        <v>33</v>
      </c>
      <c r="C143" s="69" t="s">
        <v>47</v>
      </c>
      <c r="D143" s="252" t="s">
        <v>3</v>
      </c>
      <c r="E143" s="253"/>
    </row>
    <row r="144" spans="2:17" ht="77.25" customHeight="1" x14ac:dyDescent="0.25">
      <c r="B144" s="70" t="s">
        <v>126</v>
      </c>
      <c r="C144" s="169" t="s">
        <v>140</v>
      </c>
      <c r="D144" s="271" t="s">
        <v>547</v>
      </c>
      <c r="E144" s="255"/>
    </row>
    <row r="147" spans="1:26" ht="26.25" x14ac:dyDescent="0.25">
      <c r="B147" s="244" t="s">
        <v>64</v>
      </c>
      <c r="C147" s="245"/>
      <c r="D147" s="245"/>
      <c r="E147" s="245"/>
      <c r="F147" s="245"/>
      <c r="G147" s="245"/>
      <c r="H147" s="245"/>
      <c r="I147" s="245"/>
      <c r="J147" s="245"/>
      <c r="K147" s="245"/>
      <c r="L147" s="245"/>
      <c r="M147" s="245"/>
      <c r="N147" s="245"/>
      <c r="O147" s="245"/>
      <c r="P147" s="245"/>
    </row>
    <row r="149" spans="1:26" ht="15.75" thickBot="1" x14ac:dyDescent="0.3"/>
    <row r="150" spans="1:26" ht="27" thickBot="1" x14ac:dyDescent="0.3">
      <c r="B150" s="246" t="s">
        <v>54</v>
      </c>
      <c r="C150" s="247"/>
      <c r="D150" s="247"/>
      <c r="E150" s="247"/>
      <c r="F150" s="247"/>
      <c r="G150" s="247"/>
      <c r="H150" s="247"/>
      <c r="I150" s="247"/>
      <c r="J150" s="247"/>
      <c r="K150" s="247"/>
      <c r="L150" s="247"/>
      <c r="M150" s="247"/>
      <c r="N150" s="248"/>
    </row>
    <row r="152" spans="1:26" ht="15.75" thickBot="1" x14ac:dyDescent="0.3">
      <c r="M152" s="66"/>
      <c r="N152" s="66"/>
    </row>
    <row r="153" spans="1:26" s="111" customFormat="1" ht="109.5" customHeight="1" x14ac:dyDescent="0.25">
      <c r="B153" s="122" t="s">
        <v>149</v>
      </c>
      <c r="C153" s="122" t="s">
        <v>150</v>
      </c>
      <c r="D153" s="122" t="s">
        <v>151</v>
      </c>
      <c r="E153" s="122" t="s">
        <v>45</v>
      </c>
      <c r="F153" s="122" t="s">
        <v>22</v>
      </c>
      <c r="G153" s="122" t="s">
        <v>103</v>
      </c>
      <c r="H153" s="122" t="s">
        <v>17</v>
      </c>
      <c r="I153" s="122" t="s">
        <v>10</v>
      </c>
      <c r="J153" s="122" t="s">
        <v>31</v>
      </c>
      <c r="K153" s="122" t="s">
        <v>61</v>
      </c>
      <c r="L153" s="122" t="s">
        <v>20</v>
      </c>
      <c r="M153" s="107" t="s">
        <v>26</v>
      </c>
      <c r="N153" s="122" t="s">
        <v>152</v>
      </c>
      <c r="O153" s="122" t="s">
        <v>36</v>
      </c>
      <c r="P153" s="123" t="s">
        <v>11</v>
      </c>
      <c r="Q153" s="123" t="s">
        <v>19</v>
      </c>
    </row>
    <row r="154" spans="1:26" s="117" customFormat="1" x14ac:dyDescent="0.25">
      <c r="A154" s="47">
        <v>1</v>
      </c>
      <c r="B154" s="118" t="s">
        <v>494</v>
      </c>
      <c r="C154" s="119"/>
      <c r="D154" s="118" t="s">
        <v>501</v>
      </c>
      <c r="E154" s="113" t="s">
        <v>527</v>
      </c>
      <c r="F154" s="114" t="s">
        <v>140</v>
      </c>
      <c r="G154" s="155"/>
      <c r="H154" s="121">
        <v>40922</v>
      </c>
      <c r="I154" s="115">
        <v>41273</v>
      </c>
      <c r="J154" s="115"/>
      <c r="K154" s="115" t="s">
        <v>528</v>
      </c>
      <c r="L154" s="115" t="s">
        <v>511</v>
      </c>
      <c r="M154" s="106">
        <v>11167</v>
      </c>
      <c r="N154" s="106">
        <v>11167</v>
      </c>
      <c r="O154" s="27"/>
      <c r="P154" s="27">
        <v>120</v>
      </c>
      <c r="Q154" s="156" t="s">
        <v>586</v>
      </c>
      <c r="R154" s="221"/>
      <c r="S154" s="116"/>
      <c r="T154" s="116"/>
      <c r="U154" s="116"/>
      <c r="V154" s="116"/>
      <c r="W154" s="116"/>
      <c r="X154" s="116"/>
      <c r="Y154" s="116"/>
      <c r="Z154" s="116"/>
    </row>
    <row r="155" spans="1:26" s="117" customFormat="1" x14ac:dyDescent="0.25">
      <c r="A155" s="47">
        <f>+A154+1</f>
        <v>2</v>
      </c>
      <c r="B155" s="118"/>
      <c r="C155" s="119"/>
      <c r="D155" s="118"/>
      <c r="E155" s="113"/>
      <c r="F155" s="114"/>
      <c r="G155" s="114"/>
      <c r="H155" s="114"/>
      <c r="I155" s="115"/>
      <c r="J155" s="115"/>
      <c r="K155" s="115"/>
      <c r="L155" s="115"/>
      <c r="M155" s="106"/>
      <c r="N155" s="106"/>
      <c r="O155" s="27"/>
      <c r="P155" s="27"/>
      <c r="Q155" s="156"/>
      <c r="R155" s="116"/>
      <c r="S155" s="116"/>
      <c r="T155" s="116"/>
      <c r="U155" s="116"/>
      <c r="V155" s="116"/>
      <c r="W155" s="116"/>
      <c r="X155" s="116"/>
      <c r="Y155" s="116"/>
      <c r="Z155" s="116"/>
    </row>
    <row r="156" spans="1:26" s="117" customFormat="1" x14ac:dyDescent="0.25">
      <c r="A156" s="47">
        <f t="shared" ref="A156:A161" si="3">+A155+1</f>
        <v>3</v>
      </c>
      <c r="B156" s="118"/>
      <c r="C156" s="119"/>
      <c r="D156" s="118"/>
      <c r="E156" s="113"/>
      <c r="F156" s="114"/>
      <c r="G156" s="114"/>
      <c r="H156" s="114"/>
      <c r="I156" s="115"/>
      <c r="J156" s="115"/>
      <c r="K156" s="115"/>
      <c r="L156" s="115"/>
      <c r="M156" s="106"/>
      <c r="N156" s="106"/>
      <c r="O156" s="27"/>
      <c r="P156" s="27"/>
      <c r="Q156" s="156"/>
      <c r="R156" s="116"/>
      <c r="S156" s="116"/>
      <c r="T156" s="116"/>
      <c r="U156" s="116"/>
      <c r="V156" s="116"/>
      <c r="W156" s="116"/>
      <c r="X156" s="116"/>
      <c r="Y156" s="116"/>
      <c r="Z156" s="116"/>
    </row>
    <row r="157" spans="1:26" s="117" customFormat="1" x14ac:dyDescent="0.25">
      <c r="A157" s="47">
        <f t="shared" si="3"/>
        <v>4</v>
      </c>
      <c r="B157" s="118"/>
      <c r="C157" s="119"/>
      <c r="D157" s="118"/>
      <c r="E157" s="113"/>
      <c r="F157" s="114"/>
      <c r="G157" s="114"/>
      <c r="H157" s="114"/>
      <c r="I157" s="115"/>
      <c r="J157" s="115"/>
      <c r="K157" s="115"/>
      <c r="L157" s="115"/>
      <c r="M157" s="106"/>
      <c r="N157" s="106"/>
      <c r="O157" s="27"/>
      <c r="P157" s="27"/>
      <c r="Q157" s="156"/>
      <c r="R157" s="116"/>
      <c r="S157" s="116"/>
      <c r="T157" s="116"/>
      <c r="U157" s="116"/>
      <c r="V157" s="116"/>
      <c r="W157" s="116"/>
      <c r="X157" s="116"/>
      <c r="Y157" s="116"/>
      <c r="Z157" s="116"/>
    </row>
    <row r="158" spans="1:26" s="117" customFormat="1" x14ac:dyDescent="0.25">
      <c r="A158" s="47">
        <f t="shared" si="3"/>
        <v>5</v>
      </c>
      <c r="B158" s="118"/>
      <c r="C158" s="119"/>
      <c r="D158" s="118"/>
      <c r="E158" s="113"/>
      <c r="F158" s="114"/>
      <c r="G158" s="114"/>
      <c r="H158" s="114"/>
      <c r="I158" s="115"/>
      <c r="J158" s="115"/>
      <c r="K158" s="115"/>
      <c r="L158" s="115"/>
      <c r="M158" s="106"/>
      <c r="N158" s="106"/>
      <c r="O158" s="27"/>
      <c r="P158" s="27"/>
      <c r="Q158" s="156"/>
      <c r="R158" s="116"/>
      <c r="S158" s="116"/>
      <c r="T158" s="116"/>
      <c r="U158" s="116"/>
      <c r="V158" s="116"/>
      <c r="W158" s="116"/>
      <c r="X158" s="116"/>
      <c r="Y158" s="116"/>
      <c r="Z158" s="116"/>
    </row>
    <row r="159" spans="1:26" s="117" customFormat="1" x14ac:dyDescent="0.25">
      <c r="A159" s="47">
        <f t="shared" si="3"/>
        <v>6</v>
      </c>
      <c r="B159" s="118"/>
      <c r="C159" s="119"/>
      <c r="D159" s="118"/>
      <c r="E159" s="113"/>
      <c r="F159" s="114"/>
      <c r="G159" s="114"/>
      <c r="H159" s="114"/>
      <c r="I159" s="115"/>
      <c r="J159" s="115"/>
      <c r="K159" s="115"/>
      <c r="L159" s="115"/>
      <c r="M159" s="106"/>
      <c r="N159" s="106"/>
      <c r="O159" s="27"/>
      <c r="P159" s="27"/>
      <c r="Q159" s="156"/>
      <c r="R159" s="116"/>
      <c r="S159" s="116"/>
      <c r="T159" s="116"/>
      <c r="U159" s="116"/>
      <c r="V159" s="116"/>
      <c r="W159" s="116"/>
      <c r="X159" s="116"/>
      <c r="Y159" s="116"/>
      <c r="Z159" s="116"/>
    </row>
    <row r="160" spans="1:26" s="117" customFormat="1" x14ac:dyDescent="0.25">
      <c r="A160" s="47">
        <f t="shared" si="3"/>
        <v>7</v>
      </c>
      <c r="B160" s="118"/>
      <c r="C160" s="119"/>
      <c r="D160" s="118"/>
      <c r="E160" s="113"/>
      <c r="F160" s="114"/>
      <c r="G160" s="114"/>
      <c r="H160" s="114"/>
      <c r="I160" s="115"/>
      <c r="J160" s="115"/>
      <c r="K160" s="115"/>
      <c r="L160" s="115"/>
      <c r="M160" s="106"/>
      <c r="N160" s="106"/>
      <c r="O160" s="27"/>
      <c r="P160" s="27"/>
      <c r="Q160" s="156"/>
      <c r="R160" s="116"/>
      <c r="S160" s="116"/>
      <c r="T160" s="116"/>
      <c r="U160" s="116"/>
      <c r="V160" s="116"/>
      <c r="W160" s="116"/>
      <c r="X160" s="116"/>
      <c r="Y160" s="116"/>
      <c r="Z160" s="116"/>
    </row>
    <row r="161" spans="1:26" s="117" customFormat="1" x14ac:dyDescent="0.25">
      <c r="A161" s="47">
        <f t="shared" si="3"/>
        <v>8</v>
      </c>
      <c r="B161" s="118"/>
      <c r="C161" s="119"/>
      <c r="D161" s="118"/>
      <c r="E161" s="113"/>
      <c r="F161" s="114"/>
      <c r="G161" s="114"/>
      <c r="H161" s="114"/>
      <c r="I161" s="115"/>
      <c r="J161" s="115"/>
      <c r="K161" s="115"/>
      <c r="L161" s="115"/>
      <c r="M161" s="106"/>
      <c r="N161" s="106"/>
      <c r="O161" s="27"/>
      <c r="P161" s="27"/>
      <c r="Q161" s="156"/>
      <c r="R161" s="116"/>
      <c r="S161" s="116"/>
      <c r="T161" s="116"/>
      <c r="U161" s="116"/>
      <c r="V161" s="116"/>
      <c r="W161" s="116"/>
      <c r="X161" s="116"/>
      <c r="Y161" s="116"/>
      <c r="Z161" s="116"/>
    </row>
    <row r="162" spans="1:26" s="117" customFormat="1" x14ac:dyDescent="0.25">
      <c r="A162" s="47"/>
      <c r="B162" s="50" t="s">
        <v>16</v>
      </c>
      <c r="C162" s="119"/>
      <c r="D162" s="118"/>
      <c r="E162" s="113"/>
      <c r="F162" s="114"/>
      <c r="G162" s="114"/>
      <c r="H162" s="114"/>
      <c r="I162" s="115"/>
      <c r="J162" s="115"/>
      <c r="K162" s="120">
        <f t="shared" ref="K162" si="4">SUM(K154:K161)</f>
        <v>0</v>
      </c>
      <c r="L162" s="120">
        <f t="shared" ref="L162:N162" si="5">SUM(L154:L161)</f>
        <v>0</v>
      </c>
      <c r="M162" s="154">
        <f t="shared" si="5"/>
        <v>11167</v>
      </c>
      <c r="N162" s="120">
        <f t="shared" si="5"/>
        <v>11167</v>
      </c>
      <c r="O162" s="27"/>
      <c r="P162" s="27"/>
      <c r="Q162" s="157"/>
    </row>
    <row r="163" spans="1:26" x14ac:dyDescent="0.25">
      <c r="B163" s="30"/>
      <c r="C163" s="30"/>
      <c r="D163" s="30"/>
      <c r="E163" s="31"/>
      <c r="F163" s="30"/>
      <c r="G163" s="30"/>
      <c r="H163" s="30"/>
      <c r="I163" s="30"/>
      <c r="J163" s="30"/>
      <c r="K163" s="30"/>
      <c r="L163" s="30"/>
      <c r="M163" s="30"/>
      <c r="N163" s="30"/>
      <c r="O163" s="30"/>
      <c r="P163" s="30"/>
    </row>
    <row r="164" spans="1:26" ht="18.75" x14ac:dyDescent="0.25">
      <c r="B164" s="60" t="s">
        <v>32</v>
      </c>
      <c r="C164" s="74">
        <f>+K162</f>
        <v>0</v>
      </c>
      <c r="H164" s="32"/>
      <c r="I164" s="32"/>
      <c r="J164" s="32"/>
      <c r="K164" s="32"/>
      <c r="L164" s="32"/>
      <c r="M164" s="32"/>
      <c r="N164" s="30"/>
      <c r="O164" s="30"/>
      <c r="P164" s="30"/>
    </row>
    <row r="166" spans="1:26" ht="15.75" thickBot="1" x14ac:dyDescent="0.3"/>
    <row r="167" spans="1:26" ht="37.15" customHeight="1" thickBot="1" x14ac:dyDescent="0.3">
      <c r="B167" s="77" t="s">
        <v>49</v>
      </c>
      <c r="C167" s="78" t="s">
        <v>50</v>
      </c>
      <c r="D167" s="77" t="s">
        <v>51</v>
      </c>
      <c r="E167" s="78" t="s">
        <v>55</v>
      </c>
    </row>
    <row r="168" spans="1:26" ht="41.45" customHeight="1" x14ac:dyDescent="0.25">
      <c r="B168" s="68" t="s">
        <v>127</v>
      </c>
      <c r="C168" s="71">
        <v>20</v>
      </c>
      <c r="D168" s="71">
        <v>0</v>
      </c>
      <c r="E168" s="249">
        <f>+D168+D169+D170</f>
        <v>0</v>
      </c>
    </row>
    <row r="169" spans="1:26" x14ac:dyDescent="0.25">
      <c r="B169" s="68" t="s">
        <v>128</v>
      </c>
      <c r="C169" s="58">
        <v>30</v>
      </c>
      <c r="D169" s="204">
        <v>0</v>
      </c>
      <c r="E169" s="250"/>
    </row>
    <row r="170" spans="1:26" ht="15.75" thickBot="1" x14ac:dyDescent="0.3">
      <c r="B170" s="68" t="s">
        <v>129</v>
      </c>
      <c r="C170" s="73">
        <v>40</v>
      </c>
      <c r="D170" s="73">
        <v>0</v>
      </c>
      <c r="E170" s="251"/>
    </row>
    <row r="172" spans="1:26" ht="15.75" thickBot="1" x14ac:dyDescent="0.3"/>
    <row r="173" spans="1:26" ht="27" thickBot="1" x14ac:dyDescent="0.3">
      <c r="B173" s="246" t="s">
        <v>52</v>
      </c>
      <c r="C173" s="247"/>
      <c r="D173" s="247"/>
      <c r="E173" s="247"/>
      <c r="F173" s="247"/>
      <c r="G173" s="247"/>
      <c r="H173" s="247"/>
      <c r="I173" s="247"/>
      <c r="J173" s="247"/>
      <c r="K173" s="247"/>
      <c r="L173" s="247"/>
      <c r="M173" s="247"/>
      <c r="N173" s="248"/>
    </row>
    <row r="175" spans="1:26" ht="76.5" customHeight="1" x14ac:dyDescent="0.25">
      <c r="B175" s="124" t="s">
        <v>0</v>
      </c>
      <c r="C175" s="124" t="s">
        <v>39</v>
      </c>
      <c r="D175" s="124" t="s">
        <v>40</v>
      </c>
      <c r="E175" s="124" t="s">
        <v>116</v>
      </c>
      <c r="F175" s="124" t="s">
        <v>118</v>
      </c>
      <c r="G175" s="124" t="s">
        <v>119</v>
      </c>
      <c r="H175" s="124" t="s">
        <v>120</v>
      </c>
      <c r="I175" s="124" t="s">
        <v>117</v>
      </c>
      <c r="J175" s="252" t="s">
        <v>121</v>
      </c>
      <c r="K175" s="269"/>
      <c r="L175" s="253"/>
      <c r="M175" s="124" t="s">
        <v>125</v>
      </c>
      <c r="N175" s="124" t="s">
        <v>41</v>
      </c>
      <c r="O175" s="124" t="s">
        <v>42</v>
      </c>
      <c r="P175" s="252" t="s">
        <v>3</v>
      </c>
      <c r="Q175" s="253"/>
    </row>
    <row r="176" spans="1:26" ht="60.75" customHeight="1" x14ac:dyDescent="0.25">
      <c r="B176" s="200" t="s">
        <v>133</v>
      </c>
      <c r="C176" s="200"/>
      <c r="D176" s="3"/>
      <c r="E176" s="3"/>
      <c r="F176" s="3"/>
      <c r="G176" s="3"/>
      <c r="H176" s="3"/>
      <c r="I176" s="5"/>
      <c r="J176" s="1" t="s">
        <v>122</v>
      </c>
      <c r="K176" s="101" t="s">
        <v>123</v>
      </c>
      <c r="L176" s="100" t="s">
        <v>124</v>
      </c>
      <c r="M176" s="125"/>
      <c r="N176" s="125"/>
      <c r="O176" s="125"/>
      <c r="P176" s="270"/>
      <c r="Q176" s="270"/>
    </row>
    <row r="177" spans="2:17" ht="60.75" customHeight="1" x14ac:dyDescent="0.25">
      <c r="B177" s="200" t="s">
        <v>134</v>
      </c>
      <c r="C177" s="200"/>
      <c r="D177" s="3"/>
      <c r="E177" s="3"/>
      <c r="F177" s="3"/>
      <c r="G177" s="3"/>
      <c r="H177" s="3"/>
      <c r="I177" s="5"/>
      <c r="J177" s="1"/>
      <c r="K177" s="101"/>
      <c r="L177" s="100"/>
      <c r="M177" s="125"/>
      <c r="N177" s="125"/>
      <c r="O177" s="125"/>
      <c r="P177" s="204"/>
      <c r="Q177" s="204"/>
    </row>
    <row r="178" spans="2:17" ht="33.6" customHeight="1" x14ac:dyDescent="0.25">
      <c r="B178" s="200" t="s">
        <v>135</v>
      </c>
      <c r="C178" s="200"/>
      <c r="D178" s="3"/>
      <c r="E178" s="3"/>
      <c r="F178" s="3"/>
      <c r="G178" s="3"/>
      <c r="H178" s="3"/>
      <c r="I178" s="5"/>
      <c r="J178" s="1"/>
      <c r="K178" s="100"/>
      <c r="L178" s="100"/>
      <c r="M178" s="125"/>
      <c r="N178" s="125"/>
      <c r="O178" s="125"/>
      <c r="P178" s="270"/>
      <c r="Q178" s="270"/>
    </row>
    <row r="181" spans="2:17" ht="15.75" thickBot="1" x14ac:dyDescent="0.3"/>
    <row r="182" spans="2:17" ht="54" customHeight="1" x14ac:dyDescent="0.25">
      <c r="B182" s="128" t="s">
        <v>33</v>
      </c>
      <c r="C182" s="128" t="s">
        <v>49</v>
      </c>
      <c r="D182" s="124" t="s">
        <v>50</v>
      </c>
      <c r="E182" s="128" t="s">
        <v>51</v>
      </c>
      <c r="F182" s="78" t="s">
        <v>56</v>
      </c>
      <c r="G182" s="97"/>
    </row>
    <row r="183" spans="2:17" ht="120.75" customHeight="1" x14ac:dyDescent="0.2">
      <c r="B183" s="238" t="s">
        <v>53</v>
      </c>
      <c r="C183" s="6" t="s">
        <v>130</v>
      </c>
      <c r="D183" s="204">
        <v>25</v>
      </c>
      <c r="E183" s="204">
        <v>0</v>
      </c>
      <c r="F183" s="239">
        <f>+E183+E184+E185</f>
        <v>0</v>
      </c>
      <c r="G183" s="98"/>
    </row>
    <row r="184" spans="2:17" ht="76.150000000000006" customHeight="1" x14ac:dyDescent="0.2">
      <c r="B184" s="238"/>
      <c r="C184" s="6" t="s">
        <v>131</v>
      </c>
      <c r="D184" s="75">
        <v>25</v>
      </c>
      <c r="E184" s="204">
        <v>0</v>
      </c>
      <c r="F184" s="240"/>
      <c r="G184" s="98"/>
    </row>
    <row r="185" spans="2:17" ht="69" customHeight="1" x14ac:dyDescent="0.2">
      <c r="B185" s="238"/>
      <c r="C185" s="6" t="s">
        <v>132</v>
      </c>
      <c r="D185" s="204">
        <v>10</v>
      </c>
      <c r="E185" s="204">
        <v>0</v>
      </c>
      <c r="F185" s="241"/>
      <c r="G185" s="98"/>
    </row>
    <row r="186" spans="2:17" x14ac:dyDescent="0.25">
      <c r="C186" s="108"/>
    </row>
    <row r="189" spans="2:17" x14ac:dyDescent="0.25">
      <c r="B189" s="126" t="s">
        <v>57</v>
      </c>
    </row>
    <row r="192" spans="2:17" x14ac:dyDescent="0.25">
      <c r="B192" s="129" t="s">
        <v>33</v>
      </c>
      <c r="C192" s="129" t="s">
        <v>58</v>
      </c>
      <c r="D192" s="128" t="s">
        <v>51</v>
      </c>
      <c r="E192" s="128" t="s">
        <v>16</v>
      </c>
    </row>
    <row r="193" spans="2:5" ht="28.5" x14ac:dyDescent="0.25">
      <c r="B193" s="109" t="s">
        <v>59</v>
      </c>
      <c r="C193" s="110">
        <v>40</v>
      </c>
      <c r="D193" s="204">
        <f>+E168</f>
        <v>0</v>
      </c>
      <c r="E193" s="242">
        <f>+D193+D194</f>
        <v>0</v>
      </c>
    </row>
    <row r="194" spans="2:5" ht="42.75" x14ac:dyDescent="0.25">
      <c r="B194" s="109" t="s">
        <v>60</v>
      </c>
      <c r="C194" s="110">
        <v>60</v>
      </c>
      <c r="D194" s="204">
        <f>+F183</f>
        <v>0</v>
      </c>
      <c r="E194" s="243"/>
    </row>
  </sheetData>
  <mergeCells count="39">
    <mergeCell ref="E193:E194"/>
    <mergeCell ref="B173:N173"/>
    <mergeCell ref="J175:L175"/>
    <mergeCell ref="P175:Q175"/>
    <mergeCell ref="P176:Q176"/>
    <mergeCell ref="P178:Q178"/>
    <mergeCell ref="B183:B185"/>
    <mergeCell ref="F183:F185"/>
    <mergeCell ref="E168:E170"/>
    <mergeCell ref="O81:P81"/>
    <mergeCell ref="O82:P82"/>
    <mergeCell ref="O83:P83"/>
    <mergeCell ref="O84:P84"/>
    <mergeCell ref="B90:N90"/>
    <mergeCell ref="B140:N140"/>
    <mergeCell ref="D143:E143"/>
    <mergeCell ref="D144:E144"/>
    <mergeCell ref="B147:P147"/>
    <mergeCell ref="B150:N150"/>
    <mergeCell ref="O80:P80"/>
    <mergeCell ref="C10:E10"/>
    <mergeCell ref="B14:C21"/>
    <mergeCell ref="B22:C22"/>
    <mergeCell ref="E40:E41"/>
    <mergeCell ref="M45:N45"/>
    <mergeCell ref="B59:B60"/>
    <mergeCell ref="C59:C60"/>
    <mergeCell ref="D59:E59"/>
    <mergeCell ref="C63:N63"/>
    <mergeCell ref="B65:N65"/>
    <mergeCell ref="O68:P68"/>
    <mergeCell ref="O69:P69"/>
    <mergeCell ref="O79:P79"/>
    <mergeCell ref="C9:N9"/>
    <mergeCell ref="B2:P2"/>
    <mergeCell ref="B4:P4"/>
    <mergeCell ref="C6:N6"/>
    <mergeCell ref="C7:N7"/>
    <mergeCell ref="C8:N8"/>
  </mergeCells>
  <dataValidations count="2">
    <dataValidation type="list" allowBlank="1" showInputMessage="1" showErrorMessage="1" sqref="WVE983110 A65606 IS65606 SO65606 ACK65606 AMG65606 AWC65606 BFY65606 BPU65606 BZQ65606 CJM65606 CTI65606 DDE65606 DNA65606 DWW65606 EGS65606 EQO65606 FAK65606 FKG65606 FUC65606 GDY65606 GNU65606 GXQ65606 HHM65606 HRI65606 IBE65606 ILA65606 IUW65606 JES65606 JOO65606 JYK65606 KIG65606 KSC65606 LBY65606 LLU65606 LVQ65606 MFM65606 MPI65606 MZE65606 NJA65606 NSW65606 OCS65606 OMO65606 OWK65606 PGG65606 PQC65606 PZY65606 QJU65606 QTQ65606 RDM65606 RNI65606 RXE65606 SHA65606 SQW65606 TAS65606 TKO65606 TUK65606 UEG65606 UOC65606 UXY65606 VHU65606 VRQ65606 WBM65606 WLI65606 WVE65606 A131142 IS131142 SO131142 ACK131142 AMG131142 AWC131142 BFY131142 BPU131142 BZQ131142 CJM131142 CTI131142 DDE131142 DNA131142 DWW131142 EGS131142 EQO131142 FAK131142 FKG131142 FUC131142 GDY131142 GNU131142 GXQ131142 HHM131142 HRI131142 IBE131142 ILA131142 IUW131142 JES131142 JOO131142 JYK131142 KIG131142 KSC131142 LBY131142 LLU131142 LVQ131142 MFM131142 MPI131142 MZE131142 NJA131142 NSW131142 OCS131142 OMO131142 OWK131142 PGG131142 PQC131142 PZY131142 QJU131142 QTQ131142 RDM131142 RNI131142 RXE131142 SHA131142 SQW131142 TAS131142 TKO131142 TUK131142 UEG131142 UOC131142 UXY131142 VHU131142 VRQ131142 WBM131142 WLI131142 WVE131142 A196678 IS196678 SO196678 ACK196678 AMG196678 AWC196678 BFY196678 BPU196678 BZQ196678 CJM196678 CTI196678 DDE196678 DNA196678 DWW196678 EGS196678 EQO196678 FAK196678 FKG196678 FUC196678 GDY196678 GNU196678 GXQ196678 HHM196678 HRI196678 IBE196678 ILA196678 IUW196678 JES196678 JOO196678 JYK196678 KIG196678 KSC196678 LBY196678 LLU196678 LVQ196678 MFM196678 MPI196678 MZE196678 NJA196678 NSW196678 OCS196678 OMO196678 OWK196678 PGG196678 PQC196678 PZY196678 QJU196678 QTQ196678 RDM196678 RNI196678 RXE196678 SHA196678 SQW196678 TAS196678 TKO196678 TUK196678 UEG196678 UOC196678 UXY196678 VHU196678 VRQ196678 WBM196678 WLI196678 WVE196678 A262214 IS262214 SO262214 ACK262214 AMG262214 AWC262214 BFY262214 BPU262214 BZQ262214 CJM262214 CTI262214 DDE262214 DNA262214 DWW262214 EGS262214 EQO262214 FAK262214 FKG262214 FUC262214 GDY262214 GNU262214 GXQ262214 HHM262214 HRI262214 IBE262214 ILA262214 IUW262214 JES262214 JOO262214 JYK262214 KIG262214 KSC262214 LBY262214 LLU262214 LVQ262214 MFM262214 MPI262214 MZE262214 NJA262214 NSW262214 OCS262214 OMO262214 OWK262214 PGG262214 PQC262214 PZY262214 QJU262214 QTQ262214 RDM262214 RNI262214 RXE262214 SHA262214 SQW262214 TAS262214 TKO262214 TUK262214 UEG262214 UOC262214 UXY262214 VHU262214 VRQ262214 WBM262214 WLI262214 WVE262214 A327750 IS327750 SO327750 ACK327750 AMG327750 AWC327750 BFY327750 BPU327750 BZQ327750 CJM327750 CTI327750 DDE327750 DNA327750 DWW327750 EGS327750 EQO327750 FAK327750 FKG327750 FUC327750 GDY327750 GNU327750 GXQ327750 HHM327750 HRI327750 IBE327750 ILA327750 IUW327750 JES327750 JOO327750 JYK327750 KIG327750 KSC327750 LBY327750 LLU327750 LVQ327750 MFM327750 MPI327750 MZE327750 NJA327750 NSW327750 OCS327750 OMO327750 OWK327750 PGG327750 PQC327750 PZY327750 QJU327750 QTQ327750 RDM327750 RNI327750 RXE327750 SHA327750 SQW327750 TAS327750 TKO327750 TUK327750 UEG327750 UOC327750 UXY327750 VHU327750 VRQ327750 WBM327750 WLI327750 WVE327750 A393286 IS393286 SO393286 ACK393286 AMG393286 AWC393286 BFY393286 BPU393286 BZQ393286 CJM393286 CTI393286 DDE393286 DNA393286 DWW393286 EGS393286 EQO393286 FAK393286 FKG393286 FUC393286 GDY393286 GNU393286 GXQ393286 HHM393286 HRI393286 IBE393286 ILA393286 IUW393286 JES393286 JOO393286 JYK393286 KIG393286 KSC393286 LBY393286 LLU393286 LVQ393286 MFM393286 MPI393286 MZE393286 NJA393286 NSW393286 OCS393286 OMO393286 OWK393286 PGG393286 PQC393286 PZY393286 QJU393286 QTQ393286 RDM393286 RNI393286 RXE393286 SHA393286 SQW393286 TAS393286 TKO393286 TUK393286 UEG393286 UOC393286 UXY393286 VHU393286 VRQ393286 WBM393286 WLI393286 WVE393286 A458822 IS458822 SO458822 ACK458822 AMG458822 AWC458822 BFY458822 BPU458822 BZQ458822 CJM458822 CTI458822 DDE458822 DNA458822 DWW458822 EGS458822 EQO458822 FAK458822 FKG458822 FUC458822 GDY458822 GNU458822 GXQ458822 HHM458822 HRI458822 IBE458822 ILA458822 IUW458822 JES458822 JOO458822 JYK458822 KIG458822 KSC458822 LBY458822 LLU458822 LVQ458822 MFM458822 MPI458822 MZE458822 NJA458822 NSW458822 OCS458822 OMO458822 OWK458822 PGG458822 PQC458822 PZY458822 QJU458822 QTQ458822 RDM458822 RNI458822 RXE458822 SHA458822 SQW458822 TAS458822 TKO458822 TUK458822 UEG458822 UOC458822 UXY458822 VHU458822 VRQ458822 WBM458822 WLI458822 WVE458822 A524358 IS524358 SO524358 ACK524358 AMG524358 AWC524358 BFY524358 BPU524358 BZQ524358 CJM524358 CTI524358 DDE524358 DNA524358 DWW524358 EGS524358 EQO524358 FAK524358 FKG524358 FUC524358 GDY524358 GNU524358 GXQ524358 HHM524358 HRI524358 IBE524358 ILA524358 IUW524358 JES524358 JOO524358 JYK524358 KIG524358 KSC524358 LBY524358 LLU524358 LVQ524358 MFM524358 MPI524358 MZE524358 NJA524358 NSW524358 OCS524358 OMO524358 OWK524358 PGG524358 PQC524358 PZY524358 QJU524358 QTQ524358 RDM524358 RNI524358 RXE524358 SHA524358 SQW524358 TAS524358 TKO524358 TUK524358 UEG524358 UOC524358 UXY524358 VHU524358 VRQ524358 WBM524358 WLI524358 WVE524358 A589894 IS589894 SO589894 ACK589894 AMG589894 AWC589894 BFY589894 BPU589894 BZQ589894 CJM589894 CTI589894 DDE589894 DNA589894 DWW589894 EGS589894 EQO589894 FAK589894 FKG589894 FUC589894 GDY589894 GNU589894 GXQ589894 HHM589894 HRI589894 IBE589894 ILA589894 IUW589894 JES589894 JOO589894 JYK589894 KIG589894 KSC589894 LBY589894 LLU589894 LVQ589894 MFM589894 MPI589894 MZE589894 NJA589894 NSW589894 OCS589894 OMO589894 OWK589894 PGG589894 PQC589894 PZY589894 QJU589894 QTQ589894 RDM589894 RNI589894 RXE589894 SHA589894 SQW589894 TAS589894 TKO589894 TUK589894 UEG589894 UOC589894 UXY589894 VHU589894 VRQ589894 WBM589894 WLI589894 WVE589894 A655430 IS655430 SO655430 ACK655430 AMG655430 AWC655430 BFY655430 BPU655430 BZQ655430 CJM655430 CTI655430 DDE655430 DNA655430 DWW655430 EGS655430 EQO655430 FAK655430 FKG655430 FUC655430 GDY655430 GNU655430 GXQ655430 HHM655430 HRI655430 IBE655430 ILA655430 IUW655430 JES655430 JOO655430 JYK655430 KIG655430 KSC655430 LBY655430 LLU655430 LVQ655430 MFM655430 MPI655430 MZE655430 NJA655430 NSW655430 OCS655430 OMO655430 OWK655430 PGG655430 PQC655430 PZY655430 QJU655430 QTQ655430 RDM655430 RNI655430 RXE655430 SHA655430 SQW655430 TAS655430 TKO655430 TUK655430 UEG655430 UOC655430 UXY655430 VHU655430 VRQ655430 WBM655430 WLI655430 WVE655430 A720966 IS720966 SO720966 ACK720966 AMG720966 AWC720966 BFY720966 BPU720966 BZQ720966 CJM720966 CTI720966 DDE720966 DNA720966 DWW720966 EGS720966 EQO720966 FAK720966 FKG720966 FUC720966 GDY720966 GNU720966 GXQ720966 HHM720966 HRI720966 IBE720966 ILA720966 IUW720966 JES720966 JOO720966 JYK720966 KIG720966 KSC720966 LBY720966 LLU720966 LVQ720966 MFM720966 MPI720966 MZE720966 NJA720966 NSW720966 OCS720966 OMO720966 OWK720966 PGG720966 PQC720966 PZY720966 QJU720966 QTQ720966 RDM720966 RNI720966 RXE720966 SHA720966 SQW720966 TAS720966 TKO720966 TUK720966 UEG720966 UOC720966 UXY720966 VHU720966 VRQ720966 WBM720966 WLI720966 WVE720966 A786502 IS786502 SO786502 ACK786502 AMG786502 AWC786502 BFY786502 BPU786502 BZQ786502 CJM786502 CTI786502 DDE786502 DNA786502 DWW786502 EGS786502 EQO786502 FAK786502 FKG786502 FUC786502 GDY786502 GNU786502 GXQ786502 HHM786502 HRI786502 IBE786502 ILA786502 IUW786502 JES786502 JOO786502 JYK786502 KIG786502 KSC786502 LBY786502 LLU786502 LVQ786502 MFM786502 MPI786502 MZE786502 NJA786502 NSW786502 OCS786502 OMO786502 OWK786502 PGG786502 PQC786502 PZY786502 QJU786502 QTQ786502 RDM786502 RNI786502 RXE786502 SHA786502 SQW786502 TAS786502 TKO786502 TUK786502 UEG786502 UOC786502 UXY786502 VHU786502 VRQ786502 WBM786502 WLI786502 WVE786502 A852038 IS852038 SO852038 ACK852038 AMG852038 AWC852038 BFY852038 BPU852038 BZQ852038 CJM852038 CTI852038 DDE852038 DNA852038 DWW852038 EGS852038 EQO852038 FAK852038 FKG852038 FUC852038 GDY852038 GNU852038 GXQ852038 HHM852038 HRI852038 IBE852038 ILA852038 IUW852038 JES852038 JOO852038 JYK852038 KIG852038 KSC852038 LBY852038 LLU852038 LVQ852038 MFM852038 MPI852038 MZE852038 NJA852038 NSW852038 OCS852038 OMO852038 OWK852038 PGG852038 PQC852038 PZY852038 QJU852038 QTQ852038 RDM852038 RNI852038 RXE852038 SHA852038 SQW852038 TAS852038 TKO852038 TUK852038 UEG852038 UOC852038 UXY852038 VHU852038 VRQ852038 WBM852038 WLI852038 WVE852038 A917574 IS917574 SO917574 ACK917574 AMG917574 AWC917574 BFY917574 BPU917574 BZQ917574 CJM917574 CTI917574 DDE917574 DNA917574 DWW917574 EGS917574 EQO917574 FAK917574 FKG917574 FUC917574 GDY917574 GNU917574 GXQ917574 HHM917574 HRI917574 IBE917574 ILA917574 IUW917574 JES917574 JOO917574 JYK917574 KIG917574 KSC917574 LBY917574 LLU917574 LVQ917574 MFM917574 MPI917574 MZE917574 NJA917574 NSW917574 OCS917574 OMO917574 OWK917574 PGG917574 PQC917574 PZY917574 QJU917574 QTQ917574 RDM917574 RNI917574 RXE917574 SHA917574 SQW917574 TAS917574 TKO917574 TUK917574 UEG917574 UOC917574 UXY917574 VHU917574 VRQ917574 WBM917574 WLI917574 WVE917574 A983110 IS983110 SO983110 ACK983110 AMG983110 AWC983110 BFY983110 BPU983110 BZQ983110 CJM983110 CTI983110 DDE983110 DNA983110 DWW983110 EGS983110 EQO983110 FAK983110 FKG983110 FUC983110 GDY983110 GNU983110 GXQ983110 HHM983110 HRI983110 IBE983110 ILA983110 IUW983110 JES983110 JOO983110 JYK983110 KIG983110 KSC983110 LBY983110 LLU983110 LVQ983110 MFM983110 MPI983110 MZE983110 NJA983110 NSW983110 OCS983110 OMO983110 OWK983110 PGG983110 PQC983110 PZY983110 QJU983110 QTQ983110 RDM983110 RNI983110 RXE983110 SHA983110 SQW983110 TAS983110 TKO983110 TUK983110 UEG983110 UOC983110 UXY983110 VHU983110 VRQ983110 WBM983110 WLI983110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110 WLL983110 C65606 IV65606 SR65606 ACN65606 AMJ65606 AWF65606 BGB65606 BPX65606 BZT65606 CJP65606 CTL65606 DDH65606 DND65606 DWZ65606 EGV65606 EQR65606 FAN65606 FKJ65606 FUF65606 GEB65606 GNX65606 GXT65606 HHP65606 HRL65606 IBH65606 ILD65606 IUZ65606 JEV65606 JOR65606 JYN65606 KIJ65606 KSF65606 LCB65606 LLX65606 LVT65606 MFP65606 MPL65606 MZH65606 NJD65606 NSZ65606 OCV65606 OMR65606 OWN65606 PGJ65606 PQF65606 QAB65606 QJX65606 QTT65606 RDP65606 RNL65606 RXH65606 SHD65606 SQZ65606 TAV65606 TKR65606 TUN65606 UEJ65606 UOF65606 UYB65606 VHX65606 VRT65606 WBP65606 WLL65606 WVH65606 C131142 IV131142 SR131142 ACN131142 AMJ131142 AWF131142 BGB131142 BPX131142 BZT131142 CJP131142 CTL131142 DDH131142 DND131142 DWZ131142 EGV131142 EQR131142 FAN131142 FKJ131142 FUF131142 GEB131142 GNX131142 GXT131142 HHP131142 HRL131142 IBH131142 ILD131142 IUZ131142 JEV131142 JOR131142 JYN131142 KIJ131142 KSF131142 LCB131142 LLX131142 LVT131142 MFP131142 MPL131142 MZH131142 NJD131142 NSZ131142 OCV131142 OMR131142 OWN131142 PGJ131142 PQF131142 QAB131142 QJX131142 QTT131142 RDP131142 RNL131142 RXH131142 SHD131142 SQZ131142 TAV131142 TKR131142 TUN131142 UEJ131142 UOF131142 UYB131142 VHX131142 VRT131142 WBP131142 WLL131142 WVH131142 C196678 IV196678 SR196678 ACN196678 AMJ196678 AWF196678 BGB196678 BPX196678 BZT196678 CJP196678 CTL196678 DDH196678 DND196678 DWZ196678 EGV196678 EQR196678 FAN196678 FKJ196678 FUF196678 GEB196678 GNX196678 GXT196678 HHP196678 HRL196678 IBH196678 ILD196678 IUZ196678 JEV196678 JOR196678 JYN196678 KIJ196678 KSF196678 LCB196678 LLX196678 LVT196678 MFP196678 MPL196678 MZH196678 NJD196678 NSZ196678 OCV196678 OMR196678 OWN196678 PGJ196678 PQF196678 QAB196678 QJX196678 QTT196678 RDP196678 RNL196678 RXH196678 SHD196678 SQZ196678 TAV196678 TKR196678 TUN196678 UEJ196678 UOF196678 UYB196678 VHX196678 VRT196678 WBP196678 WLL196678 WVH196678 C262214 IV262214 SR262214 ACN262214 AMJ262214 AWF262214 BGB262214 BPX262214 BZT262214 CJP262214 CTL262214 DDH262214 DND262214 DWZ262214 EGV262214 EQR262214 FAN262214 FKJ262214 FUF262214 GEB262214 GNX262214 GXT262214 HHP262214 HRL262214 IBH262214 ILD262214 IUZ262214 JEV262214 JOR262214 JYN262214 KIJ262214 KSF262214 LCB262214 LLX262214 LVT262214 MFP262214 MPL262214 MZH262214 NJD262214 NSZ262214 OCV262214 OMR262214 OWN262214 PGJ262214 PQF262214 QAB262214 QJX262214 QTT262214 RDP262214 RNL262214 RXH262214 SHD262214 SQZ262214 TAV262214 TKR262214 TUN262214 UEJ262214 UOF262214 UYB262214 VHX262214 VRT262214 WBP262214 WLL262214 WVH262214 C327750 IV327750 SR327750 ACN327750 AMJ327750 AWF327750 BGB327750 BPX327750 BZT327750 CJP327750 CTL327750 DDH327750 DND327750 DWZ327750 EGV327750 EQR327750 FAN327750 FKJ327750 FUF327750 GEB327750 GNX327750 GXT327750 HHP327750 HRL327750 IBH327750 ILD327750 IUZ327750 JEV327750 JOR327750 JYN327750 KIJ327750 KSF327750 LCB327750 LLX327750 LVT327750 MFP327750 MPL327750 MZH327750 NJD327750 NSZ327750 OCV327750 OMR327750 OWN327750 PGJ327750 PQF327750 QAB327750 QJX327750 QTT327750 RDP327750 RNL327750 RXH327750 SHD327750 SQZ327750 TAV327750 TKR327750 TUN327750 UEJ327750 UOF327750 UYB327750 VHX327750 VRT327750 WBP327750 WLL327750 WVH327750 C393286 IV393286 SR393286 ACN393286 AMJ393286 AWF393286 BGB393286 BPX393286 BZT393286 CJP393286 CTL393286 DDH393286 DND393286 DWZ393286 EGV393286 EQR393286 FAN393286 FKJ393286 FUF393286 GEB393286 GNX393286 GXT393286 HHP393286 HRL393286 IBH393286 ILD393286 IUZ393286 JEV393286 JOR393286 JYN393286 KIJ393286 KSF393286 LCB393286 LLX393286 LVT393286 MFP393286 MPL393286 MZH393286 NJD393286 NSZ393286 OCV393286 OMR393286 OWN393286 PGJ393286 PQF393286 QAB393286 QJX393286 QTT393286 RDP393286 RNL393286 RXH393286 SHD393286 SQZ393286 TAV393286 TKR393286 TUN393286 UEJ393286 UOF393286 UYB393286 VHX393286 VRT393286 WBP393286 WLL393286 WVH393286 C458822 IV458822 SR458822 ACN458822 AMJ458822 AWF458822 BGB458822 BPX458822 BZT458822 CJP458822 CTL458822 DDH458822 DND458822 DWZ458822 EGV458822 EQR458822 FAN458822 FKJ458822 FUF458822 GEB458822 GNX458822 GXT458822 HHP458822 HRL458822 IBH458822 ILD458822 IUZ458822 JEV458822 JOR458822 JYN458822 KIJ458822 KSF458822 LCB458822 LLX458822 LVT458822 MFP458822 MPL458822 MZH458822 NJD458822 NSZ458822 OCV458822 OMR458822 OWN458822 PGJ458822 PQF458822 QAB458822 QJX458822 QTT458822 RDP458822 RNL458822 RXH458822 SHD458822 SQZ458822 TAV458822 TKR458822 TUN458822 UEJ458822 UOF458822 UYB458822 VHX458822 VRT458822 WBP458822 WLL458822 WVH458822 C524358 IV524358 SR524358 ACN524358 AMJ524358 AWF524358 BGB524358 BPX524358 BZT524358 CJP524358 CTL524358 DDH524358 DND524358 DWZ524358 EGV524358 EQR524358 FAN524358 FKJ524358 FUF524358 GEB524358 GNX524358 GXT524358 HHP524358 HRL524358 IBH524358 ILD524358 IUZ524358 JEV524358 JOR524358 JYN524358 KIJ524358 KSF524358 LCB524358 LLX524358 LVT524358 MFP524358 MPL524358 MZH524358 NJD524358 NSZ524358 OCV524358 OMR524358 OWN524358 PGJ524358 PQF524358 QAB524358 QJX524358 QTT524358 RDP524358 RNL524358 RXH524358 SHD524358 SQZ524358 TAV524358 TKR524358 TUN524358 UEJ524358 UOF524358 UYB524358 VHX524358 VRT524358 WBP524358 WLL524358 WVH524358 C589894 IV589894 SR589894 ACN589894 AMJ589894 AWF589894 BGB589894 BPX589894 BZT589894 CJP589894 CTL589894 DDH589894 DND589894 DWZ589894 EGV589894 EQR589894 FAN589894 FKJ589894 FUF589894 GEB589894 GNX589894 GXT589894 HHP589894 HRL589894 IBH589894 ILD589894 IUZ589894 JEV589894 JOR589894 JYN589894 KIJ589894 KSF589894 LCB589894 LLX589894 LVT589894 MFP589894 MPL589894 MZH589894 NJD589894 NSZ589894 OCV589894 OMR589894 OWN589894 PGJ589894 PQF589894 QAB589894 QJX589894 QTT589894 RDP589894 RNL589894 RXH589894 SHD589894 SQZ589894 TAV589894 TKR589894 TUN589894 UEJ589894 UOF589894 UYB589894 VHX589894 VRT589894 WBP589894 WLL589894 WVH589894 C655430 IV655430 SR655430 ACN655430 AMJ655430 AWF655430 BGB655430 BPX655430 BZT655430 CJP655430 CTL655430 DDH655430 DND655430 DWZ655430 EGV655430 EQR655430 FAN655430 FKJ655430 FUF655430 GEB655430 GNX655430 GXT655430 HHP655430 HRL655430 IBH655430 ILD655430 IUZ655430 JEV655430 JOR655430 JYN655430 KIJ655430 KSF655430 LCB655430 LLX655430 LVT655430 MFP655430 MPL655430 MZH655430 NJD655430 NSZ655430 OCV655430 OMR655430 OWN655430 PGJ655430 PQF655430 QAB655430 QJX655430 QTT655430 RDP655430 RNL655430 RXH655430 SHD655430 SQZ655430 TAV655430 TKR655430 TUN655430 UEJ655430 UOF655430 UYB655430 VHX655430 VRT655430 WBP655430 WLL655430 WVH655430 C720966 IV720966 SR720966 ACN720966 AMJ720966 AWF720966 BGB720966 BPX720966 BZT720966 CJP720966 CTL720966 DDH720966 DND720966 DWZ720966 EGV720966 EQR720966 FAN720966 FKJ720966 FUF720966 GEB720966 GNX720966 GXT720966 HHP720966 HRL720966 IBH720966 ILD720966 IUZ720966 JEV720966 JOR720966 JYN720966 KIJ720966 KSF720966 LCB720966 LLX720966 LVT720966 MFP720966 MPL720966 MZH720966 NJD720966 NSZ720966 OCV720966 OMR720966 OWN720966 PGJ720966 PQF720966 QAB720966 QJX720966 QTT720966 RDP720966 RNL720966 RXH720966 SHD720966 SQZ720966 TAV720966 TKR720966 TUN720966 UEJ720966 UOF720966 UYB720966 VHX720966 VRT720966 WBP720966 WLL720966 WVH720966 C786502 IV786502 SR786502 ACN786502 AMJ786502 AWF786502 BGB786502 BPX786502 BZT786502 CJP786502 CTL786502 DDH786502 DND786502 DWZ786502 EGV786502 EQR786502 FAN786502 FKJ786502 FUF786502 GEB786502 GNX786502 GXT786502 HHP786502 HRL786502 IBH786502 ILD786502 IUZ786502 JEV786502 JOR786502 JYN786502 KIJ786502 KSF786502 LCB786502 LLX786502 LVT786502 MFP786502 MPL786502 MZH786502 NJD786502 NSZ786502 OCV786502 OMR786502 OWN786502 PGJ786502 PQF786502 QAB786502 QJX786502 QTT786502 RDP786502 RNL786502 RXH786502 SHD786502 SQZ786502 TAV786502 TKR786502 TUN786502 UEJ786502 UOF786502 UYB786502 VHX786502 VRT786502 WBP786502 WLL786502 WVH786502 C852038 IV852038 SR852038 ACN852038 AMJ852038 AWF852038 BGB852038 BPX852038 BZT852038 CJP852038 CTL852038 DDH852038 DND852038 DWZ852038 EGV852038 EQR852038 FAN852038 FKJ852038 FUF852038 GEB852038 GNX852038 GXT852038 HHP852038 HRL852038 IBH852038 ILD852038 IUZ852038 JEV852038 JOR852038 JYN852038 KIJ852038 KSF852038 LCB852038 LLX852038 LVT852038 MFP852038 MPL852038 MZH852038 NJD852038 NSZ852038 OCV852038 OMR852038 OWN852038 PGJ852038 PQF852038 QAB852038 QJX852038 QTT852038 RDP852038 RNL852038 RXH852038 SHD852038 SQZ852038 TAV852038 TKR852038 TUN852038 UEJ852038 UOF852038 UYB852038 VHX852038 VRT852038 WBP852038 WLL852038 WVH852038 C917574 IV917574 SR917574 ACN917574 AMJ917574 AWF917574 BGB917574 BPX917574 BZT917574 CJP917574 CTL917574 DDH917574 DND917574 DWZ917574 EGV917574 EQR917574 FAN917574 FKJ917574 FUF917574 GEB917574 GNX917574 GXT917574 HHP917574 HRL917574 IBH917574 ILD917574 IUZ917574 JEV917574 JOR917574 JYN917574 KIJ917574 KSF917574 LCB917574 LLX917574 LVT917574 MFP917574 MPL917574 MZH917574 NJD917574 NSZ917574 OCV917574 OMR917574 OWN917574 PGJ917574 PQF917574 QAB917574 QJX917574 QTT917574 RDP917574 RNL917574 RXH917574 SHD917574 SQZ917574 TAV917574 TKR917574 TUN917574 UEJ917574 UOF917574 UYB917574 VHX917574 VRT917574 WBP917574 WLL917574 WVH917574 C983110 IV983110 SR983110 ACN983110 AMJ983110 AWF983110 BGB983110 BPX983110 BZT983110 CJP983110 CTL983110 DDH983110 DND983110 DWZ983110 EGV983110 EQR983110 FAN983110 FKJ983110 FUF983110 GEB983110 GNX983110 GXT983110 HHP983110 HRL983110 IBH983110 ILD983110 IUZ983110 JEV983110 JOR983110 JYN983110 KIJ983110 KSF983110 LCB983110 LLX983110 LVT983110 MFP983110 MPL983110 MZH983110 NJD983110 NSZ983110 OCV983110 OMR983110 OWN983110 PGJ983110 PQF983110 QAB983110 QJX983110 QTT983110 RDP983110 RNL983110 RXH983110 SHD983110 SQZ983110 TAV983110 TKR983110 TUN983110 UEJ983110 UOF983110 UYB983110 VHX983110 VRT983110 WBP983110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WVG168"/>
  <sheetViews>
    <sheetView topLeftCell="C34" zoomScale="75" zoomScaleNormal="75" workbookViewId="0">
      <selection activeCell="E62" sqref="E62"/>
    </sheetView>
  </sheetViews>
  <sheetFormatPr baseColWidth="10" defaultRowHeight="15" x14ac:dyDescent="0.25"/>
  <cols>
    <col min="1" max="1" width="3.140625" style="9" bestFit="1" customWidth="1"/>
    <col min="2" max="2" width="83.140625" style="9" customWidth="1"/>
    <col min="3" max="3" width="31.140625" style="9" customWidth="1"/>
    <col min="4" max="4" width="47.42578125" style="9" customWidth="1"/>
    <col min="5" max="5" width="19.85546875" style="9" customWidth="1"/>
    <col min="6" max="6" width="29.7109375" style="9" customWidth="1"/>
    <col min="7" max="7" width="26.85546875" style="9" customWidth="1"/>
    <col min="8" max="9" width="15.28515625" style="9" customWidth="1"/>
    <col min="10" max="10" width="24.28515625" style="9" customWidth="1"/>
    <col min="11" max="11" width="18.140625" style="9" customWidth="1"/>
    <col min="12" max="12" width="15.7109375" style="9" customWidth="1"/>
    <col min="13" max="13" width="18.7109375" style="9" customWidth="1"/>
    <col min="14" max="14" width="18" style="9" customWidth="1"/>
    <col min="15" max="15" width="20.5703125" style="9" customWidth="1"/>
    <col min="16" max="16" width="56.28515625" style="9" customWidth="1"/>
    <col min="17" max="17" width="43" style="9" customWidth="1"/>
    <col min="18" max="18" width="44.5703125" style="9" customWidth="1"/>
    <col min="19" max="22" width="6.42578125" style="9" customWidth="1"/>
    <col min="23" max="251" width="11.42578125" style="9"/>
    <col min="252" max="252" width="1" style="9" customWidth="1"/>
    <col min="253" max="253" width="4.28515625" style="9" customWidth="1"/>
    <col min="254" max="254" width="34.7109375" style="9" customWidth="1"/>
    <col min="255" max="255" width="11.42578125"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11.42578125"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11.42578125"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11.42578125"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11.42578125"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11.42578125"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11.42578125"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11.42578125"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11.42578125"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11.42578125"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11.42578125"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11.42578125"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11.42578125"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11.42578125"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11.42578125"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11.42578125"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11.42578125"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11.42578125"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11.42578125"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11.42578125"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11.42578125"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11.42578125"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11.42578125"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11.42578125"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11.42578125"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11.42578125"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11.42578125"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11.42578125"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11.42578125"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11.42578125"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11.42578125"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11.42578125"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11.42578125"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11.42578125"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11.42578125"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11.42578125"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11.42578125"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11.42578125"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11.42578125"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11.42578125"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11.42578125"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11.42578125"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11.42578125"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11.42578125"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11.42578125"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11.42578125"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11.42578125"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11.42578125"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11.42578125"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11.42578125"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11.42578125"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11.42578125"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11.42578125"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11.42578125"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11.42578125"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11.42578125"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11.42578125"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11.42578125"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11.42578125"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11.42578125"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11.42578125"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11.42578125"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11.42578125"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44" t="s">
        <v>63</v>
      </c>
      <c r="C2" s="245"/>
      <c r="D2" s="245"/>
      <c r="E2" s="245"/>
      <c r="F2" s="245"/>
      <c r="G2" s="245"/>
      <c r="H2" s="245"/>
      <c r="I2" s="245"/>
      <c r="J2" s="245"/>
      <c r="K2" s="245"/>
      <c r="L2" s="245"/>
      <c r="M2" s="245"/>
      <c r="N2" s="245"/>
      <c r="O2" s="245"/>
      <c r="P2" s="245"/>
    </row>
    <row r="4" spans="2:16" ht="26.25" x14ac:dyDescent="0.25">
      <c r="B4" s="244" t="s">
        <v>48</v>
      </c>
      <c r="C4" s="245"/>
      <c r="D4" s="245"/>
      <c r="E4" s="245"/>
      <c r="F4" s="245"/>
      <c r="G4" s="245"/>
      <c r="H4" s="245"/>
      <c r="I4" s="245"/>
      <c r="J4" s="245"/>
      <c r="K4" s="245"/>
      <c r="L4" s="245"/>
      <c r="M4" s="245"/>
      <c r="N4" s="245"/>
      <c r="O4" s="245"/>
      <c r="P4" s="245"/>
    </row>
    <row r="5" spans="2:16" ht="15.75" thickBot="1" x14ac:dyDescent="0.3"/>
    <row r="6" spans="2:16" ht="21.75" thickBot="1" x14ac:dyDescent="0.3">
      <c r="B6" s="11" t="s">
        <v>4</v>
      </c>
      <c r="C6" s="265" t="s">
        <v>494</v>
      </c>
      <c r="D6" s="265"/>
      <c r="E6" s="265"/>
      <c r="F6" s="265"/>
      <c r="G6" s="265"/>
      <c r="H6" s="265"/>
      <c r="I6" s="265"/>
      <c r="J6" s="265"/>
      <c r="K6" s="265"/>
      <c r="L6" s="265"/>
      <c r="M6" s="265"/>
      <c r="N6" s="266"/>
    </row>
    <row r="7" spans="2:16" ht="16.5" thickBot="1" x14ac:dyDescent="0.3">
      <c r="B7" s="12" t="s">
        <v>5</v>
      </c>
      <c r="C7" s="265" t="s">
        <v>215</v>
      </c>
      <c r="D7" s="265"/>
      <c r="E7" s="265"/>
      <c r="F7" s="265"/>
      <c r="G7" s="265"/>
      <c r="H7" s="265"/>
      <c r="I7" s="265"/>
      <c r="J7" s="265"/>
      <c r="K7" s="265"/>
      <c r="L7" s="265"/>
      <c r="M7" s="265"/>
      <c r="N7" s="266"/>
    </row>
    <row r="8" spans="2:16" ht="16.5" thickBot="1" x14ac:dyDescent="0.3">
      <c r="B8" s="12" t="s">
        <v>6</v>
      </c>
      <c r="C8" s="265" t="s">
        <v>495</v>
      </c>
      <c r="D8" s="265"/>
      <c r="E8" s="265"/>
      <c r="F8" s="265"/>
      <c r="G8" s="265"/>
      <c r="H8" s="265"/>
      <c r="I8" s="265"/>
      <c r="J8" s="265"/>
      <c r="K8" s="265"/>
      <c r="L8" s="265"/>
      <c r="M8" s="265"/>
      <c r="N8" s="266"/>
    </row>
    <row r="9" spans="2:16" ht="16.5" thickBot="1" x14ac:dyDescent="0.3">
      <c r="B9" s="12" t="s">
        <v>7</v>
      </c>
      <c r="C9" s="265"/>
      <c r="D9" s="265"/>
      <c r="E9" s="265"/>
      <c r="F9" s="265"/>
      <c r="G9" s="265"/>
      <c r="H9" s="265"/>
      <c r="I9" s="265"/>
      <c r="J9" s="265"/>
      <c r="K9" s="265"/>
      <c r="L9" s="265"/>
      <c r="M9" s="265"/>
      <c r="N9" s="266"/>
    </row>
    <row r="10" spans="2:16" ht="16.5" thickBot="1" x14ac:dyDescent="0.3">
      <c r="B10" s="12" t="s">
        <v>8</v>
      </c>
      <c r="C10" s="267"/>
      <c r="D10" s="267"/>
      <c r="E10" s="268"/>
      <c r="F10" s="34"/>
      <c r="G10" s="34"/>
      <c r="H10" s="34"/>
      <c r="I10" s="34"/>
      <c r="J10" s="34"/>
      <c r="K10" s="34"/>
      <c r="L10" s="34"/>
      <c r="M10" s="34"/>
      <c r="N10" s="35"/>
    </row>
    <row r="11" spans="2:16" ht="16.5" thickBot="1" x14ac:dyDescent="0.3">
      <c r="B11" s="14" t="s">
        <v>9</v>
      </c>
      <c r="C11" s="15">
        <v>41974</v>
      </c>
      <c r="D11" s="16"/>
      <c r="E11" s="16"/>
      <c r="F11" s="16"/>
      <c r="G11" s="16"/>
      <c r="H11" s="16"/>
      <c r="I11" s="16"/>
      <c r="J11" s="16"/>
      <c r="K11" s="16"/>
      <c r="L11" s="16"/>
      <c r="M11" s="16"/>
      <c r="N11" s="17"/>
    </row>
    <row r="12" spans="2:16" ht="15.75" x14ac:dyDescent="0.25">
      <c r="B12" s="13"/>
      <c r="C12" s="18"/>
      <c r="D12" s="19"/>
      <c r="E12" s="19"/>
      <c r="F12" s="19"/>
      <c r="G12" s="19"/>
      <c r="H12" s="19"/>
      <c r="I12" s="111"/>
      <c r="J12" s="111"/>
      <c r="K12" s="111"/>
      <c r="L12" s="111"/>
      <c r="M12" s="111"/>
      <c r="N12" s="19"/>
    </row>
    <row r="13" spans="2:16" x14ac:dyDescent="0.25">
      <c r="I13" s="111"/>
      <c r="J13" s="111"/>
      <c r="K13" s="111"/>
      <c r="L13" s="111"/>
      <c r="M13" s="111"/>
      <c r="N13" s="112"/>
    </row>
    <row r="14" spans="2:16" ht="45.75" customHeight="1" x14ac:dyDescent="0.25">
      <c r="B14" s="258" t="s">
        <v>101</v>
      </c>
      <c r="C14" s="258"/>
      <c r="D14" s="207" t="s">
        <v>12</v>
      </c>
      <c r="E14" s="207" t="s">
        <v>13</v>
      </c>
      <c r="F14" s="207" t="s">
        <v>29</v>
      </c>
      <c r="G14" s="95"/>
      <c r="I14" s="38"/>
      <c r="J14" s="38"/>
      <c r="K14" s="38"/>
      <c r="L14" s="38"/>
      <c r="M14" s="38"/>
      <c r="N14" s="112"/>
    </row>
    <row r="15" spans="2:16" x14ac:dyDescent="0.25">
      <c r="B15" s="258"/>
      <c r="C15" s="258"/>
      <c r="D15" s="207">
        <v>23</v>
      </c>
      <c r="E15" s="36">
        <v>2522605373</v>
      </c>
      <c r="F15" s="217">
        <f>985+36+126</f>
        <v>1147</v>
      </c>
      <c r="G15" s="96"/>
      <c r="I15" s="39"/>
      <c r="J15" s="39"/>
      <c r="K15" s="39"/>
      <c r="L15" s="39"/>
      <c r="M15" s="39"/>
      <c r="N15" s="112"/>
    </row>
    <row r="16" spans="2:16" x14ac:dyDescent="0.25">
      <c r="B16" s="258"/>
      <c r="C16" s="258"/>
      <c r="D16" s="207"/>
      <c r="E16" s="36"/>
      <c r="F16" s="36"/>
      <c r="G16" s="96"/>
      <c r="I16" s="39"/>
      <c r="J16" s="39"/>
      <c r="K16" s="39"/>
      <c r="L16" s="39"/>
      <c r="M16" s="39"/>
      <c r="N16" s="112"/>
    </row>
    <row r="17" spans="1:14" x14ac:dyDescent="0.25">
      <c r="B17" s="258"/>
      <c r="C17" s="258"/>
      <c r="D17" s="207"/>
      <c r="E17" s="36"/>
      <c r="F17" s="36"/>
      <c r="G17" s="96"/>
      <c r="I17" s="39"/>
      <c r="J17" s="39"/>
      <c r="K17" s="39"/>
      <c r="L17" s="39"/>
      <c r="M17" s="39"/>
      <c r="N17" s="112"/>
    </row>
    <row r="18" spans="1:14" x14ac:dyDescent="0.25">
      <c r="B18" s="258"/>
      <c r="C18" s="258"/>
      <c r="D18" s="207"/>
      <c r="E18" s="37"/>
      <c r="F18" s="36"/>
      <c r="G18" s="96"/>
      <c r="H18" s="22"/>
      <c r="I18" s="39"/>
      <c r="J18" s="39"/>
      <c r="K18" s="39"/>
      <c r="L18" s="39"/>
      <c r="M18" s="39"/>
      <c r="N18" s="20"/>
    </row>
    <row r="19" spans="1:14" x14ac:dyDescent="0.25">
      <c r="B19" s="258"/>
      <c r="C19" s="258"/>
      <c r="D19" s="207"/>
      <c r="E19" s="37"/>
      <c r="F19" s="36"/>
      <c r="G19" s="96"/>
      <c r="H19" s="22"/>
      <c r="I19" s="41"/>
      <c r="J19" s="41"/>
      <c r="K19" s="41"/>
      <c r="L19" s="41"/>
      <c r="M19" s="41"/>
      <c r="N19" s="20"/>
    </row>
    <row r="20" spans="1:14" x14ac:dyDescent="0.25">
      <c r="B20" s="258"/>
      <c r="C20" s="258"/>
      <c r="D20" s="207"/>
      <c r="E20" s="37"/>
      <c r="F20" s="36"/>
      <c r="G20" s="96"/>
      <c r="H20" s="22"/>
      <c r="I20" s="111"/>
      <c r="J20" s="111"/>
      <c r="K20" s="111"/>
      <c r="L20" s="111"/>
      <c r="M20" s="111"/>
      <c r="N20" s="20"/>
    </row>
    <row r="21" spans="1:14" x14ac:dyDescent="0.25">
      <c r="B21" s="258"/>
      <c r="C21" s="258"/>
      <c r="D21" s="207"/>
      <c r="E21" s="37"/>
      <c r="F21" s="36"/>
      <c r="G21" s="96"/>
      <c r="H21" s="22"/>
      <c r="I21" s="111"/>
      <c r="J21" s="111"/>
      <c r="K21" s="111"/>
      <c r="L21" s="111"/>
      <c r="M21" s="111"/>
      <c r="N21" s="20"/>
    </row>
    <row r="22" spans="1:14" ht="15.75" thickBot="1" x14ac:dyDescent="0.3">
      <c r="B22" s="263" t="s">
        <v>14</v>
      </c>
      <c r="C22" s="264"/>
      <c r="D22" s="207"/>
      <c r="E22" s="65"/>
      <c r="F22" s="36"/>
      <c r="G22" s="96"/>
      <c r="H22" s="22"/>
      <c r="I22" s="111"/>
      <c r="J22" s="111"/>
      <c r="K22" s="111"/>
      <c r="L22" s="111"/>
      <c r="M22" s="111"/>
      <c r="N22" s="20"/>
    </row>
    <row r="23" spans="1:14" ht="45.75" thickBot="1" x14ac:dyDescent="0.3">
      <c r="A23" s="43"/>
      <c r="B23" s="54" t="s">
        <v>15</v>
      </c>
      <c r="C23" s="54" t="s">
        <v>102</v>
      </c>
      <c r="E23" s="38"/>
      <c r="F23" s="38"/>
      <c r="G23" s="38"/>
      <c r="H23" s="38"/>
      <c r="I23" s="10"/>
      <c r="J23" s="10"/>
      <c r="K23" s="10"/>
      <c r="L23" s="10"/>
      <c r="M23" s="10"/>
    </row>
    <row r="24" spans="1:14" ht="15.75" thickBot="1" x14ac:dyDescent="0.3">
      <c r="A24" s="44">
        <v>1</v>
      </c>
      <c r="C24" s="46">
        <f>F15*80%</f>
        <v>917.6</v>
      </c>
      <c r="D24" s="42"/>
      <c r="E24" s="45">
        <f>E15</f>
        <v>2522605373</v>
      </c>
      <c r="F24" s="40"/>
      <c r="G24" s="40"/>
      <c r="H24" s="40"/>
      <c r="I24" s="23"/>
      <c r="J24" s="23"/>
      <c r="K24" s="23"/>
      <c r="L24" s="23"/>
      <c r="M24" s="23"/>
    </row>
    <row r="25" spans="1:14" x14ac:dyDescent="0.25">
      <c r="A25" s="103"/>
      <c r="C25" s="104"/>
      <c r="D25" s="39"/>
      <c r="E25" s="105"/>
      <c r="F25" s="40"/>
      <c r="G25" s="40"/>
      <c r="H25" s="40"/>
      <c r="I25" s="23"/>
      <c r="J25" s="23"/>
      <c r="K25" s="23"/>
      <c r="L25" s="23"/>
      <c r="M25" s="23"/>
    </row>
    <row r="26" spans="1:14" x14ac:dyDescent="0.25">
      <c r="A26" s="103"/>
      <c r="C26" s="104"/>
      <c r="D26" s="39"/>
      <c r="E26" s="105"/>
      <c r="F26" s="40"/>
      <c r="G26" s="40"/>
      <c r="H26" s="40"/>
      <c r="I26" s="23"/>
      <c r="J26" s="23"/>
      <c r="K26" s="23"/>
      <c r="L26" s="23"/>
      <c r="M26" s="23"/>
    </row>
    <row r="27" spans="1:14" x14ac:dyDescent="0.25">
      <c r="A27" s="103"/>
      <c r="B27" s="126" t="s">
        <v>139</v>
      </c>
      <c r="C27" s="108"/>
      <c r="D27" s="108"/>
      <c r="E27" s="108"/>
      <c r="F27" s="108"/>
      <c r="G27" s="108"/>
      <c r="H27" s="108"/>
      <c r="I27" s="111"/>
      <c r="J27" s="111"/>
      <c r="K27" s="111"/>
      <c r="L27" s="111"/>
      <c r="M27" s="111"/>
      <c r="N27" s="112"/>
    </row>
    <row r="28" spans="1:14" x14ac:dyDescent="0.25">
      <c r="A28" s="103"/>
      <c r="B28" s="108"/>
      <c r="C28" s="108"/>
      <c r="D28" s="108"/>
      <c r="E28" s="108"/>
      <c r="F28" s="108"/>
      <c r="G28" s="108"/>
      <c r="H28" s="108"/>
      <c r="I28" s="111"/>
      <c r="J28" s="111"/>
      <c r="K28" s="111"/>
      <c r="L28" s="111"/>
      <c r="M28" s="111"/>
      <c r="N28" s="112"/>
    </row>
    <row r="29" spans="1:14" x14ac:dyDescent="0.25">
      <c r="A29" s="103"/>
      <c r="B29" s="129" t="s">
        <v>33</v>
      </c>
      <c r="C29" s="129" t="s">
        <v>140</v>
      </c>
      <c r="D29" s="129" t="s">
        <v>141</v>
      </c>
      <c r="E29" s="108"/>
      <c r="F29" s="108"/>
      <c r="G29" s="108"/>
      <c r="H29" s="108"/>
      <c r="I29" s="111"/>
      <c r="J29" s="111"/>
      <c r="K29" s="111"/>
      <c r="L29" s="111"/>
      <c r="M29" s="111"/>
      <c r="N29" s="112"/>
    </row>
    <row r="30" spans="1:14" x14ac:dyDescent="0.25">
      <c r="A30" s="103"/>
      <c r="B30" s="125" t="s">
        <v>142</v>
      </c>
      <c r="C30" s="58" t="s">
        <v>390</v>
      </c>
      <c r="D30" s="125"/>
      <c r="E30" s="108"/>
      <c r="F30" s="108"/>
      <c r="G30" s="108"/>
      <c r="H30" s="108"/>
      <c r="I30" s="111"/>
      <c r="J30" s="111"/>
      <c r="K30" s="111"/>
      <c r="L30" s="111"/>
      <c r="M30" s="111"/>
      <c r="N30" s="112"/>
    </row>
    <row r="31" spans="1:14" x14ac:dyDescent="0.25">
      <c r="A31" s="103"/>
      <c r="B31" s="125" t="s">
        <v>143</v>
      </c>
      <c r="C31" s="58" t="s">
        <v>390</v>
      </c>
      <c r="D31" s="125"/>
      <c r="E31" s="108"/>
      <c r="F31" s="108"/>
      <c r="G31" s="108"/>
      <c r="H31" s="108"/>
      <c r="I31" s="111"/>
      <c r="J31" s="111"/>
      <c r="K31" s="111"/>
      <c r="L31" s="111"/>
      <c r="M31" s="111"/>
      <c r="N31" s="112"/>
    </row>
    <row r="32" spans="1:14" x14ac:dyDescent="0.25">
      <c r="A32" s="103"/>
      <c r="B32" s="125" t="s">
        <v>144</v>
      </c>
      <c r="C32" s="222" t="s">
        <v>390</v>
      </c>
      <c r="D32" s="204"/>
      <c r="E32" s="108"/>
      <c r="F32" s="108"/>
      <c r="G32" s="108"/>
      <c r="H32" s="108"/>
      <c r="I32" s="111"/>
      <c r="J32" s="111"/>
      <c r="K32" s="111"/>
      <c r="L32" s="111"/>
      <c r="M32" s="111"/>
      <c r="N32" s="112"/>
    </row>
    <row r="33" spans="1:17" x14ac:dyDescent="0.25">
      <c r="A33" s="103"/>
      <c r="B33" s="125" t="s">
        <v>145</v>
      </c>
      <c r="C33" s="125"/>
      <c r="D33" s="204" t="s">
        <v>390</v>
      </c>
      <c r="E33" s="108"/>
      <c r="F33" s="108"/>
      <c r="G33" s="108"/>
      <c r="H33" s="108"/>
      <c r="I33" s="111"/>
      <c r="J33" s="111"/>
      <c r="K33" s="111"/>
      <c r="L33" s="111"/>
      <c r="M33" s="111"/>
      <c r="N33" s="112"/>
    </row>
    <row r="34" spans="1:17" x14ac:dyDescent="0.25">
      <c r="A34" s="103"/>
      <c r="B34" s="108"/>
      <c r="C34" s="108"/>
      <c r="D34" s="108"/>
      <c r="E34" s="108"/>
      <c r="F34" s="108"/>
      <c r="G34" s="108"/>
      <c r="H34" s="108"/>
      <c r="I34" s="111"/>
      <c r="J34" s="111"/>
      <c r="K34" s="111"/>
      <c r="L34" s="111"/>
      <c r="M34" s="111"/>
      <c r="N34" s="112"/>
    </row>
    <row r="35" spans="1:17" x14ac:dyDescent="0.25">
      <c r="A35" s="103"/>
      <c r="B35" s="108"/>
      <c r="C35" s="108"/>
      <c r="D35" s="108"/>
      <c r="E35" s="108"/>
      <c r="F35" s="108"/>
      <c r="G35" s="108"/>
      <c r="H35" s="108"/>
      <c r="I35" s="111"/>
      <c r="J35" s="111"/>
      <c r="K35" s="111"/>
      <c r="L35" s="111"/>
      <c r="M35" s="111"/>
      <c r="N35" s="112"/>
    </row>
    <row r="36" spans="1:17" x14ac:dyDescent="0.25">
      <c r="A36" s="103"/>
      <c r="B36" s="126" t="s">
        <v>146</v>
      </c>
      <c r="C36" s="108"/>
      <c r="D36" s="108"/>
      <c r="E36" s="108"/>
      <c r="F36" s="108"/>
      <c r="G36" s="108"/>
      <c r="H36" s="108"/>
      <c r="I36" s="111"/>
      <c r="J36" s="111"/>
      <c r="K36" s="111"/>
      <c r="L36" s="111"/>
      <c r="M36" s="111"/>
      <c r="N36" s="112"/>
    </row>
    <row r="37" spans="1:17" x14ac:dyDescent="0.25">
      <c r="A37" s="103"/>
      <c r="B37" s="108"/>
      <c r="C37" s="108"/>
      <c r="D37" s="108"/>
      <c r="E37" s="108"/>
      <c r="F37" s="108"/>
      <c r="G37" s="108"/>
      <c r="H37" s="108"/>
      <c r="I37" s="111"/>
      <c r="J37" s="111"/>
      <c r="K37" s="111"/>
      <c r="L37" s="111"/>
      <c r="M37" s="111"/>
      <c r="N37" s="112"/>
    </row>
    <row r="38" spans="1:17" x14ac:dyDescent="0.25">
      <c r="A38" s="103"/>
      <c r="B38" s="108"/>
      <c r="C38" s="108"/>
      <c r="D38" s="108"/>
      <c r="E38" s="108"/>
      <c r="F38" s="108"/>
      <c r="G38" s="108"/>
      <c r="H38" s="108"/>
      <c r="I38" s="111"/>
      <c r="J38" s="111"/>
      <c r="K38" s="111"/>
      <c r="L38" s="111"/>
      <c r="M38" s="111"/>
      <c r="N38" s="112"/>
    </row>
    <row r="39" spans="1:17" x14ac:dyDescent="0.25">
      <c r="A39" s="103"/>
      <c r="B39" s="129" t="s">
        <v>33</v>
      </c>
      <c r="C39" s="129" t="s">
        <v>58</v>
      </c>
      <c r="D39" s="128" t="s">
        <v>51</v>
      </c>
      <c r="E39" s="128" t="s">
        <v>16</v>
      </c>
      <c r="F39" s="108"/>
      <c r="G39" s="108"/>
      <c r="H39" s="108"/>
      <c r="I39" s="111"/>
      <c r="J39" s="111"/>
      <c r="K39" s="111"/>
      <c r="L39" s="111"/>
      <c r="M39" s="111"/>
      <c r="N39" s="112"/>
    </row>
    <row r="40" spans="1:17" ht="28.5" x14ac:dyDescent="0.25">
      <c r="A40" s="103"/>
      <c r="B40" s="109" t="s">
        <v>147</v>
      </c>
      <c r="C40" s="110">
        <v>40</v>
      </c>
      <c r="D40" s="204">
        <v>0</v>
      </c>
      <c r="E40" s="242">
        <f>+D40+D41</f>
        <v>0</v>
      </c>
      <c r="F40" s="108"/>
      <c r="G40" s="108"/>
      <c r="H40" s="108"/>
      <c r="I40" s="111"/>
      <c r="J40" s="111"/>
      <c r="K40" s="111"/>
      <c r="L40" s="111"/>
      <c r="M40" s="111"/>
      <c r="N40" s="112"/>
    </row>
    <row r="41" spans="1:17" ht="42.75" x14ac:dyDescent="0.25">
      <c r="A41" s="103"/>
      <c r="B41" s="109" t="s">
        <v>148</v>
      </c>
      <c r="C41" s="110">
        <v>60</v>
      </c>
      <c r="D41" s="204">
        <f>+F167</f>
        <v>0</v>
      </c>
      <c r="E41" s="243"/>
      <c r="F41" s="108"/>
      <c r="G41" s="108"/>
      <c r="H41" s="108"/>
      <c r="I41" s="111"/>
      <c r="J41" s="111"/>
      <c r="K41" s="111"/>
      <c r="L41" s="111"/>
      <c r="M41" s="111"/>
      <c r="N41" s="112"/>
    </row>
    <row r="42" spans="1:17" x14ac:dyDescent="0.25">
      <c r="A42" s="103"/>
      <c r="C42" s="104"/>
      <c r="D42" s="39"/>
      <c r="E42" s="105"/>
      <c r="F42" s="40"/>
      <c r="G42" s="40"/>
      <c r="H42" s="40"/>
      <c r="I42" s="23"/>
      <c r="J42" s="23"/>
      <c r="K42" s="23"/>
      <c r="L42" s="23"/>
      <c r="M42" s="23"/>
    </row>
    <row r="43" spans="1:17" x14ac:dyDescent="0.25">
      <c r="A43" s="103"/>
      <c r="C43" s="104"/>
      <c r="D43" s="39"/>
      <c r="E43" s="105"/>
      <c r="F43" s="40"/>
      <c r="G43" s="40"/>
      <c r="H43" s="40"/>
      <c r="I43" s="23"/>
      <c r="J43" s="23"/>
      <c r="K43" s="23"/>
      <c r="L43" s="23"/>
      <c r="M43" s="23"/>
    </row>
    <row r="44" spans="1:17" x14ac:dyDescent="0.25">
      <c r="A44" s="103"/>
      <c r="C44" s="104"/>
      <c r="D44" s="39"/>
      <c r="E44" s="105"/>
      <c r="F44" s="40"/>
      <c r="G44" s="40"/>
      <c r="H44" s="40"/>
      <c r="I44" s="23"/>
      <c r="J44" s="23"/>
      <c r="K44" s="23"/>
      <c r="L44" s="23"/>
      <c r="M44" s="23"/>
    </row>
    <row r="45" spans="1:17" ht="15.75" thickBot="1" x14ac:dyDescent="0.3">
      <c r="M45" s="260" t="s">
        <v>35</v>
      </c>
      <c r="N45" s="260"/>
    </row>
    <row r="46" spans="1:17" x14ac:dyDescent="0.25">
      <c r="B46" s="126" t="s">
        <v>30</v>
      </c>
      <c r="M46" s="66"/>
      <c r="N46" s="66"/>
    </row>
    <row r="47" spans="1:17" ht="15.75" thickBot="1" x14ac:dyDescent="0.3">
      <c r="M47" s="66"/>
      <c r="N47" s="66"/>
    </row>
    <row r="48" spans="1:17" s="111" customFormat="1" ht="109.5" customHeight="1" x14ac:dyDescent="0.25">
      <c r="B48" s="122" t="s">
        <v>149</v>
      </c>
      <c r="C48" s="122" t="s">
        <v>150</v>
      </c>
      <c r="D48" s="122" t="s">
        <v>151</v>
      </c>
      <c r="E48" s="122" t="s">
        <v>45</v>
      </c>
      <c r="F48" s="122" t="s">
        <v>22</v>
      </c>
      <c r="G48" s="122" t="s">
        <v>103</v>
      </c>
      <c r="H48" s="122" t="s">
        <v>17</v>
      </c>
      <c r="I48" s="122" t="s">
        <v>10</v>
      </c>
      <c r="J48" s="122" t="s">
        <v>31</v>
      </c>
      <c r="K48" s="122" t="s">
        <v>61</v>
      </c>
      <c r="L48" s="122" t="s">
        <v>20</v>
      </c>
      <c r="M48" s="107" t="s">
        <v>26</v>
      </c>
      <c r="N48" s="122" t="s">
        <v>152</v>
      </c>
      <c r="O48" s="122" t="s">
        <v>36</v>
      </c>
      <c r="P48" s="123" t="s">
        <v>11</v>
      </c>
      <c r="Q48" s="123" t="s">
        <v>19</v>
      </c>
    </row>
    <row r="49" spans="1:26" s="117" customFormat="1" x14ac:dyDescent="0.25">
      <c r="A49" s="47">
        <v>1</v>
      </c>
      <c r="B49" s="118" t="s">
        <v>494</v>
      </c>
      <c r="C49" s="119"/>
      <c r="D49" s="118" t="s">
        <v>501</v>
      </c>
      <c r="E49" s="113" t="s">
        <v>513</v>
      </c>
      <c r="F49" s="114" t="s">
        <v>140</v>
      </c>
      <c r="G49" s="155">
        <v>0.5</v>
      </c>
      <c r="H49" s="121">
        <v>40193</v>
      </c>
      <c r="I49" s="115">
        <v>40543</v>
      </c>
      <c r="J49" s="115"/>
      <c r="K49" s="115" t="s">
        <v>514</v>
      </c>
      <c r="L49" s="115" t="s">
        <v>498</v>
      </c>
      <c r="M49" s="106">
        <v>2039</v>
      </c>
      <c r="N49" s="106">
        <f>M49*G49</f>
        <v>1019.5</v>
      </c>
      <c r="O49" s="27"/>
      <c r="P49" s="27">
        <v>111</v>
      </c>
      <c r="Q49" s="156"/>
      <c r="R49" s="221"/>
      <c r="S49" s="116"/>
      <c r="T49" s="116"/>
      <c r="U49" s="116"/>
      <c r="V49" s="116"/>
      <c r="W49" s="116"/>
      <c r="X49" s="116"/>
      <c r="Y49" s="116"/>
      <c r="Z49" s="116"/>
    </row>
    <row r="50" spans="1:26" s="117" customFormat="1" x14ac:dyDescent="0.25">
      <c r="A50" s="47">
        <f>+A49+1</f>
        <v>2</v>
      </c>
      <c r="B50" s="118" t="s">
        <v>494</v>
      </c>
      <c r="C50" s="119"/>
      <c r="D50" s="118" t="s">
        <v>501</v>
      </c>
      <c r="E50" s="113" t="s">
        <v>515</v>
      </c>
      <c r="F50" s="114" t="s">
        <v>140</v>
      </c>
      <c r="G50" s="155">
        <v>0.5</v>
      </c>
      <c r="H50" s="121">
        <v>40563</v>
      </c>
      <c r="I50" s="115">
        <v>40908</v>
      </c>
      <c r="J50" s="115"/>
      <c r="K50" s="115" t="s">
        <v>516</v>
      </c>
      <c r="L50" s="115" t="s">
        <v>498</v>
      </c>
      <c r="M50" s="106">
        <v>2969</v>
      </c>
      <c r="N50" s="106">
        <f t="shared" ref="N50:N52" si="0">M50*G50</f>
        <v>1484.5</v>
      </c>
      <c r="O50" s="27"/>
      <c r="P50" s="27">
        <v>112</v>
      </c>
      <c r="Q50" s="156"/>
      <c r="R50" s="221"/>
      <c r="S50" s="116"/>
      <c r="T50" s="116"/>
      <c r="U50" s="116"/>
      <c r="V50" s="116"/>
      <c r="W50" s="116"/>
      <c r="X50" s="116"/>
      <c r="Y50" s="116"/>
      <c r="Z50" s="116"/>
    </row>
    <row r="51" spans="1:26" s="117" customFormat="1" x14ac:dyDescent="0.25">
      <c r="A51" s="47">
        <f t="shared" ref="A51:A56" si="1">+A50+1</f>
        <v>3</v>
      </c>
      <c r="B51" s="118" t="s">
        <v>494</v>
      </c>
      <c r="C51" s="119" t="s">
        <v>539</v>
      </c>
      <c r="D51" s="118" t="s">
        <v>501</v>
      </c>
      <c r="E51" s="113" t="s">
        <v>517</v>
      </c>
      <c r="F51" s="114" t="s">
        <v>140</v>
      </c>
      <c r="G51" s="155">
        <v>0.5</v>
      </c>
      <c r="H51" s="121">
        <v>41852</v>
      </c>
      <c r="I51" s="115">
        <v>41943</v>
      </c>
      <c r="J51" s="115"/>
      <c r="K51" s="115" t="s">
        <v>498</v>
      </c>
      <c r="L51" s="115" t="s">
        <v>518</v>
      </c>
      <c r="M51" s="106">
        <v>2711</v>
      </c>
      <c r="N51" s="106">
        <v>0</v>
      </c>
      <c r="O51" s="27">
        <v>1474699959</v>
      </c>
      <c r="P51" s="27">
        <v>112</v>
      </c>
      <c r="Q51" s="156" t="s">
        <v>583</v>
      </c>
      <c r="R51" s="116"/>
      <c r="S51" s="116"/>
      <c r="T51" s="116"/>
      <c r="U51" s="116"/>
      <c r="V51" s="116"/>
      <c r="W51" s="116"/>
      <c r="X51" s="116"/>
      <c r="Y51" s="116"/>
      <c r="Z51" s="116"/>
    </row>
    <row r="52" spans="1:26" s="117" customFormat="1" x14ac:dyDescent="0.25">
      <c r="A52" s="47">
        <f t="shared" si="1"/>
        <v>4</v>
      </c>
      <c r="B52" s="118" t="s">
        <v>494</v>
      </c>
      <c r="C52" s="119" t="s">
        <v>215</v>
      </c>
      <c r="D52" s="118" t="s">
        <v>501</v>
      </c>
      <c r="E52" s="113" t="s">
        <v>519</v>
      </c>
      <c r="F52" s="114" t="s">
        <v>140</v>
      </c>
      <c r="G52" s="155">
        <v>0.5</v>
      </c>
      <c r="H52" s="121">
        <v>41852</v>
      </c>
      <c r="I52" s="115">
        <v>41943</v>
      </c>
      <c r="J52" s="115"/>
      <c r="K52" s="115" t="s">
        <v>518</v>
      </c>
      <c r="L52" s="115" t="s">
        <v>498</v>
      </c>
      <c r="M52" s="106">
        <v>406</v>
      </c>
      <c r="N52" s="106">
        <f t="shared" si="0"/>
        <v>203</v>
      </c>
      <c r="O52" s="27">
        <v>294136272</v>
      </c>
      <c r="P52" s="27">
        <v>113</v>
      </c>
      <c r="Q52" s="156"/>
      <c r="R52" s="221"/>
      <c r="S52" s="116"/>
      <c r="T52" s="116"/>
      <c r="U52" s="116"/>
      <c r="V52" s="116"/>
      <c r="W52" s="116"/>
      <c r="X52" s="116"/>
      <c r="Y52" s="116"/>
      <c r="Z52" s="116"/>
    </row>
    <row r="53" spans="1:26" s="117" customFormat="1" x14ac:dyDescent="0.25">
      <c r="A53" s="47">
        <f t="shared" si="1"/>
        <v>5</v>
      </c>
      <c r="B53" s="118"/>
      <c r="C53" s="119"/>
      <c r="D53" s="118"/>
      <c r="E53" s="113"/>
      <c r="F53" s="114"/>
      <c r="G53" s="114"/>
      <c r="H53" s="114"/>
      <c r="I53" s="115"/>
      <c r="J53" s="115"/>
      <c r="K53" s="115"/>
      <c r="L53" s="115"/>
      <c r="M53" s="106"/>
      <c r="N53" s="106"/>
      <c r="O53" s="27"/>
      <c r="P53" s="27"/>
      <c r="Q53" s="156"/>
      <c r="R53" s="116"/>
      <c r="S53" s="116"/>
      <c r="T53" s="116"/>
      <c r="U53" s="116"/>
      <c r="V53" s="116"/>
      <c r="W53" s="116"/>
      <c r="X53" s="116"/>
      <c r="Y53" s="116"/>
      <c r="Z53" s="116"/>
    </row>
    <row r="54" spans="1:26" s="117" customFormat="1" x14ac:dyDescent="0.25">
      <c r="A54" s="47">
        <f t="shared" si="1"/>
        <v>6</v>
      </c>
      <c r="B54" s="118"/>
      <c r="C54" s="119"/>
      <c r="D54" s="118"/>
      <c r="E54" s="113"/>
      <c r="F54" s="114"/>
      <c r="G54" s="114"/>
      <c r="H54" s="114"/>
      <c r="I54" s="115"/>
      <c r="J54" s="115"/>
      <c r="K54" s="115"/>
      <c r="L54" s="115"/>
      <c r="M54" s="106"/>
      <c r="N54" s="106"/>
      <c r="O54" s="27"/>
      <c r="P54" s="27"/>
      <c r="Q54" s="156"/>
      <c r="R54" s="116"/>
      <c r="S54" s="116"/>
      <c r="T54" s="116"/>
      <c r="U54" s="116"/>
      <c r="V54" s="116"/>
      <c r="W54" s="116"/>
      <c r="X54" s="116"/>
      <c r="Y54" s="116"/>
      <c r="Z54" s="116"/>
    </row>
    <row r="55" spans="1:26" s="117" customFormat="1" x14ac:dyDescent="0.25">
      <c r="A55" s="47">
        <f t="shared" si="1"/>
        <v>7</v>
      </c>
      <c r="B55" s="118"/>
      <c r="C55" s="119"/>
      <c r="D55" s="118"/>
      <c r="E55" s="113"/>
      <c r="F55" s="114"/>
      <c r="G55" s="114"/>
      <c r="H55" s="114"/>
      <c r="I55" s="115"/>
      <c r="J55" s="115"/>
      <c r="K55" s="115"/>
      <c r="L55" s="115"/>
      <c r="M55" s="106"/>
      <c r="N55" s="106"/>
      <c r="O55" s="27"/>
      <c r="P55" s="27"/>
      <c r="Q55" s="156"/>
      <c r="R55" s="116"/>
      <c r="S55" s="116"/>
      <c r="T55" s="116"/>
      <c r="U55" s="116"/>
      <c r="V55" s="116"/>
      <c r="W55" s="116"/>
      <c r="X55" s="116"/>
      <c r="Y55" s="116"/>
      <c r="Z55" s="116"/>
    </row>
    <row r="56" spans="1:26" s="117" customFormat="1" x14ac:dyDescent="0.25">
      <c r="A56" s="47">
        <f t="shared" si="1"/>
        <v>8</v>
      </c>
      <c r="B56" s="118"/>
      <c r="C56" s="119"/>
      <c r="D56" s="118"/>
      <c r="E56" s="113"/>
      <c r="F56" s="114"/>
      <c r="G56" s="114"/>
      <c r="H56" s="114"/>
      <c r="I56" s="115"/>
      <c r="J56" s="115"/>
      <c r="K56" s="115"/>
      <c r="L56" s="115"/>
      <c r="M56" s="106"/>
      <c r="N56" s="106"/>
      <c r="O56" s="27"/>
      <c r="P56" s="27"/>
      <c r="Q56" s="156"/>
      <c r="R56" s="116"/>
      <c r="S56" s="116"/>
      <c r="T56" s="116"/>
      <c r="U56" s="116"/>
      <c r="V56" s="116"/>
      <c r="W56" s="116"/>
      <c r="X56" s="116"/>
      <c r="Y56" s="116"/>
      <c r="Z56" s="116"/>
    </row>
    <row r="57" spans="1:26" s="117" customFormat="1" ht="41.25" customHeight="1" x14ac:dyDescent="0.25">
      <c r="A57" s="47"/>
      <c r="B57" s="50" t="s">
        <v>16</v>
      </c>
      <c r="C57" s="119"/>
      <c r="D57" s="118"/>
      <c r="E57" s="113"/>
      <c r="F57" s="114"/>
      <c r="G57" s="114"/>
      <c r="H57" s="114"/>
      <c r="I57" s="115"/>
      <c r="J57" s="115"/>
      <c r="K57" s="120" t="s">
        <v>542</v>
      </c>
      <c r="L57" s="120">
        <f t="shared" ref="L57" si="2">SUM(L49:L56)</f>
        <v>0</v>
      </c>
      <c r="M57" s="154">
        <v>1484</v>
      </c>
      <c r="N57" s="120" t="s">
        <v>588</v>
      </c>
      <c r="O57" s="27"/>
      <c r="P57" s="27"/>
      <c r="Q57" s="157"/>
    </row>
    <row r="58" spans="1:26" s="30" customFormat="1" x14ac:dyDescent="0.25">
      <c r="E58" s="31"/>
    </row>
    <row r="59" spans="1:26" s="30" customFormat="1" x14ac:dyDescent="0.25">
      <c r="B59" s="261" t="s">
        <v>28</v>
      </c>
      <c r="C59" s="261" t="s">
        <v>27</v>
      </c>
      <c r="D59" s="259" t="s">
        <v>34</v>
      </c>
      <c r="E59" s="259"/>
    </row>
    <row r="60" spans="1:26" s="30" customFormat="1" x14ac:dyDescent="0.25">
      <c r="B60" s="262"/>
      <c r="C60" s="262"/>
      <c r="D60" s="208" t="s">
        <v>23</v>
      </c>
      <c r="E60" s="63" t="s">
        <v>24</v>
      </c>
    </row>
    <row r="61" spans="1:26" s="30" customFormat="1" ht="30.6" customHeight="1" x14ac:dyDescent="0.25">
      <c r="B61" s="60" t="s">
        <v>21</v>
      </c>
      <c r="C61" s="61" t="str">
        <f>+K57</f>
        <v>25 meses y 27 días</v>
      </c>
      <c r="D61" s="58" t="s">
        <v>390</v>
      </c>
      <c r="E61" s="59"/>
      <c r="F61" s="32"/>
      <c r="G61" s="32"/>
      <c r="H61" s="32"/>
      <c r="I61" s="32"/>
      <c r="J61" s="32"/>
      <c r="K61" s="32"/>
      <c r="L61" s="32"/>
      <c r="M61" s="32"/>
    </row>
    <row r="62" spans="1:26" s="30" customFormat="1" ht="30" customHeight="1" x14ac:dyDescent="0.25">
      <c r="B62" s="60" t="s">
        <v>25</v>
      </c>
      <c r="C62" s="61">
        <f>+M57</f>
        <v>1484</v>
      </c>
      <c r="D62" s="58" t="s">
        <v>390</v>
      </c>
      <c r="E62" s="59"/>
    </row>
    <row r="63" spans="1:26" s="30" customFormat="1" x14ac:dyDescent="0.25">
      <c r="B63" s="33"/>
      <c r="C63" s="257"/>
      <c r="D63" s="257"/>
      <c r="E63" s="257"/>
      <c r="F63" s="257"/>
      <c r="G63" s="257"/>
      <c r="H63" s="257"/>
      <c r="I63" s="257"/>
      <c r="J63" s="257"/>
      <c r="K63" s="257"/>
      <c r="L63" s="257"/>
      <c r="M63" s="257"/>
      <c r="N63" s="257"/>
    </row>
    <row r="64" spans="1:26" ht="28.15" customHeight="1" thickBot="1" x14ac:dyDescent="0.3"/>
    <row r="65" spans="2:17" ht="27" thickBot="1" x14ac:dyDescent="0.3">
      <c r="B65" s="256" t="s">
        <v>104</v>
      </c>
      <c r="C65" s="256"/>
      <c r="D65" s="256"/>
      <c r="E65" s="256"/>
      <c r="F65" s="256"/>
      <c r="G65" s="256"/>
      <c r="H65" s="256"/>
      <c r="I65" s="256"/>
      <c r="J65" s="256"/>
      <c r="K65" s="256"/>
      <c r="L65" s="256"/>
      <c r="M65" s="256"/>
      <c r="N65" s="256"/>
    </row>
    <row r="68" spans="2:17" ht="109.5" customHeight="1" x14ac:dyDescent="0.25">
      <c r="B68" s="124" t="s">
        <v>153</v>
      </c>
      <c r="C68" s="69" t="s">
        <v>2</v>
      </c>
      <c r="D68" s="69" t="s">
        <v>106</v>
      </c>
      <c r="E68" s="69" t="s">
        <v>105</v>
      </c>
      <c r="F68" s="69" t="s">
        <v>107</v>
      </c>
      <c r="G68" s="69" t="s">
        <v>108</v>
      </c>
      <c r="H68" s="69" t="s">
        <v>109</v>
      </c>
      <c r="I68" s="69" t="s">
        <v>110</v>
      </c>
      <c r="J68" s="69" t="s">
        <v>111</v>
      </c>
      <c r="K68" s="69" t="s">
        <v>112</v>
      </c>
      <c r="L68" s="69" t="s">
        <v>113</v>
      </c>
      <c r="M68" s="99" t="s">
        <v>114</v>
      </c>
      <c r="N68" s="99" t="s">
        <v>115</v>
      </c>
      <c r="O68" s="252" t="s">
        <v>3</v>
      </c>
      <c r="P68" s="253"/>
      <c r="Q68" s="69" t="s">
        <v>18</v>
      </c>
    </row>
    <row r="69" spans="2:17" x14ac:dyDescent="0.25">
      <c r="B69" s="210" t="s">
        <v>427</v>
      </c>
      <c r="C69" s="210" t="s">
        <v>454</v>
      </c>
      <c r="D69" s="210" t="s">
        <v>457</v>
      </c>
      <c r="E69" s="211">
        <v>40</v>
      </c>
      <c r="F69" s="4"/>
      <c r="G69" s="4"/>
      <c r="H69" s="4"/>
      <c r="I69" s="100"/>
      <c r="J69" s="4" t="s">
        <v>140</v>
      </c>
      <c r="K69" s="4" t="s">
        <v>140</v>
      </c>
      <c r="L69" s="4" t="s">
        <v>140</v>
      </c>
      <c r="M69" s="4" t="s">
        <v>140</v>
      </c>
      <c r="N69" s="4" t="s">
        <v>140</v>
      </c>
      <c r="O69" s="236" t="s">
        <v>550</v>
      </c>
      <c r="P69" s="237"/>
      <c r="Q69" s="125" t="s">
        <v>140</v>
      </c>
    </row>
    <row r="70" spans="2:17" x14ac:dyDescent="0.25">
      <c r="B70" s="210" t="s">
        <v>427</v>
      </c>
      <c r="C70" s="210" t="s">
        <v>455</v>
      </c>
      <c r="D70" s="210" t="s">
        <v>458</v>
      </c>
      <c r="E70" s="211">
        <v>50</v>
      </c>
      <c r="F70" s="4"/>
      <c r="G70" s="4" t="s">
        <v>140</v>
      </c>
      <c r="H70" s="4"/>
      <c r="I70" s="100"/>
      <c r="J70" s="4" t="s">
        <v>140</v>
      </c>
      <c r="K70" s="4" t="s">
        <v>140</v>
      </c>
      <c r="L70" s="4" t="s">
        <v>140</v>
      </c>
      <c r="M70" s="4" t="s">
        <v>140</v>
      </c>
      <c r="N70" s="4" t="s">
        <v>140</v>
      </c>
      <c r="O70" s="236"/>
      <c r="P70" s="237"/>
      <c r="Q70" s="125" t="s">
        <v>140</v>
      </c>
    </row>
    <row r="71" spans="2:17" x14ac:dyDescent="0.25">
      <c r="B71" s="210" t="s">
        <v>427</v>
      </c>
      <c r="C71" s="210" t="s">
        <v>456</v>
      </c>
      <c r="D71" s="210" t="s">
        <v>459</v>
      </c>
      <c r="E71" s="211">
        <v>36</v>
      </c>
      <c r="F71" s="4"/>
      <c r="G71" s="4" t="s">
        <v>140</v>
      </c>
      <c r="H71" s="4"/>
      <c r="I71" s="100"/>
      <c r="J71" s="4" t="s">
        <v>140</v>
      </c>
      <c r="K71" s="4" t="s">
        <v>140</v>
      </c>
      <c r="L71" s="4" t="s">
        <v>140</v>
      </c>
      <c r="M71" s="4" t="s">
        <v>140</v>
      </c>
      <c r="N71" s="4" t="s">
        <v>140</v>
      </c>
      <c r="O71" s="236"/>
      <c r="P71" s="237"/>
      <c r="Q71" s="125" t="s">
        <v>140</v>
      </c>
    </row>
    <row r="72" spans="2:17" x14ac:dyDescent="0.25">
      <c r="B72" s="210" t="s">
        <v>424</v>
      </c>
      <c r="C72" s="210" t="s">
        <v>460</v>
      </c>
      <c r="D72" s="210" t="s">
        <v>463</v>
      </c>
      <c r="E72" s="211">
        <v>350</v>
      </c>
      <c r="F72" s="4"/>
      <c r="G72" s="4"/>
      <c r="H72" s="4"/>
      <c r="I72" s="4" t="s">
        <v>140</v>
      </c>
      <c r="J72" s="4" t="s">
        <v>140</v>
      </c>
      <c r="K72" s="4" t="s">
        <v>140</v>
      </c>
      <c r="L72" s="4" t="s">
        <v>140</v>
      </c>
      <c r="M72" s="4" t="s">
        <v>140</v>
      </c>
      <c r="N72" s="4" t="s">
        <v>140</v>
      </c>
      <c r="O72" s="236"/>
      <c r="P72" s="237"/>
      <c r="Q72" s="125"/>
    </row>
    <row r="73" spans="2:17" x14ac:dyDescent="0.25">
      <c r="B73" s="210" t="s">
        <v>424</v>
      </c>
      <c r="C73" s="210" t="s">
        <v>461</v>
      </c>
      <c r="D73" s="210" t="s">
        <v>464</v>
      </c>
      <c r="E73" s="211">
        <v>435</v>
      </c>
      <c r="F73" s="4"/>
      <c r="G73" s="4"/>
      <c r="H73" s="4"/>
      <c r="I73" s="4" t="s">
        <v>140</v>
      </c>
      <c r="J73" s="4" t="s">
        <v>140</v>
      </c>
      <c r="K73" s="4" t="s">
        <v>140</v>
      </c>
      <c r="L73" s="4" t="s">
        <v>140</v>
      </c>
      <c r="M73" s="4" t="s">
        <v>140</v>
      </c>
      <c r="N73" s="4" t="s">
        <v>140</v>
      </c>
      <c r="O73" s="236"/>
      <c r="P73" s="237"/>
      <c r="Q73" s="125"/>
    </row>
    <row r="74" spans="2:17" x14ac:dyDescent="0.25">
      <c r="B74" s="210" t="s">
        <v>424</v>
      </c>
      <c r="C74" s="210" t="s">
        <v>462</v>
      </c>
      <c r="D74" s="210" t="s">
        <v>465</v>
      </c>
      <c r="E74" s="211">
        <v>200</v>
      </c>
      <c r="F74" s="4"/>
      <c r="G74" s="4"/>
      <c r="H74" s="4"/>
      <c r="I74" s="4" t="s">
        <v>140</v>
      </c>
      <c r="J74" s="4" t="s">
        <v>140</v>
      </c>
      <c r="K74" s="4" t="s">
        <v>140</v>
      </c>
      <c r="L74" s="4" t="s">
        <v>140</v>
      </c>
      <c r="M74" s="4" t="s">
        <v>140</v>
      </c>
      <c r="N74" s="4" t="s">
        <v>140</v>
      </c>
      <c r="O74" s="236"/>
      <c r="P74" s="237"/>
      <c r="Q74" s="125"/>
    </row>
    <row r="75" spans="2:17" x14ac:dyDescent="0.25">
      <c r="B75" s="125"/>
      <c r="C75" s="125"/>
      <c r="D75" s="125"/>
      <c r="E75" s="125"/>
      <c r="F75" s="125"/>
      <c r="G75" s="125"/>
      <c r="H75" s="125"/>
      <c r="I75" s="125"/>
      <c r="J75" s="125"/>
      <c r="K75" s="125"/>
      <c r="L75" s="125"/>
      <c r="M75" s="125"/>
      <c r="N75" s="125"/>
      <c r="O75" s="236"/>
      <c r="P75" s="237"/>
      <c r="Q75" s="125"/>
    </row>
    <row r="76" spans="2:17" x14ac:dyDescent="0.25">
      <c r="B76" s="9" t="s">
        <v>1</v>
      </c>
    </row>
    <row r="77" spans="2:17" x14ac:dyDescent="0.25">
      <c r="B77" s="9" t="s">
        <v>37</v>
      </c>
    </row>
    <row r="78" spans="2:17" x14ac:dyDescent="0.25">
      <c r="B78" s="9" t="s">
        <v>62</v>
      </c>
    </row>
    <row r="80" spans="2:17" ht="15.75" thickBot="1" x14ac:dyDescent="0.3"/>
    <row r="81" spans="2:17" ht="27" thickBot="1" x14ac:dyDescent="0.3">
      <c r="B81" s="246" t="s">
        <v>38</v>
      </c>
      <c r="C81" s="247"/>
      <c r="D81" s="247"/>
      <c r="E81" s="247"/>
      <c r="F81" s="247"/>
      <c r="G81" s="247"/>
      <c r="H81" s="247"/>
      <c r="I81" s="247"/>
      <c r="J81" s="247"/>
      <c r="K81" s="247"/>
      <c r="L81" s="247"/>
      <c r="M81" s="247"/>
      <c r="N81" s="248"/>
    </row>
    <row r="86" spans="2:17" ht="33.6" customHeight="1" x14ac:dyDescent="0.25">
      <c r="B86" s="190"/>
      <c r="C86" s="190"/>
      <c r="D86" s="191"/>
      <c r="E86" s="192"/>
      <c r="F86" s="192"/>
      <c r="G86" s="192"/>
      <c r="H86" s="176"/>
      <c r="I86" s="192"/>
      <c r="J86" s="192"/>
      <c r="K86" s="179"/>
      <c r="L86" s="180"/>
      <c r="M86" s="10"/>
      <c r="N86" s="10"/>
      <c r="O86" s="10"/>
      <c r="P86" s="181"/>
      <c r="Q86" s="181"/>
    </row>
    <row r="87" spans="2:17" ht="72.75" customHeight="1" x14ac:dyDescent="0.25">
      <c r="B87" s="124" t="s">
        <v>0</v>
      </c>
      <c r="C87" s="124" t="s">
        <v>39</v>
      </c>
      <c r="D87" s="124" t="s">
        <v>40</v>
      </c>
      <c r="E87" s="124" t="s">
        <v>116</v>
      </c>
      <c r="F87" s="124" t="s">
        <v>118</v>
      </c>
      <c r="G87" s="124" t="s">
        <v>119</v>
      </c>
      <c r="H87" s="124" t="s">
        <v>120</v>
      </c>
      <c r="I87" s="124" t="s">
        <v>117</v>
      </c>
      <c r="J87" s="201" t="s">
        <v>121</v>
      </c>
      <c r="K87" s="202"/>
      <c r="L87" s="203"/>
      <c r="M87" s="124" t="s">
        <v>125</v>
      </c>
      <c r="N87" s="124" t="s">
        <v>41</v>
      </c>
      <c r="O87" s="124" t="s">
        <v>42</v>
      </c>
      <c r="P87" s="201" t="s">
        <v>3</v>
      </c>
      <c r="Q87" s="203"/>
    </row>
    <row r="88" spans="2:17" ht="30" x14ac:dyDescent="0.25">
      <c r="B88" s="125" t="s">
        <v>43</v>
      </c>
      <c r="C88" s="197">
        <f>+(126+36)/200+(985/300)</f>
        <v>4.0933333333333337</v>
      </c>
      <c r="D88" s="125" t="s">
        <v>334</v>
      </c>
      <c r="E88" s="125">
        <v>27549052</v>
      </c>
      <c r="F88" s="70" t="s">
        <v>335</v>
      </c>
      <c r="G88" s="125" t="s">
        <v>201</v>
      </c>
      <c r="H88" s="187">
        <v>37351</v>
      </c>
      <c r="I88" s="125" t="s">
        <v>141</v>
      </c>
      <c r="J88" s="125" t="s">
        <v>336</v>
      </c>
      <c r="K88" s="125" t="s">
        <v>337</v>
      </c>
      <c r="L88" s="125" t="s">
        <v>338</v>
      </c>
      <c r="M88" s="125" t="s">
        <v>140</v>
      </c>
      <c r="N88" s="125" t="s">
        <v>140</v>
      </c>
      <c r="O88" s="125" t="s">
        <v>140</v>
      </c>
      <c r="P88" s="125" t="s">
        <v>567</v>
      </c>
      <c r="Q88" s="125"/>
    </row>
    <row r="89" spans="2:17" ht="30" x14ac:dyDescent="0.25">
      <c r="B89" s="125" t="s">
        <v>43</v>
      </c>
      <c r="C89" s="197">
        <f>+(126+36)/200+(985/300)</f>
        <v>4.0933333333333337</v>
      </c>
      <c r="D89" s="125" t="s">
        <v>334</v>
      </c>
      <c r="E89" s="125">
        <v>27549052</v>
      </c>
      <c r="F89" s="70" t="s">
        <v>335</v>
      </c>
      <c r="G89" s="125" t="s">
        <v>201</v>
      </c>
      <c r="H89" s="187">
        <v>37351</v>
      </c>
      <c r="I89" s="125" t="s">
        <v>141</v>
      </c>
      <c r="J89" s="125" t="s">
        <v>168</v>
      </c>
      <c r="K89" s="125" t="s">
        <v>340</v>
      </c>
      <c r="L89" s="125" t="s">
        <v>339</v>
      </c>
      <c r="M89" s="125" t="s">
        <v>140</v>
      </c>
      <c r="N89" s="125" t="s">
        <v>140</v>
      </c>
      <c r="O89" s="125" t="s">
        <v>140</v>
      </c>
      <c r="P89" s="125" t="s">
        <v>567</v>
      </c>
      <c r="Q89" s="125"/>
    </row>
    <row r="90" spans="2:17" x14ac:dyDescent="0.25">
      <c r="B90" s="70" t="s">
        <v>191</v>
      </c>
      <c r="C90" s="197">
        <f>+(126+36)/200+(985/300)*2</f>
        <v>7.3766666666666669</v>
      </c>
      <c r="D90" s="125" t="s">
        <v>341</v>
      </c>
      <c r="E90" s="125">
        <v>27090403</v>
      </c>
      <c r="F90" s="125" t="s">
        <v>189</v>
      </c>
      <c r="G90" s="125" t="s">
        <v>205</v>
      </c>
      <c r="H90" s="187">
        <v>41545</v>
      </c>
      <c r="I90" s="125" t="s">
        <v>140</v>
      </c>
      <c r="J90" s="125" t="s">
        <v>342</v>
      </c>
      <c r="K90" s="125" t="s">
        <v>343</v>
      </c>
      <c r="L90" s="187" t="s">
        <v>44</v>
      </c>
      <c r="M90" s="125" t="s">
        <v>140</v>
      </c>
      <c r="N90" s="125" t="s">
        <v>140</v>
      </c>
      <c r="O90" s="125" t="s">
        <v>140</v>
      </c>
      <c r="P90" s="125"/>
      <c r="Q90" s="125"/>
    </row>
    <row r="91" spans="2:17" ht="60" x14ac:dyDescent="0.25">
      <c r="B91" s="125" t="s">
        <v>43</v>
      </c>
      <c r="C91" s="197">
        <f t="shared" ref="C91:C96" si="3">+(126+36)/200+(985/300)</f>
        <v>4.0933333333333337</v>
      </c>
      <c r="D91" s="125" t="s">
        <v>574</v>
      </c>
      <c r="E91" s="125">
        <v>59823390</v>
      </c>
      <c r="F91" s="125" t="s">
        <v>189</v>
      </c>
      <c r="G91" s="125" t="s">
        <v>201</v>
      </c>
      <c r="H91" s="125"/>
      <c r="I91" s="125" t="s">
        <v>141</v>
      </c>
      <c r="J91" s="70" t="s">
        <v>344</v>
      </c>
      <c r="K91" s="125" t="s">
        <v>345</v>
      </c>
      <c r="L91" s="70" t="s">
        <v>346</v>
      </c>
      <c r="M91" s="125" t="s">
        <v>140</v>
      </c>
      <c r="N91" s="125" t="s">
        <v>140</v>
      </c>
      <c r="O91" s="125" t="s">
        <v>140</v>
      </c>
      <c r="P91" s="70" t="s">
        <v>582</v>
      </c>
      <c r="Q91" s="125"/>
    </row>
    <row r="92" spans="2:17" ht="30" x14ac:dyDescent="0.25">
      <c r="B92" s="125" t="s">
        <v>43</v>
      </c>
      <c r="C92" s="197">
        <f t="shared" si="3"/>
        <v>4.0933333333333337</v>
      </c>
      <c r="D92" s="125" t="s">
        <v>574</v>
      </c>
      <c r="E92" s="125">
        <v>59823390</v>
      </c>
      <c r="F92" s="125" t="s">
        <v>189</v>
      </c>
      <c r="G92" s="125" t="s">
        <v>201</v>
      </c>
      <c r="H92" s="125"/>
      <c r="I92" s="125" t="s">
        <v>141</v>
      </c>
      <c r="J92" s="125" t="s">
        <v>347</v>
      </c>
      <c r="K92" s="125" t="s">
        <v>348</v>
      </c>
      <c r="L92" s="125" t="s">
        <v>173</v>
      </c>
      <c r="M92" s="125" t="s">
        <v>140</v>
      </c>
      <c r="N92" s="125" t="s">
        <v>140</v>
      </c>
      <c r="O92" s="125" t="s">
        <v>140</v>
      </c>
      <c r="P92" s="70" t="s">
        <v>575</v>
      </c>
      <c r="Q92" s="125"/>
    </row>
    <row r="93" spans="2:17" ht="30" x14ac:dyDescent="0.25">
      <c r="B93" s="125" t="s">
        <v>43</v>
      </c>
      <c r="C93" s="197">
        <f t="shared" si="3"/>
        <v>4.0933333333333337</v>
      </c>
      <c r="D93" s="125" t="s">
        <v>574</v>
      </c>
      <c r="E93" s="125">
        <v>59823390</v>
      </c>
      <c r="F93" s="125" t="s">
        <v>189</v>
      </c>
      <c r="G93" s="125" t="s">
        <v>201</v>
      </c>
      <c r="H93" s="125"/>
      <c r="I93" s="125" t="s">
        <v>141</v>
      </c>
      <c r="J93" s="125" t="s">
        <v>168</v>
      </c>
      <c r="K93" s="125" t="s">
        <v>349</v>
      </c>
      <c r="L93" s="125" t="s">
        <v>350</v>
      </c>
      <c r="M93" s="125" t="s">
        <v>140</v>
      </c>
      <c r="N93" s="125" t="s">
        <v>140</v>
      </c>
      <c r="O93" s="125" t="s">
        <v>140</v>
      </c>
      <c r="P93" s="70" t="s">
        <v>575</v>
      </c>
      <c r="Q93" s="125"/>
    </row>
    <row r="94" spans="2:17" ht="30" x14ac:dyDescent="0.25">
      <c r="B94" s="125" t="s">
        <v>43</v>
      </c>
      <c r="C94" s="197">
        <f t="shared" si="3"/>
        <v>4.0933333333333337</v>
      </c>
      <c r="D94" s="125" t="s">
        <v>351</v>
      </c>
      <c r="E94" s="125">
        <v>59862522</v>
      </c>
      <c r="F94" s="70" t="s">
        <v>352</v>
      </c>
      <c r="G94" s="125" t="s">
        <v>201</v>
      </c>
      <c r="H94" s="187">
        <v>40284</v>
      </c>
      <c r="I94" s="125" t="s">
        <v>141</v>
      </c>
      <c r="J94" s="125" t="s">
        <v>342</v>
      </c>
      <c r="K94" s="187" t="s">
        <v>353</v>
      </c>
      <c r="L94" s="125" t="s">
        <v>354</v>
      </c>
      <c r="M94" s="125" t="s">
        <v>140</v>
      </c>
      <c r="N94" s="125" t="s">
        <v>140</v>
      </c>
      <c r="O94" s="125" t="s">
        <v>140</v>
      </c>
      <c r="P94" s="125" t="s">
        <v>567</v>
      </c>
      <c r="Q94" s="125"/>
    </row>
    <row r="95" spans="2:17" ht="30" x14ac:dyDescent="0.25">
      <c r="B95" s="125" t="s">
        <v>43</v>
      </c>
      <c r="C95" s="197">
        <f t="shared" si="3"/>
        <v>4.0933333333333337</v>
      </c>
      <c r="D95" s="125" t="s">
        <v>355</v>
      </c>
      <c r="E95" s="125">
        <v>27219874</v>
      </c>
      <c r="F95" s="70" t="s">
        <v>335</v>
      </c>
      <c r="G95" s="125" t="s">
        <v>214</v>
      </c>
      <c r="H95" s="187">
        <v>37161</v>
      </c>
      <c r="I95" s="125" t="s">
        <v>141</v>
      </c>
      <c r="J95" s="125" t="s">
        <v>356</v>
      </c>
      <c r="K95" s="125" t="s">
        <v>357</v>
      </c>
      <c r="L95" s="125" t="s">
        <v>187</v>
      </c>
      <c r="M95" s="125" t="s">
        <v>140</v>
      </c>
      <c r="N95" s="125" t="s">
        <v>140</v>
      </c>
      <c r="O95" s="125" t="s">
        <v>140</v>
      </c>
      <c r="P95" s="125" t="s">
        <v>567</v>
      </c>
      <c r="Q95" s="125"/>
    </row>
    <row r="96" spans="2:17" ht="30" x14ac:dyDescent="0.25">
      <c r="B96" s="125" t="s">
        <v>43</v>
      </c>
      <c r="C96" s="197">
        <f t="shared" si="3"/>
        <v>4.0933333333333337</v>
      </c>
      <c r="D96" s="125" t="s">
        <v>355</v>
      </c>
      <c r="E96" s="125">
        <v>27219874</v>
      </c>
      <c r="F96" s="70" t="s">
        <v>335</v>
      </c>
      <c r="G96" s="125" t="s">
        <v>214</v>
      </c>
      <c r="H96" s="187">
        <v>37161</v>
      </c>
      <c r="I96" s="125" t="s">
        <v>141</v>
      </c>
      <c r="J96" s="125" t="s">
        <v>168</v>
      </c>
      <c r="K96" s="125" t="s">
        <v>358</v>
      </c>
      <c r="L96" s="125" t="s">
        <v>359</v>
      </c>
      <c r="M96" s="125" t="s">
        <v>140</v>
      </c>
      <c r="N96" s="125" t="s">
        <v>140</v>
      </c>
      <c r="O96" s="125" t="s">
        <v>140</v>
      </c>
      <c r="P96" s="125" t="s">
        <v>567</v>
      </c>
      <c r="Q96" s="125"/>
    </row>
    <row r="97" spans="2:17" ht="42.75" customHeight="1" x14ac:dyDescent="0.25">
      <c r="B97" s="70" t="s">
        <v>191</v>
      </c>
      <c r="C97" s="197">
        <f t="shared" ref="C97:C106" si="4">+(126+36)/200+(985/300)*2</f>
        <v>7.3766666666666669</v>
      </c>
      <c r="D97" s="125" t="s">
        <v>576</v>
      </c>
      <c r="E97" s="125">
        <v>1085292278</v>
      </c>
      <c r="F97" s="125" t="s">
        <v>173</v>
      </c>
      <c r="G97" s="125" t="s">
        <v>360</v>
      </c>
      <c r="H97" s="125"/>
      <c r="I97" s="125" t="s">
        <v>141</v>
      </c>
      <c r="J97" s="125" t="s">
        <v>168</v>
      </c>
      <c r="K97" s="125" t="s">
        <v>361</v>
      </c>
      <c r="L97" s="125" t="s">
        <v>44</v>
      </c>
      <c r="M97" s="125" t="s">
        <v>140</v>
      </c>
      <c r="N97" s="125" t="s">
        <v>140</v>
      </c>
      <c r="O97" s="125" t="s">
        <v>140</v>
      </c>
      <c r="P97" s="70" t="s">
        <v>577</v>
      </c>
      <c r="Q97" s="125"/>
    </row>
    <row r="98" spans="2:17" ht="30" x14ac:dyDescent="0.25">
      <c r="B98" s="70" t="s">
        <v>191</v>
      </c>
      <c r="C98" s="197">
        <f t="shared" si="4"/>
        <v>7.3766666666666669</v>
      </c>
      <c r="D98" s="125" t="s">
        <v>576</v>
      </c>
      <c r="E98" s="125">
        <v>1085292278</v>
      </c>
      <c r="F98" s="125" t="s">
        <v>173</v>
      </c>
      <c r="G98" s="125" t="s">
        <v>360</v>
      </c>
      <c r="H98" s="125"/>
      <c r="I98" s="125" t="s">
        <v>141</v>
      </c>
      <c r="J98" s="125" t="s">
        <v>362</v>
      </c>
      <c r="K98" s="125" t="s">
        <v>363</v>
      </c>
      <c r="L98" s="125" t="s">
        <v>364</v>
      </c>
      <c r="M98" s="125" t="s">
        <v>140</v>
      </c>
      <c r="N98" s="125" t="s">
        <v>140</v>
      </c>
      <c r="O98" s="125" t="s">
        <v>140</v>
      </c>
      <c r="P98" s="70" t="s">
        <v>577</v>
      </c>
      <c r="Q98" s="125"/>
    </row>
    <row r="99" spans="2:17" x14ac:dyDescent="0.25">
      <c r="B99" s="70" t="s">
        <v>191</v>
      </c>
      <c r="C99" s="197">
        <f t="shared" si="4"/>
        <v>7.3766666666666669</v>
      </c>
      <c r="D99" s="125" t="s">
        <v>365</v>
      </c>
      <c r="E99" s="125">
        <v>59651673</v>
      </c>
      <c r="F99" s="125" t="s">
        <v>173</v>
      </c>
      <c r="G99" s="125" t="s">
        <v>193</v>
      </c>
      <c r="H99" s="187">
        <v>41258</v>
      </c>
      <c r="I99" s="125" t="s">
        <v>141</v>
      </c>
      <c r="J99" s="125" t="s">
        <v>168</v>
      </c>
      <c r="K99" s="125" t="s">
        <v>366</v>
      </c>
      <c r="L99" s="125" t="s">
        <v>367</v>
      </c>
      <c r="M99" s="125" t="s">
        <v>140</v>
      </c>
      <c r="N99" s="125" t="s">
        <v>140</v>
      </c>
      <c r="O99" s="125" t="s">
        <v>140</v>
      </c>
      <c r="P99" s="125" t="s">
        <v>567</v>
      </c>
      <c r="Q99" s="125"/>
    </row>
    <row r="100" spans="2:17" x14ac:dyDescent="0.25">
      <c r="B100" s="70" t="s">
        <v>191</v>
      </c>
      <c r="C100" s="197">
        <f t="shared" si="4"/>
        <v>7.3766666666666669</v>
      </c>
      <c r="D100" s="125" t="s">
        <v>365</v>
      </c>
      <c r="E100" s="125">
        <v>59651673</v>
      </c>
      <c r="F100" s="125" t="s">
        <v>173</v>
      </c>
      <c r="G100" s="125" t="s">
        <v>193</v>
      </c>
      <c r="H100" s="187">
        <v>41258</v>
      </c>
      <c r="I100" s="125" t="s">
        <v>141</v>
      </c>
      <c r="J100" s="125" t="s">
        <v>368</v>
      </c>
      <c r="K100" s="125" t="s">
        <v>369</v>
      </c>
      <c r="L100" s="125" t="s">
        <v>370</v>
      </c>
      <c r="M100" s="125" t="s">
        <v>140</v>
      </c>
      <c r="N100" s="125" t="s">
        <v>140</v>
      </c>
      <c r="O100" s="125" t="s">
        <v>140</v>
      </c>
      <c r="P100" s="125" t="s">
        <v>567</v>
      </c>
      <c r="Q100" s="125"/>
    </row>
    <row r="101" spans="2:17" x14ac:dyDescent="0.25">
      <c r="B101" s="70" t="s">
        <v>191</v>
      </c>
      <c r="C101" s="197">
        <f t="shared" si="4"/>
        <v>7.3766666666666669</v>
      </c>
      <c r="D101" s="125" t="s">
        <v>371</v>
      </c>
      <c r="E101" s="125">
        <v>27461558</v>
      </c>
      <c r="F101" s="125" t="s">
        <v>173</v>
      </c>
      <c r="G101" s="125" t="s">
        <v>193</v>
      </c>
      <c r="H101" s="187">
        <v>38695</v>
      </c>
      <c r="I101" s="125" t="s">
        <v>140</v>
      </c>
      <c r="J101" s="125" t="s">
        <v>168</v>
      </c>
      <c r="K101" s="125" t="s">
        <v>372</v>
      </c>
      <c r="L101" s="125" t="s">
        <v>373</v>
      </c>
      <c r="M101" s="125" t="s">
        <v>140</v>
      </c>
      <c r="N101" s="125" t="s">
        <v>141</v>
      </c>
      <c r="O101" s="125" t="s">
        <v>140</v>
      </c>
      <c r="P101" s="125" t="s">
        <v>578</v>
      </c>
      <c r="Q101" s="125"/>
    </row>
    <row r="102" spans="2:17" x14ac:dyDescent="0.25">
      <c r="B102" s="70" t="s">
        <v>191</v>
      </c>
      <c r="C102" s="197">
        <f t="shared" si="4"/>
        <v>7.3766666666666669</v>
      </c>
      <c r="D102" s="125" t="s">
        <v>374</v>
      </c>
      <c r="E102" s="125">
        <v>37087773</v>
      </c>
      <c r="F102" s="125" t="s">
        <v>173</v>
      </c>
      <c r="G102" s="125" t="s">
        <v>201</v>
      </c>
      <c r="H102" s="187">
        <v>40161</v>
      </c>
      <c r="I102" s="125" t="s">
        <v>141</v>
      </c>
      <c r="J102" s="125" t="s">
        <v>375</v>
      </c>
      <c r="K102" s="125" t="s">
        <v>376</v>
      </c>
      <c r="L102" s="125" t="s">
        <v>377</v>
      </c>
      <c r="M102" s="125" t="s">
        <v>140</v>
      </c>
      <c r="N102" s="125" t="s">
        <v>140</v>
      </c>
      <c r="O102" s="125" t="s">
        <v>140</v>
      </c>
      <c r="P102" s="125" t="s">
        <v>567</v>
      </c>
      <c r="Q102" s="125"/>
    </row>
    <row r="103" spans="2:17" x14ac:dyDescent="0.25">
      <c r="B103" s="70" t="s">
        <v>191</v>
      </c>
      <c r="C103" s="197">
        <f t="shared" si="4"/>
        <v>7.3766666666666669</v>
      </c>
      <c r="D103" s="125" t="s">
        <v>374</v>
      </c>
      <c r="E103" s="125">
        <v>37087773</v>
      </c>
      <c r="F103" s="125" t="s">
        <v>173</v>
      </c>
      <c r="G103" s="125" t="s">
        <v>201</v>
      </c>
      <c r="H103" s="187">
        <v>40161</v>
      </c>
      <c r="I103" s="125" t="s">
        <v>141</v>
      </c>
      <c r="J103" s="125" t="s">
        <v>168</v>
      </c>
      <c r="K103" s="125" t="s">
        <v>361</v>
      </c>
      <c r="L103" s="125" t="s">
        <v>44</v>
      </c>
      <c r="M103" s="125" t="s">
        <v>140</v>
      </c>
      <c r="N103" s="125" t="s">
        <v>140</v>
      </c>
      <c r="O103" s="125" t="s">
        <v>140</v>
      </c>
      <c r="P103" s="125" t="s">
        <v>567</v>
      </c>
      <c r="Q103" s="125"/>
    </row>
    <row r="104" spans="2:17" x14ac:dyDescent="0.25">
      <c r="B104" s="70" t="s">
        <v>191</v>
      </c>
      <c r="C104" s="197">
        <f t="shared" si="4"/>
        <v>7.3766666666666669</v>
      </c>
      <c r="D104" s="125" t="s">
        <v>378</v>
      </c>
      <c r="E104" s="125">
        <v>36933056</v>
      </c>
      <c r="F104" s="125" t="s">
        <v>173</v>
      </c>
      <c r="G104" s="125" t="s">
        <v>214</v>
      </c>
      <c r="H104" s="187">
        <v>39430</v>
      </c>
      <c r="I104" s="125" t="s">
        <v>141</v>
      </c>
      <c r="J104" s="125" t="s">
        <v>379</v>
      </c>
      <c r="K104" s="125" t="s">
        <v>380</v>
      </c>
      <c r="L104" s="125" t="s">
        <v>381</v>
      </c>
      <c r="M104" s="125" t="s">
        <v>140</v>
      </c>
      <c r="N104" s="125" t="s">
        <v>140</v>
      </c>
      <c r="O104" s="125" t="s">
        <v>140</v>
      </c>
      <c r="P104" s="125" t="s">
        <v>567</v>
      </c>
      <c r="Q104" s="125"/>
    </row>
    <row r="105" spans="2:17" x14ac:dyDescent="0.25">
      <c r="B105" s="70" t="s">
        <v>191</v>
      </c>
      <c r="C105" s="197">
        <f t="shared" si="4"/>
        <v>7.3766666666666669</v>
      </c>
      <c r="D105" s="125" t="s">
        <v>378</v>
      </c>
      <c r="E105" s="125">
        <v>36933056</v>
      </c>
      <c r="F105" s="125" t="s">
        <v>173</v>
      </c>
      <c r="G105" s="125" t="s">
        <v>214</v>
      </c>
      <c r="H105" s="187">
        <v>39430</v>
      </c>
      <c r="I105" s="125" t="s">
        <v>141</v>
      </c>
      <c r="J105" s="125" t="s">
        <v>382</v>
      </c>
      <c r="K105" s="125" t="s">
        <v>383</v>
      </c>
      <c r="L105" s="125" t="s">
        <v>173</v>
      </c>
      <c r="M105" s="125" t="s">
        <v>140</v>
      </c>
      <c r="N105" s="125" t="s">
        <v>140</v>
      </c>
      <c r="O105" s="125" t="s">
        <v>140</v>
      </c>
      <c r="P105" s="125" t="s">
        <v>567</v>
      </c>
      <c r="Q105" s="125"/>
    </row>
    <row r="106" spans="2:17" x14ac:dyDescent="0.25">
      <c r="B106" s="70" t="s">
        <v>191</v>
      </c>
      <c r="C106" s="197">
        <f t="shared" si="4"/>
        <v>7.3766666666666669</v>
      </c>
      <c r="D106" s="125" t="s">
        <v>384</v>
      </c>
      <c r="E106" s="125">
        <v>1085263768</v>
      </c>
      <c r="F106" s="125" t="s">
        <v>189</v>
      </c>
      <c r="G106" s="125" t="s">
        <v>385</v>
      </c>
      <c r="H106" s="187">
        <v>41629</v>
      </c>
      <c r="I106" s="125" t="s">
        <v>141</v>
      </c>
      <c r="J106" s="125" t="s">
        <v>386</v>
      </c>
      <c r="K106" s="125" t="s">
        <v>387</v>
      </c>
      <c r="L106" s="125" t="s">
        <v>388</v>
      </c>
      <c r="M106" s="125" t="s">
        <v>140</v>
      </c>
      <c r="N106" s="125" t="s">
        <v>140</v>
      </c>
      <c r="O106" s="125" t="s">
        <v>140</v>
      </c>
      <c r="P106" s="125" t="s">
        <v>567</v>
      </c>
      <c r="Q106" s="125"/>
    </row>
    <row r="107" spans="2:17" x14ac:dyDescent="0.25">
      <c r="B107" s="190"/>
      <c r="C107" s="198"/>
      <c r="D107" s="10"/>
      <c r="E107" s="10"/>
      <c r="F107" s="10"/>
      <c r="G107" s="10"/>
      <c r="H107" s="199"/>
      <c r="I107" s="10"/>
      <c r="J107" s="10"/>
      <c r="K107" s="10"/>
      <c r="L107" s="10"/>
      <c r="M107" s="10"/>
      <c r="N107" s="10"/>
      <c r="O107" s="10"/>
      <c r="P107" s="10"/>
      <c r="Q107" s="10"/>
    </row>
    <row r="108" spans="2:17" x14ac:dyDescent="0.25">
      <c r="B108" s="190"/>
      <c r="C108" s="198"/>
      <c r="D108" s="10"/>
      <c r="E108" s="10"/>
      <c r="F108" s="10"/>
      <c r="G108" s="10"/>
      <c r="H108" s="199"/>
      <c r="I108" s="10"/>
      <c r="J108" s="10"/>
      <c r="K108" s="10"/>
      <c r="L108" s="10"/>
      <c r="M108" s="10"/>
      <c r="N108" s="10"/>
      <c r="O108" s="10"/>
      <c r="P108" s="10"/>
      <c r="Q108" s="10"/>
    </row>
    <row r="109" spans="2:17" x14ac:dyDescent="0.25">
      <c r="B109" s="190"/>
      <c r="C109" s="198"/>
      <c r="D109" s="10"/>
      <c r="E109" s="10"/>
      <c r="F109" s="10"/>
      <c r="G109" s="10"/>
      <c r="H109" s="199"/>
      <c r="I109" s="10"/>
      <c r="J109" s="10"/>
      <c r="K109" s="10"/>
      <c r="L109" s="10"/>
      <c r="M109" s="10"/>
      <c r="N109" s="10"/>
      <c r="O109" s="10"/>
      <c r="P109" s="10"/>
      <c r="Q109" s="10"/>
    </row>
    <row r="110" spans="2:17" x14ac:dyDescent="0.25">
      <c r="B110" s="190"/>
      <c r="C110" s="198"/>
      <c r="D110" s="10"/>
      <c r="E110" s="10"/>
      <c r="F110" s="10"/>
      <c r="G110" s="10"/>
      <c r="H110" s="199"/>
      <c r="I110" s="10"/>
      <c r="J110" s="10"/>
      <c r="K110" s="10"/>
      <c r="L110" s="10"/>
      <c r="M110" s="10"/>
      <c r="N110" s="10"/>
      <c r="O110" s="10"/>
      <c r="P110" s="10"/>
      <c r="Q110" s="10"/>
    </row>
    <row r="111" spans="2:17" x14ac:dyDescent="0.25">
      <c r="B111" s="190"/>
      <c r="C111" s="198"/>
      <c r="D111" s="10"/>
      <c r="E111" s="10"/>
      <c r="F111" s="10"/>
      <c r="G111" s="10"/>
      <c r="H111" s="199"/>
      <c r="I111" s="10"/>
      <c r="J111" s="10"/>
      <c r="K111" s="10"/>
      <c r="L111" s="10"/>
      <c r="M111" s="10"/>
      <c r="N111" s="10"/>
      <c r="O111" s="10"/>
      <c r="P111" s="10"/>
      <c r="Q111" s="10"/>
    </row>
    <row r="112" spans="2:17" x14ac:dyDescent="0.25">
      <c r="B112" s="190"/>
      <c r="C112" s="198"/>
      <c r="D112" s="10"/>
      <c r="E112" s="10"/>
      <c r="F112" s="10"/>
      <c r="G112" s="10"/>
      <c r="H112" s="199"/>
      <c r="I112" s="10"/>
      <c r="J112" s="10"/>
      <c r="K112" s="10"/>
      <c r="L112" s="10"/>
      <c r="M112" s="10"/>
      <c r="N112" s="10"/>
      <c r="O112" s="10"/>
      <c r="P112" s="10"/>
      <c r="Q112" s="10"/>
    </row>
    <row r="113" spans="1:26" ht="15.75" thickBot="1" x14ac:dyDescent="0.3"/>
    <row r="114" spans="1:26" ht="27" thickBot="1" x14ac:dyDescent="0.3">
      <c r="B114" s="246" t="s">
        <v>46</v>
      </c>
      <c r="C114" s="247"/>
      <c r="D114" s="247"/>
      <c r="E114" s="247"/>
      <c r="F114" s="247"/>
      <c r="G114" s="247"/>
      <c r="H114" s="247"/>
      <c r="I114" s="247"/>
      <c r="J114" s="247"/>
      <c r="K114" s="247"/>
      <c r="L114" s="247"/>
      <c r="M114" s="247"/>
      <c r="N114" s="248"/>
    </row>
    <row r="117" spans="1:26" ht="46.15" customHeight="1" x14ac:dyDescent="0.25">
      <c r="B117" s="69" t="s">
        <v>33</v>
      </c>
      <c r="C117" s="69" t="s">
        <v>47</v>
      </c>
      <c r="D117" s="252" t="s">
        <v>3</v>
      </c>
      <c r="E117" s="253"/>
    </row>
    <row r="118" spans="1:26" ht="77.25" customHeight="1" x14ac:dyDescent="0.25">
      <c r="B118" s="70" t="s">
        <v>126</v>
      </c>
      <c r="C118" s="169" t="s">
        <v>141</v>
      </c>
      <c r="D118" s="271" t="s">
        <v>548</v>
      </c>
      <c r="E118" s="255"/>
    </row>
    <row r="121" spans="1:26" ht="26.25" x14ac:dyDescent="0.25">
      <c r="B121" s="244" t="s">
        <v>64</v>
      </c>
      <c r="C121" s="245"/>
      <c r="D121" s="245"/>
      <c r="E121" s="245"/>
      <c r="F121" s="245"/>
      <c r="G121" s="245"/>
      <c r="H121" s="245"/>
      <c r="I121" s="245"/>
      <c r="J121" s="245"/>
      <c r="K121" s="245"/>
      <c r="L121" s="245"/>
      <c r="M121" s="245"/>
      <c r="N121" s="245"/>
      <c r="O121" s="245"/>
      <c r="P121" s="245"/>
    </row>
    <row r="123" spans="1:26" ht="15.75" thickBot="1" x14ac:dyDescent="0.3"/>
    <row r="124" spans="1:26" ht="27" thickBot="1" x14ac:dyDescent="0.3">
      <c r="B124" s="246" t="s">
        <v>54</v>
      </c>
      <c r="C124" s="247"/>
      <c r="D124" s="247"/>
      <c r="E124" s="247"/>
      <c r="F124" s="247"/>
      <c r="G124" s="247"/>
      <c r="H124" s="247"/>
      <c r="I124" s="247"/>
      <c r="J124" s="247"/>
      <c r="K124" s="247"/>
      <c r="L124" s="247"/>
      <c r="M124" s="247"/>
      <c r="N124" s="248"/>
    </row>
    <row r="126" spans="1:26" ht="15.75" thickBot="1" x14ac:dyDescent="0.3">
      <c r="M126" s="66"/>
      <c r="N126" s="66"/>
    </row>
    <row r="127" spans="1:26" s="111" customFormat="1" ht="109.5" customHeight="1" x14ac:dyDescent="0.25">
      <c r="B127" s="122" t="s">
        <v>149</v>
      </c>
      <c r="C127" s="122" t="s">
        <v>150</v>
      </c>
      <c r="D127" s="122" t="s">
        <v>151</v>
      </c>
      <c r="E127" s="122" t="s">
        <v>45</v>
      </c>
      <c r="F127" s="122" t="s">
        <v>22</v>
      </c>
      <c r="G127" s="122" t="s">
        <v>103</v>
      </c>
      <c r="H127" s="122" t="s">
        <v>17</v>
      </c>
      <c r="I127" s="122" t="s">
        <v>10</v>
      </c>
      <c r="J127" s="122" t="s">
        <v>31</v>
      </c>
      <c r="K127" s="122" t="s">
        <v>61</v>
      </c>
      <c r="L127" s="122" t="s">
        <v>20</v>
      </c>
      <c r="M127" s="107" t="s">
        <v>26</v>
      </c>
      <c r="N127" s="122" t="s">
        <v>152</v>
      </c>
      <c r="O127" s="122" t="s">
        <v>36</v>
      </c>
      <c r="P127" s="123" t="s">
        <v>11</v>
      </c>
      <c r="Q127" s="123" t="s">
        <v>19</v>
      </c>
    </row>
    <row r="128" spans="1:26" s="117" customFormat="1" ht="30" x14ac:dyDescent="0.25">
      <c r="A128" s="47">
        <v>1</v>
      </c>
      <c r="B128" s="118" t="s">
        <v>494</v>
      </c>
      <c r="C128" s="119"/>
      <c r="D128" s="118" t="s">
        <v>501</v>
      </c>
      <c r="E128" s="113" t="s">
        <v>529</v>
      </c>
      <c r="F128" s="114" t="s">
        <v>140</v>
      </c>
      <c r="G128" s="155"/>
      <c r="H128" s="121">
        <v>41263</v>
      </c>
      <c r="I128" s="115">
        <v>41912</v>
      </c>
      <c r="J128" s="115"/>
      <c r="K128" s="115" t="s">
        <v>498</v>
      </c>
      <c r="L128" s="115" t="s">
        <v>544</v>
      </c>
      <c r="M128" s="106">
        <v>252</v>
      </c>
      <c r="N128" s="106">
        <v>252</v>
      </c>
      <c r="O128" s="27"/>
      <c r="P128" s="27">
        <v>121</v>
      </c>
      <c r="Q128" s="156" t="s">
        <v>543</v>
      </c>
      <c r="R128" s="221"/>
      <c r="S128" s="116"/>
      <c r="T128" s="116"/>
      <c r="U128" s="116"/>
      <c r="V128" s="116"/>
      <c r="W128" s="116"/>
      <c r="X128" s="116"/>
      <c r="Y128" s="116"/>
      <c r="Z128" s="116"/>
    </row>
    <row r="129" spans="1:26" s="117" customFormat="1" x14ac:dyDescent="0.25">
      <c r="A129" s="47">
        <f>+A128+1</f>
        <v>2</v>
      </c>
      <c r="B129" s="118"/>
      <c r="C129" s="119"/>
      <c r="D129" s="118"/>
      <c r="E129" s="113"/>
      <c r="F129" s="114"/>
      <c r="G129" s="114"/>
      <c r="H129" s="114"/>
      <c r="I129" s="115"/>
      <c r="J129" s="115"/>
      <c r="K129" s="115"/>
      <c r="L129" s="115"/>
      <c r="M129" s="106"/>
      <c r="N129" s="106"/>
      <c r="O129" s="27"/>
      <c r="P129" s="27"/>
      <c r="Q129" s="156"/>
      <c r="R129" s="116"/>
      <c r="S129" s="116"/>
      <c r="T129" s="116"/>
      <c r="U129" s="116"/>
      <c r="V129" s="116"/>
      <c r="W129" s="116"/>
      <c r="X129" s="116"/>
      <c r="Y129" s="116"/>
      <c r="Z129" s="116"/>
    </row>
    <row r="130" spans="1:26" s="117" customFormat="1" x14ac:dyDescent="0.25">
      <c r="A130" s="47">
        <f t="shared" ref="A130:A135" si="5">+A129+1</f>
        <v>3</v>
      </c>
      <c r="B130" s="118"/>
      <c r="C130" s="119"/>
      <c r="D130" s="118"/>
      <c r="E130" s="113"/>
      <c r="F130" s="114"/>
      <c r="G130" s="114"/>
      <c r="H130" s="114"/>
      <c r="I130" s="115"/>
      <c r="J130" s="115"/>
      <c r="K130" s="115"/>
      <c r="L130" s="115"/>
      <c r="M130" s="106"/>
      <c r="N130" s="106"/>
      <c r="O130" s="27"/>
      <c r="P130" s="27"/>
      <c r="Q130" s="156"/>
      <c r="R130" s="116"/>
      <c r="S130" s="116"/>
      <c r="T130" s="116"/>
      <c r="U130" s="116"/>
      <c r="V130" s="116"/>
      <c r="W130" s="116"/>
      <c r="X130" s="116"/>
      <c r="Y130" s="116"/>
      <c r="Z130" s="116"/>
    </row>
    <row r="131" spans="1:26" s="117" customFormat="1" x14ac:dyDescent="0.25">
      <c r="A131" s="47">
        <f t="shared" si="5"/>
        <v>4</v>
      </c>
      <c r="B131" s="118"/>
      <c r="C131" s="119"/>
      <c r="D131" s="118"/>
      <c r="E131" s="113"/>
      <c r="F131" s="114"/>
      <c r="G131" s="114"/>
      <c r="H131" s="114"/>
      <c r="I131" s="115"/>
      <c r="J131" s="115"/>
      <c r="K131" s="115"/>
      <c r="L131" s="115"/>
      <c r="M131" s="106"/>
      <c r="N131" s="106"/>
      <c r="O131" s="27"/>
      <c r="P131" s="27"/>
      <c r="Q131" s="156"/>
      <c r="R131" s="116"/>
      <c r="S131" s="116"/>
      <c r="T131" s="116"/>
      <c r="U131" s="116"/>
      <c r="V131" s="116"/>
      <c r="W131" s="116"/>
      <c r="X131" s="116"/>
      <c r="Y131" s="116"/>
      <c r="Z131" s="116"/>
    </row>
    <row r="132" spans="1:26" s="117" customFormat="1" x14ac:dyDescent="0.25">
      <c r="A132" s="47">
        <f t="shared" si="5"/>
        <v>5</v>
      </c>
      <c r="B132" s="118"/>
      <c r="C132" s="119"/>
      <c r="D132" s="118"/>
      <c r="E132" s="113"/>
      <c r="F132" s="114"/>
      <c r="G132" s="114"/>
      <c r="H132" s="114"/>
      <c r="I132" s="115"/>
      <c r="J132" s="115"/>
      <c r="K132" s="115"/>
      <c r="L132" s="115"/>
      <c r="M132" s="106"/>
      <c r="N132" s="106"/>
      <c r="O132" s="27"/>
      <c r="P132" s="27"/>
      <c r="Q132" s="156"/>
      <c r="R132" s="116"/>
      <c r="S132" s="116"/>
      <c r="T132" s="116"/>
      <c r="U132" s="116"/>
      <c r="V132" s="116"/>
      <c r="W132" s="116"/>
      <c r="X132" s="116"/>
      <c r="Y132" s="116"/>
      <c r="Z132" s="116"/>
    </row>
    <row r="133" spans="1:26" s="117" customFormat="1" x14ac:dyDescent="0.25">
      <c r="A133" s="47">
        <f t="shared" si="5"/>
        <v>6</v>
      </c>
      <c r="B133" s="118"/>
      <c r="C133" s="119"/>
      <c r="D133" s="118"/>
      <c r="E133" s="113"/>
      <c r="F133" s="114"/>
      <c r="G133" s="114"/>
      <c r="H133" s="114"/>
      <c r="I133" s="115"/>
      <c r="J133" s="115"/>
      <c r="K133" s="115"/>
      <c r="L133" s="115"/>
      <c r="M133" s="106"/>
      <c r="N133" s="106"/>
      <c r="O133" s="27"/>
      <c r="P133" s="27"/>
      <c r="Q133" s="156"/>
      <c r="R133" s="116"/>
      <c r="S133" s="116"/>
      <c r="T133" s="116"/>
      <c r="U133" s="116"/>
      <c r="V133" s="116"/>
      <c r="W133" s="116"/>
      <c r="X133" s="116"/>
      <c r="Y133" s="116"/>
      <c r="Z133" s="116"/>
    </row>
    <row r="134" spans="1:26" s="117" customFormat="1" x14ac:dyDescent="0.25">
      <c r="A134" s="47">
        <f t="shared" si="5"/>
        <v>7</v>
      </c>
      <c r="B134" s="118"/>
      <c r="C134" s="119"/>
      <c r="D134" s="118"/>
      <c r="E134" s="113"/>
      <c r="F134" s="114"/>
      <c r="G134" s="114"/>
      <c r="H134" s="114"/>
      <c r="I134" s="115"/>
      <c r="J134" s="115"/>
      <c r="K134" s="115"/>
      <c r="L134" s="115"/>
      <c r="M134" s="106"/>
      <c r="N134" s="106"/>
      <c r="O134" s="27"/>
      <c r="P134" s="27"/>
      <c r="Q134" s="156"/>
      <c r="R134" s="116"/>
      <c r="S134" s="116"/>
      <c r="T134" s="116"/>
      <c r="U134" s="116"/>
      <c r="V134" s="116"/>
      <c r="W134" s="116"/>
      <c r="X134" s="116"/>
      <c r="Y134" s="116"/>
      <c r="Z134" s="116"/>
    </row>
    <row r="135" spans="1:26" s="117" customFormat="1" x14ac:dyDescent="0.25">
      <c r="A135" s="47">
        <f t="shared" si="5"/>
        <v>8</v>
      </c>
      <c r="B135" s="118"/>
      <c r="C135" s="119"/>
      <c r="D135" s="118"/>
      <c r="E135" s="113"/>
      <c r="F135" s="114"/>
      <c r="G135" s="114"/>
      <c r="H135" s="114"/>
      <c r="I135" s="115"/>
      <c r="J135" s="115"/>
      <c r="K135" s="115"/>
      <c r="L135" s="115"/>
      <c r="M135" s="106"/>
      <c r="N135" s="106"/>
      <c r="O135" s="27"/>
      <c r="P135" s="27"/>
      <c r="Q135" s="156"/>
      <c r="R135" s="116"/>
      <c r="S135" s="116"/>
      <c r="T135" s="116"/>
      <c r="U135" s="116"/>
      <c r="V135" s="116"/>
      <c r="W135" s="116"/>
      <c r="X135" s="116"/>
      <c r="Y135" s="116"/>
      <c r="Z135" s="116"/>
    </row>
    <row r="136" spans="1:26" s="117" customFormat="1" ht="29.25" customHeight="1" x14ac:dyDescent="0.25">
      <c r="A136" s="47"/>
      <c r="B136" s="50" t="s">
        <v>16</v>
      </c>
      <c r="C136" s="119"/>
      <c r="D136" s="118"/>
      <c r="E136" s="113"/>
      <c r="F136" s="114"/>
      <c r="G136" s="114"/>
      <c r="H136" s="114"/>
      <c r="I136" s="115"/>
      <c r="J136" s="115"/>
      <c r="K136" s="120" t="s">
        <v>545</v>
      </c>
      <c r="L136" s="120">
        <f t="shared" ref="L136:N136" si="6">SUM(L128:L135)</f>
        <v>0</v>
      </c>
      <c r="M136" s="154">
        <f t="shared" si="6"/>
        <v>252</v>
      </c>
      <c r="N136" s="120">
        <f t="shared" si="6"/>
        <v>252</v>
      </c>
      <c r="O136" s="27"/>
      <c r="P136" s="27"/>
      <c r="Q136" s="157"/>
    </row>
    <row r="137" spans="1:26" x14ac:dyDescent="0.25">
      <c r="B137" s="30"/>
      <c r="C137" s="30"/>
      <c r="D137" s="30"/>
      <c r="E137" s="31"/>
      <c r="F137" s="30"/>
      <c r="G137" s="30"/>
      <c r="H137" s="30"/>
      <c r="I137" s="30"/>
      <c r="J137" s="30"/>
      <c r="K137" s="30"/>
      <c r="L137" s="30"/>
      <c r="M137" s="30"/>
      <c r="N137" s="30"/>
      <c r="O137" s="30"/>
      <c r="P137" s="30"/>
    </row>
    <row r="138" spans="1:26" ht="28.5" customHeight="1" x14ac:dyDescent="0.25">
      <c r="B138" s="60" t="s">
        <v>32</v>
      </c>
      <c r="C138" s="74" t="str">
        <f>+K136</f>
        <v>0</v>
      </c>
      <c r="H138" s="32"/>
      <c r="I138" s="32"/>
      <c r="J138" s="32"/>
      <c r="K138" s="32"/>
      <c r="L138" s="32"/>
      <c r="M138" s="32"/>
      <c r="N138" s="30"/>
      <c r="O138" s="30"/>
      <c r="P138" s="30"/>
    </row>
    <row r="140" spans="1:26" ht="15.75" thickBot="1" x14ac:dyDescent="0.3"/>
    <row r="141" spans="1:26" ht="37.15" customHeight="1" thickBot="1" x14ac:dyDescent="0.3">
      <c r="B141" s="77" t="s">
        <v>49</v>
      </c>
      <c r="C141" s="78" t="s">
        <v>50</v>
      </c>
      <c r="D141" s="77" t="s">
        <v>51</v>
      </c>
      <c r="E141" s="78" t="s">
        <v>55</v>
      </c>
    </row>
    <row r="142" spans="1:26" ht="41.45" customHeight="1" x14ac:dyDescent="0.25">
      <c r="B142" s="68" t="s">
        <v>127</v>
      </c>
      <c r="C142" s="71">
        <v>20</v>
      </c>
      <c r="D142" s="71">
        <v>0</v>
      </c>
      <c r="E142" s="249">
        <f>+D142+D143+D144</f>
        <v>0</v>
      </c>
    </row>
    <row r="143" spans="1:26" x14ac:dyDescent="0.25">
      <c r="B143" s="68" t="s">
        <v>128</v>
      </c>
      <c r="C143" s="58">
        <v>30</v>
      </c>
      <c r="D143" s="204">
        <v>0</v>
      </c>
      <c r="E143" s="250"/>
    </row>
    <row r="144" spans="1:26" ht="15.75" thickBot="1" x14ac:dyDescent="0.3">
      <c r="B144" s="68" t="s">
        <v>129</v>
      </c>
      <c r="C144" s="73">
        <v>40</v>
      </c>
      <c r="D144" s="73">
        <v>0</v>
      </c>
      <c r="E144" s="251"/>
    </row>
    <row r="146" spans="2:17" ht="15.75" thickBot="1" x14ac:dyDescent="0.3"/>
    <row r="147" spans="2:17" ht="27" thickBot="1" x14ac:dyDescent="0.3">
      <c r="B147" s="246" t="s">
        <v>52</v>
      </c>
      <c r="C147" s="247"/>
      <c r="D147" s="247"/>
      <c r="E147" s="247"/>
      <c r="F147" s="247"/>
      <c r="G147" s="247"/>
      <c r="H147" s="247"/>
      <c r="I147" s="247"/>
      <c r="J147" s="247"/>
      <c r="K147" s="247"/>
      <c r="L147" s="247"/>
      <c r="M147" s="247"/>
      <c r="N147" s="248"/>
    </row>
    <row r="149" spans="2:17" ht="76.5" customHeight="1" x14ac:dyDescent="0.25">
      <c r="B149" s="124" t="s">
        <v>0</v>
      </c>
      <c r="C149" s="124" t="s">
        <v>39</v>
      </c>
      <c r="D149" s="124" t="s">
        <v>40</v>
      </c>
      <c r="E149" s="124" t="s">
        <v>116</v>
      </c>
      <c r="F149" s="124" t="s">
        <v>118</v>
      </c>
      <c r="G149" s="124" t="s">
        <v>119</v>
      </c>
      <c r="H149" s="124" t="s">
        <v>120</v>
      </c>
      <c r="I149" s="124" t="s">
        <v>117</v>
      </c>
      <c r="J149" s="252" t="s">
        <v>121</v>
      </c>
      <c r="K149" s="269"/>
      <c r="L149" s="253"/>
      <c r="M149" s="124" t="s">
        <v>125</v>
      </c>
      <c r="N149" s="124" t="s">
        <v>41</v>
      </c>
      <c r="O149" s="124" t="s">
        <v>42</v>
      </c>
      <c r="P149" s="252" t="s">
        <v>3</v>
      </c>
      <c r="Q149" s="253"/>
    </row>
    <row r="150" spans="2:17" ht="60.75" customHeight="1" x14ac:dyDescent="0.25">
      <c r="B150" s="200" t="s">
        <v>133</v>
      </c>
      <c r="C150" s="200"/>
      <c r="D150" s="3"/>
      <c r="E150" s="3"/>
      <c r="F150" s="3"/>
      <c r="G150" s="3"/>
      <c r="H150" s="3"/>
      <c r="I150" s="5"/>
      <c r="J150" s="1" t="s">
        <v>122</v>
      </c>
      <c r="K150" s="101" t="s">
        <v>123</v>
      </c>
      <c r="L150" s="100" t="s">
        <v>124</v>
      </c>
      <c r="M150" s="125"/>
      <c r="N150" s="125"/>
      <c r="O150" s="125"/>
      <c r="P150" s="270"/>
      <c r="Q150" s="270"/>
    </row>
    <row r="151" spans="2:17" ht="60.75" customHeight="1" x14ac:dyDescent="0.25">
      <c r="B151" s="200" t="s">
        <v>134</v>
      </c>
      <c r="C151" s="200"/>
      <c r="D151" s="3"/>
      <c r="E151" s="3"/>
      <c r="F151" s="3"/>
      <c r="G151" s="3"/>
      <c r="H151" s="3"/>
      <c r="I151" s="5"/>
      <c r="J151" s="1"/>
      <c r="K151" s="101"/>
      <c r="L151" s="100"/>
      <c r="M151" s="125"/>
      <c r="N151" s="125"/>
      <c r="O151" s="125"/>
      <c r="P151" s="204"/>
      <c r="Q151" s="204"/>
    </row>
    <row r="152" spans="2:17" ht="33.6" customHeight="1" x14ac:dyDescent="0.25">
      <c r="B152" s="200" t="s">
        <v>135</v>
      </c>
      <c r="C152" s="200"/>
      <c r="D152" s="3"/>
      <c r="E152" s="3"/>
      <c r="F152" s="3"/>
      <c r="G152" s="3"/>
      <c r="H152" s="3"/>
      <c r="I152" s="5"/>
      <c r="J152" s="1"/>
      <c r="K152" s="100"/>
      <c r="L152" s="100"/>
      <c r="M152" s="125"/>
      <c r="N152" s="125"/>
      <c r="O152" s="125"/>
      <c r="P152" s="270"/>
      <c r="Q152" s="270"/>
    </row>
    <row r="155" spans="2:17" ht="15.75" thickBot="1" x14ac:dyDescent="0.3"/>
    <row r="156" spans="2:17" ht="54" customHeight="1" x14ac:dyDescent="0.25">
      <c r="B156" s="128" t="s">
        <v>33</v>
      </c>
      <c r="C156" s="128" t="s">
        <v>49</v>
      </c>
      <c r="D156" s="124" t="s">
        <v>50</v>
      </c>
      <c r="E156" s="128" t="s">
        <v>51</v>
      </c>
      <c r="F156" s="78" t="s">
        <v>56</v>
      </c>
      <c r="G156" s="97"/>
    </row>
    <row r="157" spans="2:17" ht="120.75" customHeight="1" x14ac:dyDescent="0.2">
      <c r="B157" s="238" t="s">
        <v>53</v>
      </c>
      <c r="C157" s="6" t="s">
        <v>130</v>
      </c>
      <c r="D157" s="204">
        <v>25</v>
      </c>
      <c r="E157" s="204">
        <v>0</v>
      </c>
      <c r="F157" s="239">
        <f>+E157+E158+E159</f>
        <v>0</v>
      </c>
      <c r="G157" s="98"/>
    </row>
    <row r="158" spans="2:17" ht="76.150000000000006" customHeight="1" x14ac:dyDescent="0.2">
      <c r="B158" s="238"/>
      <c r="C158" s="6" t="s">
        <v>131</v>
      </c>
      <c r="D158" s="75">
        <v>25</v>
      </c>
      <c r="E158" s="204">
        <v>0</v>
      </c>
      <c r="F158" s="240"/>
      <c r="G158" s="98"/>
    </row>
    <row r="159" spans="2:17" ht="69" customHeight="1" x14ac:dyDescent="0.2">
      <c r="B159" s="238"/>
      <c r="C159" s="6" t="s">
        <v>132</v>
      </c>
      <c r="D159" s="204">
        <v>10</v>
      </c>
      <c r="E159" s="204">
        <v>0</v>
      </c>
      <c r="F159" s="241"/>
      <c r="G159" s="98"/>
    </row>
    <row r="160" spans="2:17" x14ac:dyDescent="0.25">
      <c r="C160" s="108"/>
    </row>
    <row r="163" spans="2:5" x14ac:dyDescent="0.25">
      <c r="B163" s="126" t="s">
        <v>57</v>
      </c>
    </row>
    <row r="166" spans="2:5" x14ac:dyDescent="0.25">
      <c r="B166" s="129" t="s">
        <v>33</v>
      </c>
      <c r="C166" s="129" t="s">
        <v>58</v>
      </c>
      <c r="D166" s="128" t="s">
        <v>51</v>
      </c>
      <c r="E166" s="128" t="s">
        <v>16</v>
      </c>
    </row>
    <row r="167" spans="2:5" ht="28.5" x14ac:dyDescent="0.25">
      <c r="B167" s="109" t="s">
        <v>59</v>
      </c>
      <c r="C167" s="110">
        <v>40</v>
      </c>
      <c r="D167" s="204">
        <f>+E142</f>
        <v>0</v>
      </c>
      <c r="E167" s="242">
        <f>+D167+D168</f>
        <v>0</v>
      </c>
    </row>
    <row r="168" spans="2:5" ht="42.75" x14ac:dyDescent="0.25">
      <c r="B168" s="109" t="s">
        <v>60</v>
      </c>
      <c r="C168" s="110">
        <v>60</v>
      </c>
      <c r="D168" s="204">
        <f>+F157</f>
        <v>0</v>
      </c>
      <c r="E168" s="243"/>
    </row>
  </sheetData>
  <mergeCells count="39">
    <mergeCell ref="E167:E168"/>
    <mergeCell ref="B147:N147"/>
    <mergeCell ref="J149:L149"/>
    <mergeCell ref="P149:Q149"/>
    <mergeCell ref="P150:Q150"/>
    <mergeCell ref="P152:Q152"/>
    <mergeCell ref="B157:B159"/>
    <mergeCell ref="F157:F159"/>
    <mergeCell ref="E142:E144"/>
    <mergeCell ref="O72:P72"/>
    <mergeCell ref="O73:P73"/>
    <mergeCell ref="O74:P74"/>
    <mergeCell ref="O75:P75"/>
    <mergeCell ref="B81:N81"/>
    <mergeCell ref="B114:N114"/>
    <mergeCell ref="D117:E117"/>
    <mergeCell ref="D118:E118"/>
    <mergeCell ref="B121:P121"/>
    <mergeCell ref="B124:N124"/>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C9:N9"/>
    <mergeCell ref="B2:P2"/>
    <mergeCell ref="B4:P4"/>
    <mergeCell ref="C6:N6"/>
    <mergeCell ref="C7:N7"/>
    <mergeCell ref="C8:N8"/>
  </mergeCells>
  <conditionalFormatting sqref="C69:C71">
    <cfRule type="duplicateValues" dxfId="1" priority="2"/>
  </conditionalFormatting>
  <conditionalFormatting sqref="C72:C74">
    <cfRule type="duplicateValues" dxfId="0" priority="1"/>
  </conditionalFormatting>
  <dataValidations count="2">
    <dataValidation type="decimal" allowBlank="1" showInputMessage="1" showErrorMessage="1" sqref="WVH983084 WLL983084 C65580 IV65580 SR65580 ACN65580 AMJ65580 AWF65580 BGB65580 BPX65580 BZT65580 CJP65580 CTL65580 DDH65580 DND65580 DWZ65580 EGV65580 EQR65580 FAN65580 FKJ65580 FUF65580 GEB65580 GNX65580 GXT65580 HHP65580 HRL65580 IBH65580 ILD65580 IUZ65580 JEV65580 JOR65580 JYN65580 KIJ65580 KSF65580 LCB65580 LLX65580 LVT65580 MFP65580 MPL65580 MZH65580 NJD65580 NSZ65580 OCV65580 OMR65580 OWN65580 PGJ65580 PQF65580 QAB65580 QJX65580 QTT65580 RDP65580 RNL65580 RXH65580 SHD65580 SQZ65580 TAV65580 TKR65580 TUN65580 UEJ65580 UOF65580 UYB65580 VHX65580 VRT65580 WBP65580 WLL65580 WVH65580 C131116 IV131116 SR131116 ACN131116 AMJ131116 AWF131116 BGB131116 BPX131116 BZT131116 CJP131116 CTL131116 DDH131116 DND131116 DWZ131116 EGV131116 EQR131116 FAN131116 FKJ131116 FUF131116 GEB131116 GNX131116 GXT131116 HHP131116 HRL131116 IBH131116 ILD131116 IUZ131116 JEV131116 JOR131116 JYN131116 KIJ131116 KSF131116 LCB131116 LLX131116 LVT131116 MFP131116 MPL131116 MZH131116 NJD131116 NSZ131116 OCV131116 OMR131116 OWN131116 PGJ131116 PQF131116 QAB131116 QJX131116 QTT131116 RDP131116 RNL131116 RXH131116 SHD131116 SQZ131116 TAV131116 TKR131116 TUN131116 UEJ131116 UOF131116 UYB131116 VHX131116 VRT131116 WBP131116 WLL131116 WVH131116 C196652 IV196652 SR196652 ACN196652 AMJ196652 AWF196652 BGB196652 BPX196652 BZT196652 CJP196652 CTL196652 DDH196652 DND196652 DWZ196652 EGV196652 EQR196652 FAN196652 FKJ196652 FUF196652 GEB196652 GNX196652 GXT196652 HHP196652 HRL196652 IBH196652 ILD196652 IUZ196652 JEV196652 JOR196652 JYN196652 KIJ196652 KSF196652 LCB196652 LLX196652 LVT196652 MFP196652 MPL196652 MZH196652 NJD196652 NSZ196652 OCV196652 OMR196652 OWN196652 PGJ196652 PQF196652 QAB196652 QJX196652 QTT196652 RDP196652 RNL196652 RXH196652 SHD196652 SQZ196652 TAV196652 TKR196652 TUN196652 UEJ196652 UOF196652 UYB196652 VHX196652 VRT196652 WBP196652 WLL196652 WVH196652 C262188 IV262188 SR262188 ACN262188 AMJ262188 AWF262188 BGB262188 BPX262188 BZT262188 CJP262188 CTL262188 DDH262188 DND262188 DWZ262188 EGV262188 EQR262188 FAN262188 FKJ262188 FUF262188 GEB262188 GNX262188 GXT262188 HHP262188 HRL262188 IBH262188 ILD262188 IUZ262188 JEV262188 JOR262188 JYN262188 KIJ262188 KSF262188 LCB262188 LLX262188 LVT262188 MFP262188 MPL262188 MZH262188 NJD262188 NSZ262188 OCV262188 OMR262188 OWN262188 PGJ262188 PQF262188 QAB262188 QJX262188 QTT262188 RDP262188 RNL262188 RXH262188 SHD262188 SQZ262188 TAV262188 TKR262188 TUN262188 UEJ262188 UOF262188 UYB262188 VHX262188 VRT262188 WBP262188 WLL262188 WVH262188 C327724 IV327724 SR327724 ACN327724 AMJ327724 AWF327724 BGB327724 BPX327724 BZT327724 CJP327724 CTL327724 DDH327724 DND327724 DWZ327724 EGV327724 EQR327724 FAN327724 FKJ327724 FUF327724 GEB327724 GNX327724 GXT327724 HHP327724 HRL327724 IBH327724 ILD327724 IUZ327724 JEV327724 JOR327724 JYN327724 KIJ327724 KSF327724 LCB327724 LLX327724 LVT327724 MFP327724 MPL327724 MZH327724 NJD327724 NSZ327724 OCV327724 OMR327724 OWN327724 PGJ327724 PQF327724 QAB327724 QJX327724 QTT327724 RDP327724 RNL327724 RXH327724 SHD327724 SQZ327724 TAV327724 TKR327724 TUN327724 UEJ327724 UOF327724 UYB327724 VHX327724 VRT327724 WBP327724 WLL327724 WVH327724 C393260 IV393260 SR393260 ACN393260 AMJ393260 AWF393260 BGB393260 BPX393260 BZT393260 CJP393260 CTL393260 DDH393260 DND393260 DWZ393260 EGV393260 EQR393260 FAN393260 FKJ393260 FUF393260 GEB393260 GNX393260 GXT393260 HHP393260 HRL393260 IBH393260 ILD393260 IUZ393260 JEV393260 JOR393260 JYN393260 KIJ393260 KSF393260 LCB393260 LLX393260 LVT393260 MFP393260 MPL393260 MZH393260 NJD393260 NSZ393260 OCV393260 OMR393260 OWN393260 PGJ393260 PQF393260 QAB393260 QJX393260 QTT393260 RDP393260 RNL393260 RXH393260 SHD393260 SQZ393260 TAV393260 TKR393260 TUN393260 UEJ393260 UOF393260 UYB393260 VHX393260 VRT393260 WBP393260 WLL393260 WVH393260 C458796 IV458796 SR458796 ACN458796 AMJ458796 AWF458796 BGB458796 BPX458796 BZT458796 CJP458796 CTL458796 DDH458796 DND458796 DWZ458796 EGV458796 EQR458796 FAN458796 FKJ458796 FUF458796 GEB458796 GNX458796 GXT458796 HHP458796 HRL458796 IBH458796 ILD458796 IUZ458796 JEV458796 JOR458796 JYN458796 KIJ458796 KSF458796 LCB458796 LLX458796 LVT458796 MFP458796 MPL458796 MZH458796 NJD458796 NSZ458796 OCV458796 OMR458796 OWN458796 PGJ458796 PQF458796 QAB458796 QJX458796 QTT458796 RDP458796 RNL458796 RXH458796 SHD458796 SQZ458796 TAV458796 TKR458796 TUN458796 UEJ458796 UOF458796 UYB458796 VHX458796 VRT458796 WBP458796 WLL458796 WVH458796 C524332 IV524332 SR524332 ACN524332 AMJ524332 AWF524332 BGB524332 BPX524332 BZT524332 CJP524332 CTL524332 DDH524332 DND524332 DWZ524332 EGV524332 EQR524332 FAN524332 FKJ524332 FUF524332 GEB524332 GNX524332 GXT524332 HHP524332 HRL524332 IBH524332 ILD524332 IUZ524332 JEV524332 JOR524332 JYN524332 KIJ524332 KSF524332 LCB524332 LLX524332 LVT524332 MFP524332 MPL524332 MZH524332 NJD524332 NSZ524332 OCV524332 OMR524332 OWN524332 PGJ524332 PQF524332 QAB524332 QJX524332 QTT524332 RDP524332 RNL524332 RXH524332 SHD524332 SQZ524332 TAV524332 TKR524332 TUN524332 UEJ524332 UOF524332 UYB524332 VHX524332 VRT524332 WBP524332 WLL524332 WVH524332 C589868 IV589868 SR589868 ACN589868 AMJ589868 AWF589868 BGB589868 BPX589868 BZT589868 CJP589868 CTL589868 DDH589868 DND589868 DWZ589868 EGV589868 EQR589868 FAN589868 FKJ589868 FUF589868 GEB589868 GNX589868 GXT589868 HHP589868 HRL589868 IBH589868 ILD589868 IUZ589868 JEV589868 JOR589868 JYN589868 KIJ589868 KSF589868 LCB589868 LLX589868 LVT589868 MFP589868 MPL589868 MZH589868 NJD589868 NSZ589868 OCV589868 OMR589868 OWN589868 PGJ589868 PQF589868 QAB589868 QJX589868 QTT589868 RDP589868 RNL589868 RXH589868 SHD589868 SQZ589868 TAV589868 TKR589868 TUN589868 UEJ589868 UOF589868 UYB589868 VHX589868 VRT589868 WBP589868 WLL589868 WVH589868 C655404 IV655404 SR655404 ACN655404 AMJ655404 AWF655404 BGB655404 BPX655404 BZT655404 CJP655404 CTL655404 DDH655404 DND655404 DWZ655404 EGV655404 EQR655404 FAN655404 FKJ655404 FUF655404 GEB655404 GNX655404 GXT655404 HHP655404 HRL655404 IBH655404 ILD655404 IUZ655404 JEV655404 JOR655404 JYN655404 KIJ655404 KSF655404 LCB655404 LLX655404 LVT655404 MFP655404 MPL655404 MZH655404 NJD655404 NSZ655404 OCV655404 OMR655404 OWN655404 PGJ655404 PQF655404 QAB655404 QJX655404 QTT655404 RDP655404 RNL655404 RXH655404 SHD655404 SQZ655404 TAV655404 TKR655404 TUN655404 UEJ655404 UOF655404 UYB655404 VHX655404 VRT655404 WBP655404 WLL655404 WVH655404 C720940 IV720940 SR720940 ACN720940 AMJ720940 AWF720940 BGB720940 BPX720940 BZT720940 CJP720940 CTL720940 DDH720940 DND720940 DWZ720940 EGV720940 EQR720940 FAN720940 FKJ720940 FUF720940 GEB720940 GNX720940 GXT720940 HHP720940 HRL720940 IBH720940 ILD720940 IUZ720940 JEV720940 JOR720940 JYN720940 KIJ720940 KSF720940 LCB720940 LLX720940 LVT720940 MFP720940 MPL720940 MZH720940 NJD720940 NSZ720940 OCV720940 OMR720940 OWN720940 PGJ720940 PQF720940 QAB720940 QJX720940 QTT720940 RDP720940 RNL720940 RXH720940 SHD720940 SQZ720940 TAV720940 TKR720940 TUN720940 UEJ720940 UOF720940 UYB720940 VHX720940 VRT720940 WBP720940 WLL720940 WVH720940 C786476 IV786476 SR786476 ACN786476 AMJ786476 AWF786476 BGB786476 BPX786476 BZT786476 CJP786476 CTL786476 DDH786476 DND786476 DWZ786476 EGV786476 EQR786476 FAN786476 FKJ786476 FUF786476 GEB786476 GNX786476 GXT786476 HHP786476 HRL786476 IBH786476 ILD786476 IUZ786476 JEV786476 JOR786476 JYN786476 KIJ786476 KSF786476 LCB786476 LLX786476 LVT786476 MFP786476 MPL786476 MZH786476 NJD786476 NSZ786476 OCV786476 OMR786476 OWN786476 PGJ786476 PQF786476 QAB786476 QJX786476 QTT786476 RDP786476 RNL786476 RXH786476 SHD786476 SQZ786476 TAV786476 TKR786476 TUN786476 UEJ786476 UOF786476 UYB786476 VHX786476 VRT786476 WBP786476 WLL786476 WVH786476 C852012 IV852012 SR852012 ACN852012 AMJ852012 AWF852012 BGB852012 BPX852012 BZT852012 CJP852012 CTL852012 DDH852012 DND852012 DWZ852012 EGV852012 EQR852012 FAN852012 FKJ852012 FUF852012 GEB852012 GNX852012 GXT852012 HHP852012 HRL852012 IBH852012 ILD852012 IUZ852012 JEV852012 JOR852012 JYN852012 KIJ852012 KSF852012 LCB852012 LLX852012 LVT852012 MFP852012 MPL852012 MZH852012 NJD852012 NSZ852012 OCV852012 OMR852012 OWN852012 PGJ852012 PQF852012 QAB852012 QJX852012 QTT852012 RDP852012 RNL852012 RXH852012 SHD852012 SQZ852012 TAV852012 TKR852012 TUN852012 UEJ852012 UOF852012 UYB852012 VHX852012 VRT852012 WBP852012 WLL852012 WVH852012 C917548 IV917548 SR917548 ACN917548 AMJ917548 AWF917548 BGB917548 BPX917548 BZT917548 CJP917548 CTL917548 DDH917548 DND917548 DWZ917548 EGV917548 EQR917548 FAN917548 FKJ917548 FUF917548 GEB917548 GNX917548 GXT917548 HHP917548 HRL917548 IBH917548 ILD917548 IUZ917548 JEV917548 JOR917548 JYN917548 KIJ917548 KSF917548 LCB917548 LLX917548 LVT917548 MFP917548 MPL917548 MZH917548 NJD917548 NSZ917548 OCV917548 OMR917548 OWN917548 PGJ917548 PQF917548 QAB917548 QJX917548 QTT917548 RDP917548 RNL917548 RXH917548 SHD917548 SQZ917548 TAV917548 TKR917548 TUN917548 UEJ917548 UOF917548 UYB917548 VHX917548 VRT917548 WBP917548 WLL917548 WVH917548 C983084 IV983084 SR983084 ACN983084 AMJ983084 AWF983084 BGB983084 BPX983084 BZT983084 CJP983084 CTL983084 DDH983084 DND983084 DWZ983084 EGV983084 EQR983084 FAN983084 FKJ983084 FUF983084 GEB983084 GNX983084 GXT983084 HHP983084 HRL983084 IBH983084 ILD983084 IUZ983084 JEV983084 JOR983084 JYN983084 KIJ983084 KSF983084 LCB983084 LLX983084 LVT983084 MFP983084 MPL983084 MZH983084 NJD983084 NSZ983084 OCV983084 OMR983084 OWN983084 PGJ983084 PQF983084 QAB983084 QJX983084 QTT983084 RDP983084 RNL983084 RXH983084 SHD983084 SQZ983084 TAV983084 TKR983084 TUN983084 UEJ983084 UOF983084 UYB983084 VHX983084 VRT983084 WBP983084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84 A65580 IS65580 SO65580 ACK65580 AMG65580 AWC65580 BFY65580 BPU65580 BZQ65580 CJM65580 CTI65580 DDE65580 DNA65580 DWW65580 EGS65580 EQO65580 FAK65580 FKG65580 FUC65580 GDY65580 GNU65580 GXQ65580 HHM65580 HRI65580 IBE65580 ILA65580 IUW65580 JES65580 JOO65580 JYK65580 KIG65580 KSC65580 LBY65580 LLU65580 LVQ65580 MFM65580 MPI65580 MZE65580 NJA65580 NSW65580 OCS65580 OMO65580 OWK65580 PGG65580 PQC65580 PZY65580 QJU65580 QTQ65580 RDM65580 RNI65580 RXE65580 SHA65580 SQW65580 TAS65580 TKO65580 TUK65580 UEG65580 UOC65580 UXY65580 VHU65580 VRQ65580 WBM65580 WLI65580 WVE65580 A131116 IS131116 SO131116 ACK131116 AMG131116 AWC131116 BFY131116 BPU131116 BZQ131116 CJM131116 CTI131116 DDE131116 DNA131116 DWW131116 EGS131116 EQO131116 FAK131116 FKG131116 FUC131116 GDY131116 GNU131116 GXQ131116 HHM131116 HRI131116 IBE131116 ILA131116 IUW131116 JES131116 JOO131116 JYK131116 KIG131116 KSC131116 LBY131116 LLU131116 LVQ131116 MFM131116 MPI131116 MZE131116 NJA131116 NSW131116 OCS131116 OMO131116 OWK131116 PGG131116 PQC131116 PZY131116 QJU131116 QTQ131116 RDM131116 RNI131116 RXE131116 SHA131116 SQW131116 TAS131116 TKO131116 TUK131116 UEG131116 UOC131116 UXY131116 VHU131116 VRQ131116 WBM131116 WLI131116 WVE131116 A196652 IS196652 SO196652 ACK196652 AMG196652 AWC196652 BFY196652 BPU196652 BZQ196652 CJM196652 CTI196652 DDE196652 DNA196652 DWW196652 EGS196652 EQO196652 FAK196652 FKG196652 FUC196652 GDY196652 GNU196652 GXQ196652 HHM196652 HRI196652 IBE196652 ILA196652 IUW196652 JES196652 JOO196652 JYK196652 KIG196652 KSC196652 LBY196652 LLU196652 LVQ196652 MFM196652 MPI196652 MZE196652 NJA196652 NSW196652 OCS196652 OMO196652 OWK196652 PGG196652 PQC196652 PZY196652 QJU196652 QTQ196652 RDM196652 RNI196652 RXE196652 SHA196652 SQW196652 TAS196652 TKO196652 TUK196652 UEG196652 UOC196652 UXY196652 VHU196652 VRQ196652 WBM196652 WLI196652 WVE196652 A262188 IS262188 SO262188 ACK262188 AMG262188 AWC262188 BFY262188 BPU262188 BZQ262188 CJM262188 CTI262188 DDE262188 DNA262188 DWW262188 EGS262188 EQO262188 FAK262188 FKG262188 FUC262188 GDY262188 GNU262188 GXQ262188 HHM262188 HRI262188 IBE262188 ILA262188 IUW262188 JES262188 JOO262188 JYK262188 KIG262188 KSC262188 LBY262188 LLU262188 LVQ262188 MFM262188 MPI262188 MZE262188 NJA262188 NSW262188 OCS262188 OMO262188 OWK262188 PGG262188 PQC262188 PZY262188 QJU262188 QTQ262188 RDM262188 RNI262188 RXE262188 SHA262188 SQW262188 TAS262188 TKO262188 TUK262188 UEG262188 UOC262188 UXY262188 VHU262188 VRQ262188 WBM262188 WLI262188 WVE262188 A327724 IS327724 SO327724 ACK327724 AMG327724 AWC327724 BFY327724 BPU327724 BZQ327724 CJM327724 CTI327724 DDE327724 DNA327724 DWW327724 EGS327724 EQO327724 FAK327724 FKG327724 FUC327724 GDY327724 GNU327724 GXQ327724 HHM327724 HRI327724 IBE327724 ILA327724 IUW327724 JES327724 JOO327724 JYK327724 KIG327724 KSC327724 LBY327724 LLU327724 LVQ327724 MFM327724 MPI327724 MZE327724 NJA327724 NSW327724 OCS327724 OMO327724 OWK327724 PGG327724 PQC327724 PZY327724 QJU327724 QTQ327724 RDM327724 RNI327724 RXE327724 SHA327724 SQW327724 TAS327724 TKO327724 TUK327724 UEG327724 UOC327724 UXY327724 VHU327724 VRQ327724 WBM327724 WLI327724 WVE327724 A393260 IS393260 SO393260 ACK393260 AMG393260 AWC393260 BFY393260 BPU393260 BZQ393260 CJM393260 CTI393260 DDE393260 DNA393260 DWW393260 EGS393260 EQO393260 FAK393260 FKG393260 FUC393260 GDY393260 GNU393260 GXQ393260 HHM393260 HRI393260 IBE393260 ILA393260 IUW393260 JES393260 JOO393260 JYK393260 KIG393260 KSC393260 LBY393260 LLU393260 LVQ393260 MFM393260 MPI393260 MZE393260 NJA393260 NSW393260 OCS393260 OMO393260 OWK393260 PGG393260 PQC393260 PZY393260 QJU393260 QTQ393260 RDM393260 RNI393260 RXE393260 SHA393260 SQW393260 TAS393260 TKO393260 TUK393260 UEG393260 UOC393260 UXY393260 VHU393260 VRQ393260 WBM393260 WLI393260 WVE393260 A458796 IS458796 SO458796 ACK458796 AMG458796 AWC458796 BFY458796 BPU458796 BZQ458796 CJM458796 CTI458796 DDE458796 DNA458796 DWW458796 EGS458796 EQO458796 FAK458796 FKG458796 FUC458796 GDY458796 GNU458796 GXQ458796 HHM458796 HRI458796 IBE458796 ILA458796 IUW458796 JES458796 JOO458796 JYK458796 KIG458796 KSC458796 LBY458796 LLU458796 LVQ458796 MFM458796 MPI458796 MZE458796 NJA458796 NSW458796 OCS458796 OMO458796 OWK458796 PGG458796 PQC458796 PZY458796 QJU458796 QTQ458796 RDM458796 RNI458796 RXE458796 SHA458796 SQW458796 TAS458796 TKO458796 TUK458796 UEG458796 UOC458796 UXY458796 VHU458796 VRQ458796 WBM458796 WLI458796 WVE458796 A524332 IS524332 SO524332 ACK524332 AMG524332 AWC524332 BFY524332 BPU524332 BZQ524332 CJM524332 CTI524332 DDE524332 DNA524332 DWW524332 EGS524332 EQO524332 FAK524332 FKG524332 FUC524332 GDY524332 GNU524332 GXQ524332 HHM524332 HRI524332 IBE524332 ILA524332 IUW524332 JES524332 JOO524332 JYK524332 KIG524332 KSC524332 LBY524332 LLU524332 LVQ524332 MFM524332 MPI524332 MZE524332 NJA524332 NSW524332 OCS524332 OMO524332 OWK524332 PGG524332 PQC524332 PZY524332 QJU524332 QTQ524332 RDM524332 RNI524332 RXE524332 SHA524332 SQW524332 TAS524332 TKO524332 TUK524332 UEG524332 UOC524332 UXY524332 VHU524332 VRQ524332 WBM524332 WLI524332 WVE524332 A589868 IS589868 SO589868 ACK589868 AMG589868 AWC589868 BFY589868 BPU589868 BZQ589868 CJM589868 CTI589868 DDE589868 DNA589868 DWW589868 EGS589868 EQO589868 FAK589868 FKG589868 FUC589868 GDY589868 GNU589868 GXQ589868 HHM589868 HRI589868 IBE589868 ILA589868 IUW589868 JES589868 JOO589868 JYK589868 KIG589868 KSC589868 LBY589868 LLU589868 LVQ589868 MFM589868 MPI589868 MZE589868 NJA589868 NSW589868 OCS589868 OMO589868 OWK589868 PGG589868 PQC589868 PZY589868 QJU589868 QTQ589868 RDM589868 RNI589868 RXE589868 SHA589868 SQW589868 TAS589868 TKO589868 TUK589868 UEG589868 UOC589868 UXY589868 VHU589868 VRQ589868 WBM589868 WLI589868 WVE589868 A655404 IS655404 SO655404 ACK655404 AMG655404 AWC655404 BFY655404 BPU655404 BZQ655404 CJM655404 CTI655404 DDE655404 DNA655404 DWW655404 EGS655404 EQO655404 FAK655404 FKG655404 FUC655404 GDY655404 GNU655404 GXQ655404 HHM655404 HRI655404 IBE655404 ILA655404 IUW655404 JES655404 JOO655404 JYK655404 KIG655404 KSC655404 LBY655404 LLU655404 LVQ655404 MFM655404 MPI655404 MZE655404 NJA655404 NSW655404 OCS655404 OMO655404 OWK655404 PGG655404 PQC655404 PZY655404 QJU655404 QTQ655404 RDM655404 RNI655404 RXE655404 SHA655404 SQW655404 TAS655404 TKO655404 TUK655404 UEG655404 UOC655404 UXY655404 VHU655404 VRQ655404 WBM655404 WLI655404 WVE655404 A720940 IS720940 SO720940 ACK720940 AMG720940 AWC720940 BFY720940 BPU720940 BZQ720940 CJM720940 CTI720940 DDE720940 DNA720940 DWW720940 EGS720940 EQO720940 FAK720940 FKG720940 FUC720940 GDY720940 GNU720940 GXQ720940 HHM720940 HRI720940 IBE720940 ILA720940 IUW720940 JES720940 JOO720940 JYK720940 KIG720940 KSC720940 LBY720940 LLU720940 LVQ720940 MFM720940 MPI720940 MZE720940 NJA720940 NSW720940 OCS720940 OMO720940 OWK720940 PGG720940 PQC720940 PZY720940 QJU720940 QTQ720940 RDM720940 RNI720940 RXE720940 SHA720940 SQW720940 TAS720940 TKO720940 TUK720940 UEG720940 UOC720940 UXY720940 VHU720940 VRQ720940 WBM720940 WLI720940 WVE720940 A786476 IS786476 SO786476 ACK786476 AMG786476 AWC786476 BFY786476 BPU786476 BZQ786476 CJM786476 CTI786476 DDE786476 DNA786476 DWW786476 EGS786476 EQO786476 FAK786476 FKG786476 FUC786476 GDY786476 GNU786476 GXQ786476 HHM786476 HRI786476 IBE786476 ILA786476 IUW786476 JES786476 JOO786476 JYK786476 KIG786476 KSC786476 LBY786476 LLU786476 LVQ786476 MFM786476 MPI786476 MZE786476 NJA786476 NSW786476 OCS786476 OMO786476 OWK786476 PGG786476 PQC786476 PZY786476 QJU786476 QTQ786476 RDM786476 RNI786476 RXE786476 SHA786476 SQW786476 TAS786476 TKO786476 TUK786476 UEG786476 UOC786476 UXY786476 VHU786476 VRQ786476 WBM786476 WLI786476 WVE786476 A852012 IS852012 SO852012 ACK852012 AMG852012 AWC852012 BFY852012 BPU852012 BZQ852012 CJM852012 CTI852012 DDE852012 DNA852012 DWW852012 EGS852012 EQO852012 FAK852012 FKG852012 FUC852012 GDY852012 GNU852012 GXQ852012 HHM852012 HRI852012 IBE852012 ILA852012 IUW852012 JES852012 JOO852012 JYK852012 KIG852012 KSC852012 LBY852012 LLU852012 LVQ852012 MFM852012 MPI852012 MZE852012 NJA852012 NSW852012 OCS852012 OMO852012 OWK852012 PGG852012 PQC852012 PZY852012 QJU852012 QTQ852012 RDM852012 RNI852012 RXE852012 SHA852012 SQW852012 TAS852012 TKO852012 TUK852012 UEG852012 UOC852012 UXY852012 VHU852012 VRQ852012 WBM852012 WLI852012 WVE852012 A917548 IS917548 SO917548 ACK917548 AMG917548 AWC917548 BFY917548 BPU917548 BZQ917548 CJM917548 CTI917548 DDE917548 DNA917548 DWW917548 EGS917548 EQO917548 FAK917548 FKG917548 FUC917548 GDY917548 GNU917548 GXQ917548 HHM917548 HRI917548 IBE917548 ILA917548 IUW917548 JES917548 JOO917548 JYK917548 KIG917548 KSC917548 LBY917548 LLU917548 LVQ917548 MFM917548 MPI917548 MZE917548 NJA917548 NSW917548 OCS917548 OMO917548 OWK917548 PGG917548 PQC917548 PZY917548 QJU917548 QTQ917548 RDM917548 RNI917548 RXE917548 SHA917548 SQW917548 TAS917548 TKO917548 TUK917548 UEG917548 UOC917548 UXY917548 VHU917548 VRQ917548 WBM917548 WLI917548 WVE917548 A983084 IS983084 SO983084 ACK983084 AMG983084 AWC983084 BFY983084 BPU983084 BZQ983084 CJM983084 CTI983084 DDE983084 DNA983084 DWW983084 EGS983084 EQO983084 FAK983084 FKG983084 FUC983084 GDY983084 GNU983084 GXQ983084 HHM983084 HRI983084 IBE983084 ILA983084 IUW983084 JES983084 JOO983084 JYK983084 KIG983084 KSC983084 LBY983084 LLU983084 LVQ983084 MFM983084 MPI983084 MZE983084 NJA983084 NSW983084 OCS983084 OMO983084 OWK983084 PGG983084 PQC983084 PZY983084 QJU983084 QTQ983084 RDM983084 RNI983084 RXE983084 SHA983084 SQW983084 TAS983084 TKO983084 TUK983084 UEG983084 UOC983084 UXY983084 VHU983084 VRQ983084 WBM983084 WLI983084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WVG155"/>
  <sheetViews>
    <sheetView tabSelected="1" topLeftCell="A106" zoomScale="64" zoomScaleNormal="64" workbookViewId="0">
      <selection activeCell="A123" sqref="A123"/>
    </sheetView>
  </sheetViews>
  <sheetFormatPr baseColWidth="10" defaultRowHeight="15" x14ac:dyDescent="0.25"/>
  <cols>
    <col min="1" max="1" width="3.140625" style="9" bestFit="1" customWidth="1"/>
    <col min="2" max="2" width="84.28515625" style="9" customWidth="1"/>
    <col min="3" max="3" width="22.5703125" style="9" customWidth="1"/>
    <col min="4" max="4" width="29" style="9" customWidth="1"/>
    <col min="5" max="5" width="18" style="9" customWidth="1"/>
    <col min="6" max="6" width="22.7109375" style="9" customWidth="1"/>
    <col min="7" max="7" width="29.42578125" style="9" customWidth="1"/>
    <col min="8" max="8" width="14.42578125" style="9" customWidth="1"/>
    <col min="9" max="9" width="13.140625" style="9" customWidth="1"/>
    <col min="10" max="10" width="21.7109375" style="9" customWidth="1"/>
    <col min="11" max="11" width="18.28515625" style="9" customWidth="1"/>
    <col min="12" max="12" width="26.140625" style="9" customWidth="1"/>
    <col min="13" max="13" width="18.7109375" style="9" customWidth="1"/>
    <col min="14" max="14" width="22.140625" style="9" customWidth="1"/>
    <col min="15" max="15" width="18.5703125" style="9" customWidth="1"/>
    <col min="16" max="16" width="82.7109375" style="9" customWidth="1"/>
    <col min="17" max="17" width="51.42578125" style="9" customWidth="1"/>
    <col min="18" max="18" width="26.28515625" style="9" customWidth="1"/>
    <col min="19" max="22" width="6.42578125" style="9" customWidth="1"/>
    <col min="23" max="251" width="11.42578125" style="9"/>
    <col min="252" max="252" width="1" style="9" customWidth="1"/>
    <col min="253" max="253" width="4.28515625" style="9" customWidth="1"/>
    <col min="254" max="254" width="34.7109375" style="9" customWidth="1"/>
    <col min="255" max="255" width="11.42578125"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11.42578125"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11.42578125"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11.42578125"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11.42578125"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11.42578125"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11.42578125"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11.42578125"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11.42578125"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11.42578125"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11.42578125"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11.42578125"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11.42578125"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11.42578125"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11.42578125"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11.42578125"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11.42578125"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11.42578125"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11.42578125"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11.42578125"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11.42578125"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11.42578125"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11.42578125"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11.42578125"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11.42578125"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11.42578125"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11.42578125"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11.42578125"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11.42578125"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11.42578125"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11.42578125"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11.42578125"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11.42578125"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11.42578125"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11.42578125"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11.42578125"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11.42578125"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11.42578125"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11.42578125"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11.42578125"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11.42578125"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11.42578125"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11.42578125"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11.42578125"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11.42578125"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11.42578125"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11.42578125"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11.42578125"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11.42578125"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11.42578125"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11.42578125"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11.42578125"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11.42578125"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11.42578125"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11.42578125"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11.42578125"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11.42578125"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11.42578125"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11.42578125"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11.42578125"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11.42578125"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11.42578125"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11.42578125"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44" t="s">
        <v>63</v>
      </c>
      <c r="C2" s="245"/>
      <c r="D2" s="245"/>
      <c r="E2" s="245"/>
      <c r="F2" s="245"/>
      <c r="G2" s="245"/>
      <c r="H2" s="245"/>
      <c r="I2" s="245"/>
      <c r="J2" s="245"/>
      <c r="K2" s="245"/>
      <c r="L2" s="245"/>
      <c r="M2" s="245"/>
      <c r="N2" s="245"/>
      <c r="O2" s="245"/>
      <c r="P2" s="245"/>
    </row>
    <row r="4" spans="2:16" ht="26.25" x14ac:dyDescent="0.25">
      <c r="B4" s="244" t="s">
        <v>48</v>
      </c>
      <c r="C4" s="245"/>
      <c r="D4" s="245"/>
      <c r="E4" s="245"/>
      <c r="F4" s="245"/>
      <c r="G4" s="245"/>
      <c r="H4" s="245"/>
      <c r="I4" s="245"/>
      <c r="J4" s="245"/>
      <c r="K4" s="245"/>
      <c r="L4" s="245"/>
      <c r="M4" s="245"/>
      <c r="N4" s="245"/>
      <c r="O4" s="245"/>
      <c r="P4" s="245"/>
    </row>
    <row r="5" spans="2:16" ht="15.75" thickBot="1" x14ac:dyDescent="0.3"/>
    <row r="6" spans="2:16" ht="21.75" thickBot="1" x14ac:dyDescent="0.3">
      <c r="B6" s="11" t="s">
        <v>4</v>
      </c>
      <c r="C6" s="265" t="s">
        <v>494</v>
      </c>
      <c r="D6" s="265"/>
      <c r="E6" s="265"/>
      <c r="F6" s="265"/>
      <c r="G6" s="265"/>
      <c r="H6" s="265"/>
      <c r="I6" s="265"/>
      <c r="J6" s="265"/>
      <c r="K6" s="265"/>
      <c r="L6" s="265"/>
      <c r="M6" s="265"/>
      <c r="N6" s="266"/>
    </row>
    <row r="7" spans="2:16" ht="16.5" thickBot="1" x14ac:dyDescent="0.3">
      <c r="B7" s="12" t="s">
        <v>5</v>
      </c>
      <c r="C7" s="265" t="s">
        <v>215</v>
      </c>
      <c r="D7" s="265"/>
      <c r="E7" s="265"/>
      <c r="F7" s="265"/>
      <c r="G7" s="265"/>
      <c r="H7" s="265"/>
      <c r="I7" s="265"/>
      <c r="J7" s="265"/>
      <c r="K7" s="265"/>
      <c r="L7" s="265"/>
      <c r="M7" s="265"/>
      <c r="N7" s="266"/>
    </row>
    <row r="8" spans="2:16" ht="16.5" thickBot="1" x14ac:dyDescent="0.3">
      <c r="B8" s="12" t="s">
        <v>6</v>
      </c>
      <c r="C8" s="265" t="s">
        <v>495</v>
      </c>
      <c r="D8" s="265"/>
      <c r="E8" s="265"/>
      <c r="F8" s="265"/>
      <c r="G8" s="265"/>
      <c r="H8" s="265"/>
      <c r="I8" s="265"/>
      <c r="J8" s="265"/>
      <c r="K8" s="265"/>
      <c r="L8" s="265"/>
      <c r="M8" s="265"/>
      <c r="N8" s="266"/>
    </row>
    <row r="9" spans="2:16" ht="16.5" thickBot="1" x14ac:dyDescent="0.3">
      <c r="B9" s="12" t="s">
        <v>7</v>
      </c>
      <c r="C9" s="265"/>
      <c r="D9" s="265"/>
      <c r="E9" s="265"/>
      <c r="F9" s="265"/>
      <c r="G9" s="265"/>
      <c r="H9" s="265"/>
      <c r="I9" s="265"/>
      <c r="J9" s="265"/>
      <c r="K9" s="265"/>
      <c r="L9" s="265"/>
      <c r="M9" s="265"/>
      <c r="N9" s="266"/>
    </row>
    <row r="10" spans="2:16" ht="16.5" thickBot="1" x14ac:dyDescent="0.3">
      <c r="B10" s="12" t="s">
        <v>8</v>
      </c>
      <c r="C10" s="267"/>
      <c r="D10" s="267"/>
      <c r="E10" s="268"/>
      <c r="F10" s="34"/>
      <c r="G10" s="34"/>
      <c r="H10" s="34"/>
      <c r="I10" s="34"/>
      <c r="J10" s="34"/>
      <c r="K10" s="34"/>
      <c r="L10" s="34"/>
      <c r="M10" s="34"/>
      <c r="N10" s="35"/>
    </row>
    <row r="11" spans="2:16" ht="16.5" thickBot="1" x14ac:dyDescent="0.3">
      <c r="B11" s="14" t="s">
        <v>9</v>
      </c>
      <c r="C11" s="15">
        <v>41974</v>
      </c>
      <c r="D11" s="16"/>
      <c r="E11" s="16"/>
      <c r="F11" s="16"/>
      <c r="G11" s="16"/>
      <c r="H11" s="16"/>
      <c r="I11" s="16"/>
      <c r="J11" s="16"/>
      <c r="K11" s="16"/>
      <c r="L11" s="16"/>
      <c r="M11" s="16"/>
      <c r="N11" s="17"/>
    </row>
    <row r="12" spans="2:16" ht="15.75" x14ac:dyDescent="0.25">
      <c r="B12" s="13"/>
      <c r="C12" s="18"/>
      <c r="D12" s="19"/>
      <c r="E12" s="19"/>
      <c r="F12" s="19"/>
      <c r="G12" s="19"/>
      <c r="H12" s="19"/>
      <c r="I12" s="111"/>
      <c r="J12" s="111"/>
      <c r="K12" s="111"/>
      <c r="L12" s="111"/>
      <c r="M12" s="111"/>
      <c r="N12" s="19"/>
    </row>
    <row r="13" spans="2:16" x14ac:dyDescent="0.25">
      <c r="I13" s="111"/>
      <c r="J13" s="111"/>
      <c r="K13" s="111"/>
      <c r="L13" s="111"/>
      <c r="M13" s="111"/>
      <c r="N13" s="112"/>
    </row>
    <row r="14" spans="2:16" ht="45.75" customHeight="1" x14ac:dyDescent="0.25">
      <c r="B14" s="258" t="s">
        <v>101</v>
      </c>
      <c r="C14" s="258"/>
      <c r="D14" s="207" t="s">
        <v>12</v>
      </c>
      <c r="E14" s="207" t="s">
        <v>13</v>
      </c>
      <c r="F14" s="207" t="s">
        <v>29</v>
      </c>
      <c r="G14" s="95"/>
      <c r="I14" s="38"/>
      <c r="J14" s="38"/>
      <c r="K14" s="38"/>
      <c r="L14" s="38"/>
      <c r="M14" s="38"/>
      <c r="N14" s="112"/>
    </row>
    <row r="15" spans="2:16" x14ac:dyDescent="0.25">
      <c r="B15" s="258"/>
      <c r="C15" s="258"/>
      <c r="D15" s="207">
        <v>26</v>
      </c>
      <c r="E15" s="36">
        <v>1551109698</v>
      </c>
      <c r="F15" s="217">
        <f>120+96+450</f>
        <v>666</v>
      </c>
      <c r="G15" s="96"/>
      <c r="I15" s="39"/>
      <c r="J15" s="39"/>
      <c r="K15" s="39"/>
      <c r="L15" s="39"/>
      <c r="M15" s="39"/>
      <c r="N15" s="112"/>
    </row>
    <row r="16" spans="2:16" x14ac:dyDescent="0.25">
      <c r="B16" s="258"/>
      <c r="C16" s="258"/>
      <c r="D16" s="207"/>
      <c r="E16" s="36"/>
      <c r="F16" s="36"/>
      <c r="G16" s="96"/>
      <c r="I16" s="39"/>
      <c r="J16" s="39"/>
      <c r="K16" s="39"/>
      <c r="L16" s="39"/>
      <c r="M16" s="39"/>
      <c r="N16" s="112"/>
    </row>
    <row r="17" spans="1:14" x14ac:dyDescent="0.25">
      <c r="B17" s="258"/>
      <c r="C17" s="258"/>
      <c r="D17" s="207"/>
      <c r="E17" s="36"/>
      <c r="F17" s="36"/>
      <c r="G17" s="96"/>
      <c r="I17" s="39"/>
      <c r="J17" s="39"/>
      <c r="K17" s="39"/>
      <c r="L17" s="39"/>
      <c r="M17" s="39"/>
      <c r="N17" s="112"/>
    </row>
    <row r="18" spans="1:14" x14ac:dyDescent="0.25">
      <c r="B18" s="258"/>
      <c r="C18" s="258"/>
      <c r="D18" s="207"/>
      <c r="E18" s="37"/>
      <c r="F18" s="36"/>
      <c r="G18" s="96"/>
      <c r="H18" s="22"/>
      <c r="I18" s="39"/>
      <c r="J18" s="39"/>
      <c r="K18" s="39"/>
      <c r="L18" s="39"/>
      <c r="M18" s="39"/>
      <c r="N18" s="20"/>
    </row>
    <row r="19" spans="1:14" x14ac:dyDescent="0.25">
      <c r="B19" s="258"/>
      <c r="C19" s="258"/>
      <c r="D19" s="207"/>
      <c r="E19" s="37"/>
      <c r="F19" s="36"/>
      <c r="G19" s="96"/>
      <c r="H19" s="22"/>
      <c r="I19" s="41"/>
      <c r="J19" s="41"/>
      <c r="K19" s="41"/>
      <c r="L19" s="41"/>
      <c r="M19" s="41"/>
      <c r="N19" s="20"/>
    </row>
    <row r="20" spans="1:14" x14ac:dyDescent="0.25">
      <c r="B20" s="258"/>
      <c r="C20" s="258"/>
      <c r="D20" s="207"/>
      <c r="E20" s="37"/>
      <c r="F20" s="36"/>
      <c r="G20" s="96"/>
      <c r="H20" s="22"/>
      <c r="I20" s="111"/>
      <c r="J20" s="111"/>
      <c r="K20" s="111"/>
      <c r="L20" s="111"/>
      <c r="M20" s="111"/>
      <c r="N20" s="20"/>
    </row>
    <row r="21" spans="1:14" x14ac:dyDescent="0.25">
      <c r="B21" s="258"/>
      <c r="C21" s="258"/>
      <c r="D21" s="207"/>
      <c r="E21" s="37"/>
      <c r="F21" s="36"/>
      <c r="G21" s="96"/>
      <c r="H21" s="22"/>
      <c r="I21" s="111"/>
      <c r="J21" s="111"/>
      <c r="K21" s="111"/>
      <c r="L21" s="111"/>
      <c r="M21" s="111"/>
      <c r="N21" s="20"/>
    </row>
    <row r="22" spans="1:14" ht="15.75" thickBot="1" x14ac:dyDescent="0.3">
      <c r="B22" s="263" t="s">
        <v>14</v>
      </c>
      <c r="C22" s="264"/>
      <c r="D22" s="207"/>
      <c r="E22" s="65"/>
      <c r="F22" s="36"/>
      <c r="G22" s="96"/>
      <c r="H22" s="22"/>
      <c r="I22" s="111"/>
      <c r="J22" s="111"/>
      <c r="K22" s="111"/>
      <c r="L22" s="111"/>
      <c r="M22" s="111"/>
      <c r="N22" s="20"/>
    </row>
    <row r="23" spans="1:14" ht="45.75" thickBot="1" x14ac:dyDescent="0.3">
      <c r="A23" s="43"/>
      <c r="B23" s="54" t="s">
        <v>15</v>
      </c>
      <c r="C23" s="54" t="s">
        <v>102</v>
      </c>
      <c r="E23" s="38"/>
      <c r="F23" s="38"/>
      <c r="G23" s="38"/>
      <c r="H23" s="38"/>
      <c r="I23" s="10"/>
      <c r="J23" s="10"/>
      <c r="K23" s="10"/>
      <c r="L23" s="10"/>
      <c r="M23" s="10"/>
    </row>
    <row r="24" spans="1:14" ht="15.75" thickBot="1" x14ac:dyDescent="0.3">
      <c r="A24" s="44">
        <v>1</v>
      </c>
      <c r="C24" s="46">
        <f>F15*80%</f>
        <v>532.80000000000007</v>
      </c>
      <c r="D24" s="42"/>
      <c r="E24" s="45">
        <f>E15</f>
        <v>1551109698</v>
      </c>
      <c r="F24" s="40"/>
      <c r="G24" s="40"/>
      <c r="H24" s="40"/>
      <c r="I24" s="23"/>
      <c r="J24" s="23"/>
      <c r="K24" s="23"/>
      <c r="L24" s="23"/>
      <c r="M24" s="23"/>
    </row>
    <row r="25" spans="1:14" x14ac:dyDescent="0.25">
      <c r="A25" s="103"/>
      <c r="C25" s="104"/>
      <c r="D25" s="39"/>
      <c r="E25" s="105"/>
      <c r="F25" s="40"/>
      <c r="G25" s="40"/>
      <c r="H25" s="40"/>
      <c r="I25" s="23"/>
      <c r="J25" s="23"/>
      <c r="K25" s="23"/>
      <c r="L25" s="23"/>
      <c r="M25" s="23"/>
    </row>
    <row r="26" spans="1:14" x14ac:dyDescent="0.25">
      <c r="A26" s="103"/>
      <c r="C26" s="104"/>
      <c r="D26" s="39"/>
      <c r="E26" s="105"/>
      <c r="F26" s="40"/>
      <c r="G26" s="40"/>
      <c r="H26" s="40"/>
      <c r="I26" s="23"/>
      <c r="J26" s="23"/>
      <c r="K26" s="23"/>
      <c r="L26" s="23"/>
      <c r="M26" s="23"/>
    </row>
    <row r="27" spans="1:14" x14ac:dyDescent="0.25">
      <c r="A27" s="103"/>
      <c r="B27" s="126" t="s">
        <v>139</v>
      </c>
      <c r="C27" s="108"/>
      <c r="D27" s="108"/>
      <c r="E27" s="108"/>
      <c r="F27" s="108"/>
      <c r="G27" s="108"/>
      <c r="H27" s="108"/>
      <c r="I27" s="111"/>
      <c r="J27" s="111"/>
      <c r="K27" s="111"/>
      <c r="L27" s="111"/>
      <c r="M27" s="111"/>
      <c r="N27" s="112"/>
    </row>
    <row r="28" spans="1:14" x14ac:dyDescent="0.25">
      <c r="A28" s="103"/>
      <c r="B28" s="108"/>
      <c r="C28" s="108"/>
      <c r="D28" s="108"/>
      <c r="E28" s="108"/>
      <c r="F28" s="108"/>
      <c r="G28" s="108"/>
      <c r="H28" s="108"/>
      <c r="I28" s="111"/>
      <c r="J28" s="111"/>
      <c r="K28" s="111"/>
      <c r="L28" s="111"/>
      <c r="M28" s="111"/>
      <c r="N28" s="112"/>
    </row>
    <row r="29" spans="1:14" x14ac:dyDescent="0.25">
      <c r="A29" s="103"/>
      <c r="B29" s="129" t="s">
        <v>33</v>
      </c>
      <c r="C29" s="129" t="s">
        <v>140</v>
      </c>
      <c r="D29" s="129" t="s">
        <v>141</v>
      </c>
      <c r="E29" s="108"/>
      <c r="F29" s="108"/>
      <c r="G29" s="108"/>
      <c r="H29" s="108"/>
      <c r="I29" s="111"/>
      <c r="J29" s="111"/>
      <c r="K29" s="111"/>
      <c r="L29" s="111"/>
      <c r="M29" s="111"/>
      <c r="N29" s="112"/>
    </row>
    <row r="30" spans="1:14" x14ac:dyDescent="0.25">
      <c r="A30" s="103"/>
      <c r="B30" s="125" t="s">
        <v>142</v>
      </c>
      <c r="C30" s="209" t="s">
        <v>390</v>
      </c>
      <c r="D30" s="125"/>
      <c r="E30" s="108"/>
      <c r="F30" s="108"/>
      <c r="G30" s="108"/>
      <c r="H30" s="108"/>
      <c r="I30" s="111"/>
      <c r="J30" s="111"/>
      <c r="K30" s="111"/>
      <c r="L30" s="111"/>
      <c r="M30" s="111"/>
      <c r="N30" s="112"/>
    </row>
    <row r="31" spans="1:14" x14ac:dyDescent="0.25">
      <c r="A31" s="103"/>
      <c r="B31" s="125" t="s">
        <v>143</v>
      </c>
      <c r="C31" s="209" t="s">
        <v>390</v>
      </c>
      <c r="D31" s="125"/>
      <c r="E31" s="108"/>
      <c r="F31" s="108"/>
      <c r="G31" s="108"/>
      <c r="H31" s="108"/>
      <c r="I31" s="111"/>
      <c r="J31" s="111"/>
      <c r="K31" s="111"/>
      <c r="L31" s="111"/>
      <c r="M31" s="111"/>
      <c r="N31" s="112"/>
    </row>
    <row r="32" spans="1:14" x14ac:dyDescent="0.25">
      <c r="A32" s="103"/>
      <c r="B32" s="125" t="s">
        <v>144</v>
      </c>
      <c r="C32" s="222" t="s">
        <v>390</v>
      </c>
      <c r="D32" s="204"/>
      <c r="E32" s="108"/>
      <c r="F32" s="108"/>
      <c r="G32" s="108"/>
      <c r="H32" s="108"/>
      <c r="I32" s="111"/>
      <c r="J32" s="111"/>
      <c r="K32" s="111"/>
      <c r="L32" s="111"/>
      <c r="M32" s="111"/>
      <c r="N32" s="112"/>
    </row>
    <row r="33" spans="1:17" x14ac:dyDescent="0.25">
      <c r="A33" s="103"/>
      <c r="B33" s="125" t="s">
        <v>145</v>
      </c>
      <c r="C33" s="125"/>
      <c r="D33" s="204" t="s">
        <v>390</v>
      </c>
      <c r="E33" s="108"/>
      <c r="F33" s="108"/>
      <c r="G33" s="108"/>
      <c r="H33" s="108"/>
      <c r="I33" s="111"/>
      <c r="J33" s="111"/>
      <c r="K33" s="111"/>
      <c r="L33" s="111"/>
      <c r="M33" s="111"/>
      <c r="N33" s="112"/>
    </row>
    <row r="34" spans="1:17" x14ac:dyDescent="0.25">
      <c r="A34" s="103"/>
      <c r="B34" s="108"/>
      <c r="C34" s="108"/>
      <c r="D34" s="108"/>
      <c r="E34" s="108"/>
      <c r="F34" s="108"/>
      <c r="G34" s="108"/>
      <c r="H34" s="108"/>
      <c r="I34" s="111"/>
      <c r="J34" s="111"/>
      <c r="K34" s="111"/>
      <c r="L34" s="111"/>
      <c r="M34" s="111"/>
      <c r="N34" s="112"/>
    </row>
    <row r="35" spans="1:17" x14ac:dyDescent="0.25">
      <c r="A35" s="103"/>
      <c r="B35" s="108"/>
      <c r="C35" s="108"/>
      <c r="D35" s="108"/>
      <c r="E35" s="108"/>
      <c r="F35" s="108"/>
      <c r="G35" s="108"/>
      <c r="H35" s="108"/>
      <c r="I35" s="111"/>
      <c r="J35" s="111"/>
      <c r="K35" s="111"/>
      <c r="L35" s="111"/>
      <c r="M35" s="111"/>
      <c r="N35" s="112"/>
    </row>
    <row r="36" spans="1:17" x14ac:dyDescent="0.25">
      <c r="A36" s="103"/>
      <c r="B36" s="126" t="s">
        <v>146</v>
      </c>
      <c r="C36" s="108"/>
      <c r="D36" s="108"/>
      <c r="E36" s="108"/>
      <c r="F36" s="108"/>
      <c r="G36" s="108"/>
      <c r="H36" s="108"/>
      <c r="I36" s="111"/>
      <c r="J36" s="111"/>
      <c r="K36" s="111"/>
      <c r="L36" s="111"/>
      <c r="M36" s="111"/>
      <c r="N36" s="112"/>
    </row>
    <row r="37" spans="1:17" x14ac:dyDescent="0.25">
      <c r="A37" s="103"/>
      <c r="B37" s="108"/>
      <c r="C37" s="108"/>
      <c r="D37" s="108"/>
      <c r="E37" s="108"/>
      <c r="F37" s="108"/>
      <c r="G37" s="108"/>
      <c r="H37" s="108"/>
      <c r="I37" s="111"/>
      <c r="J37" s="111"/>
      <c r="K37" s="111"/>
      <c r="L37" s="111"/>
      <c r="M37" s="111"/>
      <c r="N37" s="112"/>
    </row>
    <row r="38" spans="1:17" x14ac:dyDescent="0.25">
      <c r="A38" s="103"/>
      <c r="B38" s="108"/>
      <c r="C38" s="108"/>
      <c r="D38" s="108"/>
      <c r="E38" s="108"/>
      <c r="F38" s="108"/>
      <c r="G38" s="108"/>
      <c r="H38" s="108"/>
      <c r="I38" s="111"/>
      <c r="J38" s="111"/>
      <c r="K38" s="111"/>
      <c r="L38" s="111"/>
      <c r="M38" s="111"/>
      <c r="N38" s="112"/>
    </row>
    <row r="39" spans="1:17" x14ac:dyDescent="0.25">
      <c r="A39" s="103"/>
      <c r="B39" s="129" t="s">
        <v>33</v>
      </c>
      <c r="C39" s="129" t="s">
        <v>58</v>
      </c>
      <c r="D39" s="128" t="s">
        <v>51</v>
      </c>
      <c r="E39" s="128" t="s">
        <v>16</v>
      </c>
      <c r="F39" s="108"/>
      <c r="G39" s="108"/>
      <c r="H39" s="108"/>
      <c r="I39" s="111"/>
      <c r="J39" s="111"/>
      <c r="K39" s="111"/>
      <c r="L39" s="111"/>
      <c r="M39" s="111"/>
      <c r="N39" s="112"/>
    </row>
    <row r="40" spans="1:17" ht="28.5" x14ac:dyDescent="0.25">
      <c r="A40" s="103"/>
      <c r="B40" s="109" t="s">
        <v>147</v>
      </c>
      <c r="C40" s="110">
        <v>40</v>
      </c>
      <c r="D40" s="204">
        <v>20</v>
      </c>
      <c r="E40" s="242">
        <f>+D40+D41</f>
        <v>20</v>
      </c>
      <c r="F40" s="108"/>
      <c r="G40" s="108"/>
      <c r="H40" s="108"/>
      <c r="I40" s="111"/>
      <c r="J40" s="111"/>
      <c r="K40" s="111"/>
      <c r="L40" s="111"/>
      <c r="M40" s="111"/>
      <c r="N40" s="112"/>
    </row>
    <row r="41" spans="1:17" ht="42.75" x14ac:dyDescent="0.25">
      <c r="A41" s="103"/>
      <c r="B41" s="109" t="s">
        <v>148</v>
      </c>
      <c r="C41" s="110">
        <v>60</v>
      </c>
      <c r="D41" s="204">
        <f>+F154</f>
        <v>0</v>
      </c>
      <c r="E41" s="243"/>
      <c r="F41" s="108"/>
      <c r="G41" s="108"/>
      <c r="H41" s="108"/>
      <c r="I41" s="111"/>
      <c r="J41" s="111"/>
      <c r="K41" s="111"/>
      <c r="L41" s="111"/>
      <c r="M41" s="111"/>
      <c r="N41" s="112"/>
    </row>
    <row r="42" spans="1:17" x14ac:dyDescent="0.25">
      <c r="A42" s="103"/>
      <c r="C42" s="104"/>
      <c r="D42" s="39"/>
      <c r="E42" s="105"/>
      <c r="F42" s="40"/>
      <c r="G42" s="40"/>
      <c r="H42" s="40"/>
      <c r="I42" s="23"/>
      <c r="J42" s="23"/>
      <c r="K42" s="23"/>
      <c r="L42" s="23"/>
      <c r="M42" s="23"/>
    </row>
    <row r="43" spans="1:17" x14ac:dyDescent="0.25">
      <c r="A43" s="103"/>
      <c r="C43" s="104"/>
      <c r="D43" s="39"/>
      <c r="E43" s="105"/>
      <c r="F43" s="40"/>
      <c r="G43" s="40"/>
      <c r="H43" s="40"/>
      <c r="I43" s="23"/>
      <c r="J43" s="23"/>
      <c r="K43" s="23"/>
      <c r="L43" s="23"/>
      <c r="M43" s="23"/>
    </row>
    <row r="44" spans="1:17" x14ac:dyDescent="0.25">
      <c r="A44" s="103"/>
      <c r="C44" s="104"/>
      <c r="D44" s="39"/>
      <c r="E44" s="105"/>
      <c r="F44" s="40"/>
      <c r="G44" s="40"/>
      <c r="H44" s="40"/>
      <c r="I44" s="23"/>
      <c r="J44" s="23"/>
      <c r="K44" s="23"/>
      <c r="L44" s="23"/>
      <c r="M44" s="23"/>
    </row>
    <row r="45" spans="1:17" ht="15.75" thickBot="1" x14ac:dyDescent="0.3">
      <c r="M45" s="260" t="s">
        <v>35</v>
      </c>
      <c r="N45" s="260"/>
    </row>
    <row r="46" spans="1:17" x14ac:dyDescent="0.25">
      <c r="B46" s="126" t="s">
        <v>30</v>
      </c>
      <c r="M46" s="66"/>
      <c r="N46" s="66"/>
    </row>
    <row r="47" spans="1:17" ht="15.75" thickBot="1" x14ac:dyDescent="0.3">
      <c r="M47" s="66"/>
      <c r="N47" s="66"/>
    </row>
    <row r="48" spans="1:17" s="111" customFormat="1" ht="109.5" customHeight="1" x14ac:dyDescent="0.25">
      <c r="B48" s="122" t="s">
        <v>149</v>
      </c>
      <c r="C48" s="122" t="s">
        <v>150</v>
      </c>
      <c r="D48" s="122" t="s">
        <v>151</v>
      </c>
      <c r="E48" s="122" t="s">
        <v>45</v>
      </c>
      <c r="F48" s="122" t="s">
        <v>22</v>
      </c>
      <c r="G48" s="122" t="s">
        <v>103</v>
      </c>
      <c r="H48" s="122" t="s">
        <v>17</v>
      </c>
      <c r="I48" s="122" t="s">
        <v>10</v>
      </c>
      <c r="J48" s="122" t="s">
        <v>31</v>
      </c>
      <c r="K48" s="122" t="s">
        <v>61</v>
      </c>
      <c r="L48" s="122" t="s">
        <v>20</v>
      </c>
      <c r="M48" s="107" t="s">
        <v>26</v>
      </c>
      <c r="N48" s="122" t="s">
        <v>152</v>
      </c>
      <c r="O48" s="122" t="s">
        <v>36</v>
      </c>
      <c r="P48" s="123" t="s">
        <v>11</v>
      </c>
      <c r="Q48" s="123" t="s">
        <v>19</v>
      </c>
    </row>
    <row r="49" spans="1:26" s="117" customFormat="1" x14ac:dyDescent="0.25">
      <c r="A49" s="47">
        <v>1</v>
      </c>
      <c r="B49" s="118" t="s">
        <v>494</v>
      </c>
      <c r="C49" s="119"/>
      <c r="D49" s="118" t="s">
        <v>501</v>
      </c>
      <c r="E49" s="113" t="s">
        <v>520</v>
      </c>
      <c r="F49" s="114" t="s">
        <v>140</v>
      </c>
      <c r="G49" s="155">
        <v>0.5</v>
      </c>
      <c r="H49" s="121">
        <v>40922</v>
      </c>
      <c r="I49" s="115">
        <v>41255</v>
      </c>
      <c r="J49" s="115"/>
      <c r="K49" s="115" t="s">
        <v>521</v>
      </c>
      <c r="L49" s="115" t="s">
        <v>498</v>
      </c>
      <c r="M49" s="106">
        <v>2039</v>
      </c>
      <c r="N49" s="106">
        <f>M49*G49</f>
        <v>1019.5</v>
      </c>
      <c r="O49" s="27"/>
      <c r="P49" s="27">
        <v>114</v>
      </c>
      <c r="Q49" s="156"/>
      <c r="R49" s="221"/>
      <c r="S49" s="116"/>
      <c r="T49" s="116"/>
      <c r="U49" s="116"/>
      <c r="V49" s="116"/>
      <c r="W49" s="116"/>
      <c r="X49" s="116"/>
      <c r="Y49" s="116"/>
      <c r="Z49" s="116"/>
    </row>
    <row r="50" spans="1:26" s="117" customFormat="1" x14ac:dyDescent="0.25">
      <c r="A50" s="47">
        <f>+A49+1</f>
        <v>2</v>
      </c>
      <c r="B50" s="118" t="s">
        <v>494</v>
      </c>
      <c r="C50" s="119" t="s">
        <v>168</v>
      </c>
      <c r="D50" s="118" t="s">
        <v>501</v>
      </c>
      <c r="E50" s="113" t="s">
        <v>522</v>
      </c>
      <c r="F50" s="114" t="s">
        <v>140</v>
      </c>
      <c r="G50" s="155">
        <v>0.5</v>
      </c>
      <c r="H50" s="121">
        <v>41256</v>
      </c>
      <c r="I50" s="115">
        <v>41943</v>
      </c>
      <c r="J50" s="115"/>
      <c r="K50" s="115" t="s">
        <v>540</v>
      </c>
      <c r="L50" s="115"/>
      <c r="M50" s="106">
        <v>288</v>
      </c>
      <c r="N50" s="106">
        <f>M50*G50</f>
        <v>144</v>
      </c>
      <c r="O50" s="27"/>
      <c r="P50" s="27">
        <v>115</v>
      </c>
      <c r="Q50" s="156"/>
      <c r="R50" s="221"/>
      <c r="S50" s="116"/>
      <c r="T50" s="116"/>
      <c r="U50" s="116"/>
      <c r="V50" s="116"/>
      <c r="W50" s="116"/>
      <c r="X50" s="116"/>
      <c r="Y50" s="116"/>
      <c r="Z50" s="116"/>
    </row>
    <row r="51" spans="1:26" s="117" customFormat="1" x14ac:dyDescent="0.25">
      <c r="A51" s="47">
        <f t="shared" ref="A51:A56" si="0">+A50+1</f>
        <v>3</v>
      </c>
      <c r="B51" s="118"/>
      <c r="C51" s="119"/>
      <c r="D51" s="118"/>
      <c r="E51" s="113"/>
      <c r="F51" s="114"/>
      <c r="G51" s="114"/>
      <c r="H51" s="114"/>
      <c r="I51" s="115"/>
      <c r="J51" s="115"/>
      <c r="K51" s="115"/>
      <c r="L51" s="115"/>
      <c r="M51" s="106"/>
      <c r="N51" s="106"/>
      <c r="O51" s="27"/>
      <c r="P51" s="27"/>
      <c r="Q51" s="156"/>
      <c r="R51" s="116"/>
      <c r="S51" s="116"/>
      <c r="T51" s="116"/>
      <c r="U51" s="116"/>
      <c r="V51" s="116"/>
      <c r="W51" s="116"/>
      <c r="X51" s="116"/>
      <c r="Y51" s="116"/>
      <c r="Z51" s="116"/>
    </row>
    <row r="52" spans="1:26" s="117" customFormat="1" x14ac:dyDescent="0.25">
      <c r="A52" s="47">
        <f t="shared" si="0"/>
        <v>4</v>
      </c>
      <c r="B52" s="118"/>
      <c r="C52" s="119"/>
      <c r="D52" s="118"/>
      <c r="E52" s="113"/>
      <c r="F52" s="114"/>
      <c r="G52" s="114"/>
      <c r="H52" s="114"/>
      <c r="I52" s="115"/>
      <c r="J52" s="115"/>
      <c r="K52" s="115"/>
      <c r="L52" s="115"/>
      <c r="M52" s="106"/>
      <c r="N52" s="106"/>
      <c r="O52" s="27"/>
      <c r="P52" s="27"/>
      <c r="Q52" s="156"/>
      <c r="R52" s="116"/>
      <c r="S52" s="116"/>
      <c r="T52" s="116"/>
      <c r="U52" s="116"/>
      <c r="V52" s="116"/>
      <c r="W52" s="116"/>
      <c r="X52" s="116"/>
      <c r="Y52" s="116"/>
      <c r="Z52" s="116"/>
    </row>
    <row r="53" spans="1:26" s="117" customFormat="1" x14ac:dyDescent="0.25">
      <c r="A53" s="47">
        <f t="shared" si="0"/>
        <v>5</v>
      </c>
      <c r="B53" s="118"/>
      <c r="C53" s="119"/>
      <c r="D53" s="118"/>
      <c r="E53" s="113"/>
      <c r="F53" s="114"/>
      <c r="G53" s="114"/>
      <c r="H53" s="114"/>
      <c r="I53" s="115"/>
      <c r="J53" s="115"/>
      <c r="K53" s="115"/>
      <c r="L53" s="115"/>
      <c r="M53" s="106"/>
      <c r="N53" s="106"/>
      <c r="O53" s="27"/>
      <c r="P53" s="27"/>
      <c r="Q53" s="156"/>
      <c r="R53" s="116"/>
      <c r="S53" s="116"/>
      <c r="T53" s="116"/>
      <c r="U53" s="116"/>
      <c r="V53" s="116"/>
      <c r="W53" s="116"/>
      <c r="X53" s="116"/>
      <c r="Y53" s="116"/>
      <c r="Z53" s="116"/>
    </row>
    <row r="54" spans="1:26" s="117" customFormat="1" x14ac:dyDescent="0.25">
      <c r="A54" s="47">
        <f t="shared" si="0"/>
        <v>6</v>
      </c>
      <c r="B54" s="118"/>
      <c r="C54" s="119"/>
      <c r="D54" s="118"/>
      <c r="E54" s="113"/>
      <c r="F54" s="114"/>
      <c r="G54" s="114"/>
      <c r="H54" s="114"/>
      <c r="I54" s="115"/>
      <c r="J54" s="115"/>
      <c r="K54" s="115"/>
      <c r="L54" s="115"/>
      <c r="M54" s="106"/>
      <c r="N54" s="106"/>
      <c r="O54" s="27"/>
      <c r="P54" s="27"/>
      <c r="Q54" s="156"/>
      <c r="R54" s="116"/>
      <c r="S54" s="116"/>
      <c r="T54" s="116"/>
      <c r="U54" s="116"/>
      <c r="V54" s="116"/>
      <c r="W54" s="116"/>
      <c r="X54" s="116"/>
      <c r="Y54" s="116"/>
      <c r="Z54" s="116"/>
    </row>
    <row r="55" spans="1:26" s="117" customFormat="1" x14ac:dyDescent="0.25">
      <c r="A55" s="47">
        <f t="shared" si="0"/>
        <v>7</v>
      </c>
      <c r="B55" s="118"/>
      <c r="C55" s="119"/>
      <c r="D55" s="118"/>
      <c r="E55" s="113"/>
      <c r="F55" s="114"/>
      <c r="G55" s="114"/>
      <c r="H55" s="114"/>
      <c r="I55" s="115"/>
      <c r="J55" s="115"/>
      <c r="K55" s="115"/>
      <c r="L55" s="115"/>
      <c r="M55" s="106"/>
      <c r="N55" s="106"/>
      <c r="O55" s="27"/>
      <c r="P55" s="27"/>
      <c r="Q55" s="156"/>
      <c r="R55" s="116"/>
      <c r="S55" s="116"/>
      <c r="T55" s="116"/>
      <c r="U55" s="116"/>
      <c r="V55" s="116"/>
      <c r="W55" s="116"/>
      <c r="X55" s="116"/>
      <c r="Y55" s="116"/>
      <c r="Z55" s="116"/>
    </row>
    <row r="56" spans="1:26" s="117" customFormat="1" x14ac:dyDescent="0.25">
      <c r="A56" s="47">
        <f t="shared" si="0"/>
        <v>8</v>
      </c>
      <c r="B56" s="118"/>
      <c r="C56" s="119"/>
      <c r="D56" s="118"/>
      <c r="E56" s="113"/>
      <c r="F56" s="114"/>
      <c r="G56" s="114"/>
      <c r="H56" s="114"/>
      <c r="I56" s="115"/>
      <c r="J56" s="115"/>
      <c r="K56" s="115"/>
      <c r="L56" s="115"/>
      <c r="M56" s="106"/>
      <c r="N56" s="106"/>
      <c r="O56" s="27"/>
      <c r="P56" s="27"/>
      <c r="Q56" s="156"/>
      <c r="R56" s="116"/>
      <c r="S56" s="116"/>
      <c r="T56" s="116"/>
      <c r="U56" s="116"/>
      <c r="V56" s="116"/>
      <c r="W56" s="116"/>
      <c r="X56" s="116"/>
      <c r="Y56" s="116"/>
      <c r="Z56" s="116"/>
    </row>
    <row r="57" spans="1:26" s="117" customFormat="1" ht="35.25" customHeight="1" x14ac:dyDescent="0.25">
      <c r="A57" s="47"/>
      <c r="B57" s="50" t="s">
        <v>16</v>
      </c>
      <c r="C57" s="119"/>
      <c r="D57" s="118"/>
      <c r="E57" s="113"/>
      <c r="F57" s="114"/>
      <c r="G57" s="114"/>
      <c r="H57" s="114"/>
      <c r="I57" s="115"/>
      <c r="J57" s="115"/>
      <c r="K57" s="120" t="s">
        <v>541</v>
      </c>
      <c r="L57" s="120">
        <f t="shared" ref="L57:N57" si="1">SUM(L49:L56)</f>
        <v>0</v>
      </c>
      <c r="M57" s="120" t="s">
        <v>589</v>
      </c>
      <c r="N57" s="120" t="s">
        <v>589</v>
      </c>
      <c r="O57" s="27"/>
      <c r="P57" s="27"/>
      <c r="Q57" s="157"/>
    </row>
    <row r="58" spans="1:26" s="30" customFormat="1" x14ac:dyDescent="0.25">
      <c r="E58" s="31"/>
    </row>
    <row r="59" spans="1:26" s="30" customFormat="1" x14ac:dyDescent="0.25">
      <c r="B59" s="261" t="s">
        <v>28</v>
      </c>
      <c r="C59" s="261" t="s">
        <v>27</v>
      </c>
      <c r="D59" s="259" t="s">
        <v>34</v>
      </c>
      <c r="E59" s="259"/>
    </row>
    <row r="60" spans="1:26" s="30" customFormat="1" x14ac:dyDescent="0.25">
      <c r="B60" s="262"/>
      <c r="C60" s="262"/>
      <c r="D60" s="208" t="s">
        <v>23</v>
      </c>
      <c r="E60" s="63" t="s">
        <v>24</v>
      </c>
    </row>
    <row r="61" spans="1:26" s="30" customFormat="1" ht="30.6" customHeight="1" x14ac:dyDescent="0.25">
      <c r="B61" s="60" t="s">
        <v>21</v>
      </c>
      <c r="C61" s="61" t="str">
        <f>+K57</f>
        <v>33 meses y 17 días</v>
      </c>
      <c r="D61" s="58" t="s">
        <v>390</v>
      </c>
      <c r="E61" s="59"/>
      <c r="F61" s="32"/>
      <c r="G61" s="32"/>
      <c r="H61" s="32"/>
      <c r="I61" s="32">
        <v>17</v>
      </c>
      <c r="J61" s="32"/>
      <c r="K61" s="32"/>
      <c r="L61" s="32"/>
      <c r="M61" s="32"/>
    </row>
    <row r="62" spans="1:26" s="30" customFormat="1" ht="30" customHeight="1" x14ac:dyDescent="0.25">
      <c r="B62" s="60" t="s">
        <v>25</v>
      </c>
      <c r="C62" s="61" t="str">
        <f>+M57</f>
        <v>1019</v>
      </c>
      <c r="D62" s="58" t="s">
        <v>390</v>
      </c>
      <c r="E62" s="59"/>
    </row>
    <row r="63" spans="1:26" s="30" customFormat="1" x14ac:dyDescent="0.25">
      <c r="B63" s="33"/>
      <c r="C63" s="257"/>
      <c r="D63" s="257"/>
      <c r="E63" s="257"/>
      <c r="F63" s="257"/>
      <c r="G63" s="257"/>
      <c r="H63" s="257"/>
      <c r="I63" s="257"/>
      <c r="J63" s="257"/>
      <c r="K63" s="257"/>
      <c r="L63" s="257"/>
      <c r="M63" s="257"/>
      <c r="N63" s="257"/>
    </row>
    <row r="64" spans="1:26" ht="28.15" customHeight="1" thickBot="1" x14ac:dyDescent="0.3"/>
    <row r="65" spans="2:17" ht="27" thickBot="1" x14ac:dyDescent="0.3">
      <c r="B65" s="256" t="s">
        <v>104</v>
      </c>
      <c r="C65" s="256"/>
      <c r="D65" s="256"/>
      <c r="E65" s="256"/>
      <c r="F65" s="256"/>
      <c r="G65" s="256"/>
      <c r="H65" s="256"/>
      <c r="I65" s="256"/>
      <c r="J65" s="256"/>
      <c r="K65" s="256"/>
      <c r="L65" s="256"/>
      <c r="M65" s="256"/>
      <c r="N65" s="256"/>
    </row>
    <row r="68" spans="2:17" ht="109.5" customHeight="1" x14ac:dyDescent="0.25">
      <c r="B68" s="124" t="s">
        <v>153</v>
      </c>
      <c r="C68" s="69" t="s">
        <v>2</v>
      </c>
      <c r="D68" s="69" t="s">
        <v>106</v>
      </c>
      <c r="E68" s="69" t="s">
        <v>105</v>
      </c>
      <c r="F68" s="69" t="s">
        <v>107</v>
      </c>
      <c r="G68" s="69" t="s">
        <v>108</v>
      </c>
      <c r="H68" s="69" t="s">
        <v>109</v>
      </c>
      <c r="I68" s="69" t="s">
        <v>110</v>
      </c>
      <c r="J68" s="69" t="s">
        <v>111</v>
      </c>
      <c r="K68" s="69" t="s">
        <v>112</v>
      </c>
      <c r="L68" s="69" t="s">
        <v>113</v>
      </c>
      <c r="M68" s="99" t="s">
        <v>114</v>
      </c>
      <c r="N68" s="99" t="s">
        <v>115</v>
      </c>
      <c r="O68" s="252" t="s">
        <v>3</v>
      </c>
      <c r="P68" s="253"/>
      <c r="Q68" s="69" t="s">
        <v>18</v>
      </c>
    </row>
    <row r="69" spans="2:17" x14ac:dyDescent="0.25">
      <c r="B69" s="210" t="s">
        <v>427</v>
      </c>
      <c r="C69" s="210" t="s">
        <v>466</v>
      </c>
      <c r="D69" s="212" t="s">
        <v>471</v>
      </c>
      <c r="E69" s="211">
        <v>24</v>
      </c>
      <c r="F69" s="4"/>
      <c r="G69" s="4" t="s">
        <v>140</v>
      </c>
      <c r="H69" s="4"/>
      <c r="I69" s="100"/>
      <c r="J69" s="100" t="s">
        <v>140</v>
      </c>
      <c r="K69" s="100" t="s">
        <v>140</v>
      </c>
      <c r="L69" s="100" t="s">
        <v>140</v>
      </c>
      <c r="M69" s="100" t="s">
        <v>140</v>
      </c>
      <c r="N69" s="100" t="s">
        <v>140</v>
      </c>
      <c r="O69" s="236"/>
      <c r="P69" s="237"/>
      <c r="Q69" s="125" t="s">
        <v>140</v>
      </c>
    </row>
    <row r="70" spans="2:17" x14ac:dyDescent="0.25">
      <c r="B70" s="210" t="s">
        <v>427</v>
      </c>
      <c r="C70" s="210" t="s">
        <v>467</v>
      </c>
      <c r="D70" s="212" t="s">
        <v>472</v>
      </c>
      <c r="E70" s="211">
        <v>24</v>
      </c>
      <c r="F70" s="4"/>
      <c r="G70" s="4" t="s">
        <v>141</v>
      </c>
      <c r="H70" s="4"/>
      <c r="I70" s="100"/>
      <c r="J70" s="100" t="s">
        <v>140</v>
      </c>
      <c r="K70" s="100" t="s">
        <v>140</v>
      </c>
      <c r="L70" s="100" t="s">
        <v>140</v>
      </c>
      <c r="M70" s="100" t="s">
        <v>140</v>
      </c>
      <c r="N70" s="100" t="s">
        <v>140</v>
      </c>
      <c r="O70" s="236" t="s">
        <v>551</v>
      </c>
      <c r="P70" s="237"/>
      <c r="Q70" s="125" t="s">
        <v>140</v>
      </c>
    </row>
    <row r="71" spans="2:17" x14ac:dyDescent="0.25">
      <c r="B71" s="210" t="s">
        <v>427</v>
      </c>
      <c r="C71" s="210" t="s">
        <v>468</v>
      </c>
      <c r="D71" s="212" t="s">
        <v>473</v>
      </c>
      <c r="E71" s="211">
        <v>24</v>
      </c>
      <c r="F71" s="4"/>
      <c r="G71" s="4" t="s">
        <v>141</v>
      </c>
      <c r="H71" s="4"/>
      <c r="I71" s="100"/>
      <c r="J71" s="100" t="s">
        <v>140</v>
      </c>
      <c r="K71" s="100" t="s">
        <v>140</v>
      </c>
      <c r="L71" s="100" t="s">
        <v>140</v>
      </c>
      <c r="M71" s="100" t="s">
        <v>140</v>
      </c>
      <c r="N71" s="100" t="s">
        <v>140</v>
      </c>
      <c r="O71" s="236" t="s">
        <v>551</v>
      </c>
      <c r="P71" s="237"/>
      <c r="Q71" s="125" t="s">
        <v>140</v>
      </c>
    </row>
    <row r="72" spans="2:17" x14ac:dyDescent="0.25">
      <c r="B72" s="210" t="s">
        <v>427</v>
      </c>
      <c r="C72" s="210" t="s">
        <v>469</v>
      </c>
      <c r="D72" s="212" t="s">
        <v>474</v>
      </c>
      <c r="E72" s="211">
        <v>24</v>
      </c>
      <c r="F72" s="4"/>
      <c r="G72" s="4" t="s">
        <v>140</v>
      </c>
      <c r="H72" s="4"/>
      <c r="I72" s="100"/>
      <c r="J72" s="100" t="s">
        <v>140</v>
      </c>
      <c r="K72" s="100" t="s">
        <v>140</v>
      </c>
      <c r="L72" s="100" t="s">
        <v>140</v>
      </c>
      <c r="M72" s="100" t="s">
        <v>140</v>
      </c>
      <c r="N72" s="100" t="s">
        <v>140</v>
      </c>
      <c r="O72" s="236"/>
      <c r="P72" s="237"/>
      <c r="Q72" s="125" t="s">
        <v>140</v>
      </c>
    </row>
    <row r="73" spans="2:17" x14ac:dyDescent="0.25">
      <c r="B73" s="210" t="s">
        <v>427</v>
      </c>
      <c r="C73" s="210" t="s">
        <v>470</v>
      </c>
      <c r="D73" s="212" t="s">
        <v>475</v>
      </c>
      <c r="E73" s="211">
        <v>24</v>
      </c>
      <c r="F73" s="4"/>
      <c r="G73" s="4" t="s">
        <v>140</v>
      </c>
      <c r="H73" s="4"/>
      <c r="I73" s="100"/>
      <c r="J73" s="100" t="s">
        <v>140</v>
      </c>
      <c r="K73" s="100" t="s">
        <v>140</v>
      </c>
      <c r="L73" s="100" t="s">
        <v>140</v>
      </c>
      <c r="M73" s="100" t="s">
        <v>140</v>
      </c>
      <c r="N73" s="100" t="s">
        <v>140</v>
      </c>
      <c r="O73" s="236"/>
      <c r="P73" s="237"/>
      <c r="Q73" s="125" t="s">
        <v>140</v>
      </c>
    </row>
    <row r="74" spans="2:17" x14ac:dyDescent="0.25">
      <c r="B74" s="210" t="s">
        <v>424</v>
      </c>
      <c r="C74" s="212" t="s">
        <v>476</v>
      </c>
      <c r="D74" s="212" t="s">
        <v>485</v>
      </c>
      <c r="E74" s="215">
        <v>50</v>
      </c>
      <c r="F74" s="4"/>
      <c r="G74" s="4"/>
      <c r="H74" s="4"/>
      <c r="I74" s="100" t="s">
        <v>140</v>
      </c>
      <c r="J74" s="100" t="s">
        <v>140</v>
      </c>
      <c r="K74" s="100" t="s">
        <v>140</v>
      </c>
      <c r="L74" s="100" t="s">
        <v>140</v>
      </c>
      <c r="M74" s="100" t="s">
        <v>140</v>
      </c>
      <c r="N74" s="100" t="s">
        <v>140</v>
      </c>
      <c r="O74" s="205"/>
      <c r="P74" s="206"/>
      <c r="Q74" s="100" t="s">
        <v>140</v>
      </c>
    </row>
    <row r="75" spans="2:17" x14ac:dyDescent="0.25">
      <c r="B75" s="210" t="s">
        <v>424</v>
      </c>
      <c r="C75" s="212" t="s">
        <v>477</v>
      </c>
      <c r="D75" s="213" t="s">
        <v>486</v>
      </c>
      <c r="E75" s="215">
        <v>50</v>
      </c>
      <c r="F75" s="4"/>
      <c r="G75" s="4"/>
      <c r="H75" s="4"/>
      <c r="I75" s="100" t="s">
        <v>140</v>
      </c>
      <c r="J75" s="100" t="s">
        <v>140</v>
      </c>
      <c r="K75" s="100" t="s">
        <v>140</v>
      </c>
      <c r="L75" s="100" t="s">
        <v>140</v>
      </c>
      <c r="M75" s="100" t="s">
        <v>140</v>
      </c>
      <c r="N75" s="100" t="s">
        <v>140</v>
      </c>
      <c r="O75" s="205"/>
      <c r="P75" s="206"/>
      <c r="Q75" s="100" t="s">
        <v>140</v>
      </c>
    </row>
    <row r="76" spans="2:17" x14ac:dyDescent="0.25">
      <c r="B76" s="210" t="s">
        <v>424</v>
      </c>
      <c r="C76" s="212" t="s">
        <v>478</v>
      </c>
      <c r="D76" s="214" t="s">
        <v>487</v>
      </c>
      <c r="E76" s="215">
        <v>50</v>
      </c>
      <c r="F76" s="4"/>
      <c r="G76" s="4"/>
      <c r="H76" s="4"/>
      <c r="I76" s="100" t="s">
        <v>140</v>
      </c>
      <c r="J76" s="100" t="s">
        <v>140</v>
      </c>
      <c r="K76" s="100" t="s">
        <v>140</v>
      </c>
      <c r="L76" s="100" t="s">
        <v>140</v>
      </c>
      <c r="M76" s="100" t="s">
        <v>140</v>
      </c>
      <c r="N76" s="100" t="s">
        <v>140</v>
      </c>
      <c r="O76" s="205"/>
      <c r="P76" s="206"/>
      <c r="Q76" s="100" t="s">
        <v>140</v>
      </c>
    </row>
    <row r="77" spans="2:17" x14ac:dyDescent="0.25">
      <c r="B77" s="210" t="s">
        <v>424</v>
      </c>
      <c r="C77" s="212" t="s">
        <v>479</v>
      </c>
      <c r="D77" s="214" t="s">
        <v>488</v>
      </c>
      <c r="E77" s="215">
        <v>50</v>
      </c>
      <c r="F77" s="4"/>
      <c r="G77" s="4"/>
      <c r="H77" s="4"/>
      <c r="I77" s="100" t="s">
        <v>140</v>
      </c>
      <c r="J77" s="100" t="s">
        <v>140</v>
      </c>
      <c r="K77" s="100" t="s">
        <v>140</v>
      </c>
      <c r="L77" s="100" t="s">
        <v>140</v>
      </c>
      <c r="M77" s="100" t="s">
        <v>140</v>
      </c>
      <c r="N77" s="100" t="s">
        <v>140</v>
      </c>
      <c r="O77" s="205"/>
      <c r="P77" s="206"/>
      <c r="Q77" s="100" t="s">
        <v>140</v>
      </c>
    </row>
    <row r="78" spans="2:17" x14ac:dyDescent="0.25">
      <c r="B78" s="210" t="s">
        <v>424</v>
      </c>
      <c r="C78" s="212" t="s">
        <v>480</v>
      </c>
      <c r="D78" s="214" t="s">
        <v>489</v>
      </c>
      <c r="E78" s="215">
        <v>50</v>
      </c>
      <c r="F78" s="4"/>
      <c r="G78" s="4"/>
      <c r="H78" s="4"/>
      <c r="I78" s="100" t="s">
        <v>140</v>
      </c>
      <c r="J78" s="100" t="s">
        <v>140</v>
      </c>
      <c r="K78" s="100" t="s">
        <v>140</v>
      </c>
      <c r="L78" s="100" t="s">
        <v>140</v>
      </c>
      <c r="M78" s="100" t="s">
        <v>140</v>
      </c>
      <c r="N78" s="100" t="s">
        <v>140</v>
      </c>
      <c r="O78" s="205"/>
      <c r="P78" s="206"/>
      <c r="Q78" s="100" t="s">
        <v>140</v>
      </c>
    </row>
    <row r="79" spans="2:17" x14ac:dyDescent="0.25">
      <c r="B79" s="210" t="s">
        <v>424</v>
      </c>
      <c r="C79" s="212" t="s">
        <v>481</v>
      </c>
      <c r="D79" s="214" t="s">
        <v>490</v>
      </c>
      <c r="E79" s="215">
        <v>50</v>
      </c>
      <c r="F79" s="4"/>
      <c r="G79" s="4"/>
      <c r="H79" s="4"/>
      <c r="I79" s="100" t="s">
        <v>140</v>
      </c>
      <c r="J79" s="100" t="s">
        <v>140</v>
      </c>
      <c r="K79" s="100" t="s">
        <v>140</v>
      </c>
      <c r="L79" s="100" t="s">
        <v>140</v>
      </c>
      <c r="M79" s="100" t="s">
        <v>140</v>
      </c>
      <c r="N79" s="100" t="s">
        <v>140</v>
      </c>
      <c r="O79" s="205"/>
      <c r="P79" s="206"/>
      <c r="Q79" s="100" t="s">
        <v>140</v>
      </c>
    </row>
    <row r="80" spans="2:17" x14ac:dyDescent="0.25">
      <c r="B80" s="210" t="s">
        <v>424</v>
      </c>
      <c r="C80" s="212" t="s">
        <v>482</v>
      </c>
      <c r="D80" s="213" t="s">
        <v>491</v>
      </c>
      <c r="E80" s="215">
        <v>50</v>
      </c>
      <c r="F80" s="4"/>
      <c r="G80" s="4"/>
      <c r="H80" s="4"/>
      <c r="I80" s="100" t="s">
        <v>140</v>
      </c>
      <c r="J80" s="100" t="s">
        <v>140</v>
      </c>
      <c r="K80" s="100" t="s">
        <v>140</v>
      </c>
      <c r="L80" s="100" t="s">
        <v>140</v>
      </c>
      <c r="M80" s="100" t="s">
        <v>140</v>
      </c>
      <c r="N80" s="100" t="s">
        <v>140</v>
      </c>
      <c r="O80" s="205"/>
      <c r="P80" s="206"/>
      <c r="Q80" s="100" t="s">
        <v>140</v>
      </c>
    </row>
    <row r="81" spans="2:17" x14ac:dyDescent="0.25">
      <c r="B81" s="210" t="s">
        <v>424</v>
      </c>
      <c r="C81" s="212" t="s">
        <v>483</v>
      </c>
      <c r="D81" s="213" t="s">
        <v>492</v>
      </c>
      <c r="E81" s="215">
        <v>50</v>
      </c>
      <c r="F81" s="4"/>
      <c r="G81" s="4"/>
      <c r="H81" s="4"/>
      <c r="I81" s="100" t="s">
        <v>140</v>
      </c>
      <c r="J81" s="100" t="s">
        <v>140</v>
      </c>
      <c r="K81" s="100" t="s">
        <v>140</v>
      </c>
      <c r="L81" s="100" t="s">
        <v>140</v>
      </c>
      <c r="M81" s="100" t="s">
        <v>140</v>
      </c>
      <c r="N81" s="100" t="s">
        <v>140</v>
      </c>
      <c r="O81" s="236"/>
      <c r="P81" s="237"/>
      <c r="Q81" s="100" t="s">
        <v>140</v>
      </c>
    </row>
    <row r="82" spans="2:17" x14ac:dyDescent="0.25">
      <c r="B82" s="210" t="s">
        <v>424</v>
      </c>
      <c r="C82" s="212" t="s">
        <v>484</v>
      </c>
      <c r="D82" s="214" t="s">
        <v>493</v>
      </c>
      <c r="E82" s="215">
        <v>50</v>
      </c>
      <c r="F82" s="125"/>
      <c r="G82" s="125"/>
      <c r="H82" s="125"/>
      <c r="I82" s="100" t="s">
        <v>140</v>
      </c>
      <c r="J82" s="100" t="s">
        <v>140</v>
      </c>
      <c r="K82" s="100" t="s">
        <v>140</v>
      </c>
      <c r="L82" s="100" t="s">
        <v>140</v>
      </c>
      <c r="M82" s="100" t="s">
        <v>140</v>
      </c>
      <c r="N82" s="100" t="s">
        <v>140</v>
      </c>
      <c r="O82" s="236"/>
      <c r="P82" s="237"/>
      <c r="Q82" s="100" t="s">
        <v>140</v>
      </c>
    </row>
    <row r="83" spans="2:17" x14ac:dyDescent="0.25">
      <c r="B83" s="9" t="s">
        <v>1</v>
      </c>
    </row>
    <row r="84" spans="2:17" x14ac:dyDescent="0.25">
      <c r="B84" s="9" t="s">
        <v>37</v>
      </c>
    </row>
    <row r="85" spans="2:17" x14ac:dyDescent="0.25">
      <c r="B85" s="9" t="s">
        <v>62</v>
      </c>
    </row>
    <row r="87" spans="2:17" ht="15.75" thickBot="1" x14ac:dyDescent="0.3"/>
    <row r="88" spans="2:17" ht="27" thickBot="1" x14ac:dyDescent="0.3">
      <c r="B88" s="246" t="s">
        <v>38</v>
      </c>
      <c r="C88" s="247"/>
      <c r="D88" s="247"/>
      <c r="E88" s="247"/>
      <c r="F88" s="247"/>
      <c r="G88" s="247"/>
      <c r="H88" s="247"/>
      <c r="I88" s="247"/>
      <c r="J88" s="247"/>
      <c r="K88" s="247"/>
      <c r="L88" s="247"/>
      <c r="M88" s="247"/>
      <c r="N88" s="248"/>
    </row>
    <row r="90" spans="2:17" x14ac:dyDescent="0.25">
      <c r="B90" s="190"/>
      <c r="C90" s="198"/>
      <c r="D90" s="10"/>
      <c r="E90" s="10"/>
      <c r="F90" s="10"/>
      <c r="G90" s="10"/>
      <c r="H90" s="199"/>
      <c r="I90" s="10"/>
      <c r="J90" s="10"/>
      <c r="K90" s="10"/>
      <c r="L90" s="10"/>
      <c r="M90" s="10"/>
      <c r="N90" s="10"/>
      <c r="O90" s="10"/>
      <c r="P90" s="10"/>
      <c r="Q90" s="10"/>
    </row>
    <row r="91" spans="2:17" ht="72.75" customHeight="1" x14ac:dyDescent="0.25">
      <c r="B91" s="124" t="s">
        <v>0</v>
      </c>
      <c r="C91" s="124" t="s">
        <v>39</v>
      </c>
      <c r="D91" s="124" t="s">
        <v>40</v>
      </c>
      <c r="E91" s="124" t="s">
        <v>116</v>
      </c>
      <c r="F91" s="124" t="s">
        <v>118</v>
      </c>
      <c r="G91" s="124" t="s">
        <v>119</v>
      </c>
      <c r="H91" s="124" t="s">
        <v>120</v>
      </c>
      <c r="I91" s="124" t="s">
        <v>117</v>
      </c>
      <c r="J91" s="201" t="s">
        <v>121</v>
      </c>
      <c r="K91" s="202"/>
      <c r="L91" s="203"/>
      <c r="M91" s="124" t="s">
        <v>125</v>
      </c>
      <c r="N91" s="124" t="s">
        <v>41</v>
      </c>
      <c r="O91" s="124" t="s">
        <v>42</v>
      </c>
      <c r="P91" s="201" t="s">
        <v>3</v>
      </c>
      <c r="Q91" s="203"/>
    </row>
    <row r="92" spans="2:17" ht="54.75" customHeight="1" x14ac:dyDescent="0.25">
      <c r="B92" s="70" t="s">
        <v>43</v>
      </c>
      <c r="C92" s="197">
        <f>+(120+96)/200+450/300</f>
        <v>2.58</v>
      </c>
      <c r="D92" s="125" t="s">
        <v>402</v>
      </c>
      <c r="E92" s="125">
        <v>36951096</v>
      </c>
      <c r="F92" s="125" t="s">
        <v>173</v>
      </c>
      <c r="G92" s="125" t="s">
        <v>205</v>
      </c>
      <c r="H92" s="187">
        <v>38451</v>
      </c>
      <c r="I92" s="125" t="s">
        <v>141</v>
      </c>
      <c r="J92" s="125" t="s">
        <v>403</v>
      </c>
      <c r="K92" s="125" t="s">
        <v>404</v>
      </c>
      <c r="L92" s="125" t="s">
        <v>189</v>
      </c>
      <c r="M92" s="125" t="s">
        <v>140</v>
      </c>
      <c r="N92" s="125" t="s">
        <v>140</v>
      </c>
      <c r="O92" s="125" t="s">
        <v>141</v>
      </c>
      <c r="P92" s="75" t="s">
        <v>569</v>
      </c>
      <c r="Q92" s="125"/>
    </row>
    <row r="93" spans="2:17" ht="54.75" customHeight="1" x14ac:dyDescent="0.25">
      <c r="B93" s="70" t="s">
        <v>43</v>
      </c>
      <c r="C93" s="197">
        <f t="shared" ref="C93:C99" si="2">+(120+96)/200+450/300</f>
        <v>2.58</v>
      </c>
      <c r="D93" s="125" t="s">
        <v>402</v>
      </c>
      <c r="E93" s="125">
        <v>36951096</v>
      </c>
      <c r="F93" s="125" t="s">
        <v>173</v>
      </c>
      <c r="G93" s="125" t="s">
        <v>205</v>
      </c>
      <c r="H93" s="187">
        <v>38451</v>
      </c>
      <c r="I93" s="125" t="s">
        <v>141</v>
      </c>
      <c r="J93" s="125" t="s">
        <v>405</v>
      </c>
      <c r="K93" s="125" t="s">
        <v>406</v>
      </c>
      <c r="L93" s="125" t="s">
        <v>407</v>
      </c>
      <c r="M93" s="125" t="s">
        <v>140</v>
      </c>
      <c r="N93" s="125" t="s">
        <v>140</v>
      </c>
      <c r="O93" s="125" t="s">
        <v>141</v>
      </c>
      <c r="P93" s="75" t="s">
        <v>569</v>
      </c>
      <c r="Q93" s="125"/>
    </row>
    <row r="94" spans="2:17" ht="54.75" customHeight="1" x14ac:dyDescent="0.25">
      <c r="B94" s="70" t="s">
        <v>43</v>
      </c>
      <c r="C94" s="197">
        <f t="shared" si="2"/>
        <v>2.58</v>
      </c>
      <c r="D94" s="125" t="s">
        <v>402</v>
      </c>
      <c r="E94" s="125">
        <v>36951096</v>
      </c>
      <c r="F94" s="125" t="s">
        <v>173</v>
      </c>
      <c r="G94" s="125" t="s">
        <v>205</v>
      </c>
      <c r="H94" s="187">
        <v>38451</v>
      </c>
      <c r="I94" s="125" t="s">
        <v>141</v>
      </c>
      <c r="J94" s="125" t="s">
        <v>408</v>
      </c>
      <c r="K94" s="125" t="s">
        <v>409</v>
      </c>
      <c r="L94" s="125" t="s">
        <v>189</v>
      </c>
      <c r="M94" s="125" t="s">
        <v>140</v>
      </c>
      <c r="N94" s="125" t="s">
        <v>140</v>
      </c>
      <c r="O94" s="125" t="s">
        <v>141</v>
      </c>
      <c r="P94" s="75" t="s">
        <v>569</v>
      </c>
      <c r="Q94" s="125"/>
    </row>
    <row r="95" spans="2:17" x14ac:dyDescent="0.25">
      <c r="B95" s="70" t="s">
        <v>43</v>
      </c>
      <c r="C95" s="197">
        <f t="shared" si="2"/>
        <v>2.58</v>
      </c>
      <c r="D95" s="125" t="s">
        <v>410</v>
      </c>
      <c r="E95" s="125">
        <v>36754861</v>
      </c>
      <c r="F95" s="125" t="s">
        <v>411</v>
      </c>
      <c r="G95" s="125" t="s">
        <v>205</v>
      </c>
      <c r="H95" s="187" t="s">
        <v>412</v>
      </c>
      <c r="I95" s="125"/>
      <c r="J95" s="125" t="s">
        <v>413</v>
      </c>
      <c r="K95" s="125" t="s">
        <v>414</v>
      </c>
      <c r="L95" s="125" t="s">
        <v>187</v>
      </c>
      <c r="M95" s="125" t="s">
        <v>140</v>
      </c>
      <c r="N95" s="125" t="s">
        <v>140</v>
      </c>
      <c r="O95" s="125" t="s">
        <v>141</v>
      </c>
      <c r="P95" s="75" t="s">
        <v>562</v>
      </c>
      <c r="Q95" s="125"/>
    </row>
    <row r="96" spans="2:17" x14ac:dyDescent="0.25">
      <c r="B96" s="70" t="s">
        <v>43</v>
      </c>
      <c r="C96" s="197">
        <f t="shared" si="2"/>
        <v>2.58</v>
      </c>
      <c r="D96" s="125" t="s">
        <v>410</v>
      </c>
      <c r="E96" s="125">
        <v>36754861</v>
      </c>
      <c r="F96" s="125" t="s">
        <v>411</v>
      </c>
      <c r="G96" s="125" t="s">
        <v>205</v>
      </c>
      <c r="H96" s="187" t="s">
        <v>412</v>
      </c>
      <c r="I96" s="125"/>
      <c r="J96" s="125" t="s">
        <v>415</v>
      </c>
      <c r="K96" s="125" t="s">
        <v>416</v>
      </c>
      <c r="L96" s="125" t="s">
        <v>417</v>
      </c>
      <c r="M96" s="125" t="s">
        <v>140</v>
      </c>
      <c r="N96" s="125" t="s">
        <v>140</v>
      </c>
      <c r="O96" s="125" t="s">
        <v>141</v>
      </c>
      <c r="P96" s="75" t="s">
        <v>562</v>
      </c>
      <c r="Q96" s="125"/>
    </row>
    <row r="97" spans="2:17" x14ac:dyDescent="0.25">
      <c r="B97" s="70" t="s">
        <v>43</v>
      </c>
      <c r="C97" s="197">
        <f t="shared" si="2"/>
        <v>2.58</v>
      </c>
      <c r="D97" s="125" t="s">
        <v>418</v>
      </c>
      <c r="E97" s="125">
        <v>59310940</v>
      </c>
      <c r="F97" s="125" t="s">
        <v>173</v>
      </c>
      <c r="G97" s="125" t="s">
        <v>360</v>
      </c>
      <c r="H97" s="187">
        <v>39171</v>
      </c>
      <c r="I97" s="125" t="s">
        <v>141</v>
      </c>
      <c r="J97" s="9" t="s">
        <v>258</v>
      </c>
      <c r="K97" s="125" t="s">
        <v>256</v>
      </c>
      <c r="L97" s="125" t="s">
        <v>421</v>
      </c>
      <c r="M97" s="125" t="s">
        <v>140</v>
      </c>
      <c r="N97" s="125" t="s">
        <v>140</v>
      </c>
      <c r="O97" s="125" t="s">
        <v>141</v>
      </c>
      <c r="P97" s="70" t="s">
        <v>569</v>
      </c>
      <c r="Q97" s="125"/>
    </row>
    <row r="98" spans="2:17" x14ac:dyDescent="0.25">
      <c r="B98" s="70" t="s">
        <v>43</v>
      </c>
      <c r="C98" s="197">
        <f t="shared" si="2"/>
        <v>2.58</v>
      </c>
      <c r="D98" s="125" t="s">
        <v>418</v>
      </c>
      <c r="E98" s="125">
        <v>59310940</v>
      </c>
      <c r="F98" s="125" t="s">
        <v>173</v>
      </c>
      <c r="G98" s="125" t="s">
        <v>360</v>
      </c>
      <c r="H98" s="187">
        <v>39171</v>
      </c>
      <c r="I98" s="125" t="s">
        <v>141</v>
      </c>
      <c r="J98" s="125" t="s">
        <v>419</v>
      </c>
      <c r="K98" s="125" t="s">
        <v>420</v>
      </c>
      <c r="L98" s="125" t="s">
        <v>421</v>
      </c>
      <c r="M98" s="125" t="s">
        <v>140</v>
      </c>
      <c r="N98" s="125" t="s">
        <v>140</v>
      </c>
      <c r="O98" s="125" t="s">
        <v>141</v>
      </c>
      <c r="P98" s="70" t="s">
        <v>569</v>
      </c>
      <c r="Q98" s="125"/>
    </row>
    <row r="99" spans="2:17" x14ac:dyDescent="0.25">
      <c r="B99" s="70" t="s">
        <v>43</v>
      </c>
      <c r="C99" s="197">
        <f t="shared" si="2"/>
        <v>2.58</v>
      </c>
      <c r="D99" s="125" t="s">
        <v>418</v>
      </c>
      <c r="E99" s="125">
        <v>59310940</v>
      </c>
      <c r="F99" s="125" t="s">
        <v>173</v>
      </c>
      <c r="G99" s="125" t="s">
        <v>360</v>
      </c>
      <c r="H99" s="187">
        <v>39171</v>
      </c>
      <c r="I99" s="125" t="s">
        <v>141</v>
      </c>
      <c r="J99" s="125" t="s">
        <v>259</v>
      </c>
      <c r="K99" s="125" t="s">
        <v>422</v>
      </c>
      <c r="L99" s="125" t="s">
        <v>423</v>
      </c>
      <c r="M99" s="125" t="s">
        <v>140</v>
      </c>
      <c r="N99" s="125" t="s">
        <v>140</v>
      </c>
      <c r="O99" s="125" t="s">
        <v>141</v>
      </c>
      <c r="P99" s="70" t="s">
        <v>569</v>
      </c>
      <c r="Q99" s="125"/>
    </row>
    <row r="100" spans="2:17" ht="54.75" customHeight="1" thickBot="1" x14ac:dyDescent="0.3"/>
    <row r="101" spans="2:17" ht="27" thickBot="1" x14ac:dyDescent="0.3">
      <c r="B101" s="246" t="s">
        <v>46</v>
      </c>
      <c r="C101" s="247"/>
      <c r="D101" s="247"/>
      <c r="E101" s="247"/>
      <c r="F101" s="247"/>
      <c r="G101" s="247"/>
      <c r="H101" s="247"/>
      <c r="I101" s="247"/>
      <c r="J101" s="247"/>
      <c r="K101" s="247"/>
      <c r="L101" s="247"/>
      <c r="M101" s="247"/>
      <c r="N101" s="248"/>
    </row>
    <row r="104" spans="2:17" ht="30" x14ac:dyDescent="0.25">
      <c r="B104" s="69" t="s">
        <v>33</v>
      </c>
      <c r="C104" s="69" t="s">
        <v>47</v>
      </c>
      <c r="D104" s="252" t="s">
        <v>3</v>
      </c>
      <c r="E104" s="253"/>
    </row>
    <row r="105" spans="2:17" ht="30" x14ac:dyDescent="0.25">
      <c r="B105" s="70" t="s">
        <v>126</v>
      </c>
      <c r="C105" s="169" t="s">
        <v>141</v>
      </c>
      <c r="D105" s="272" t="s">
        <v>548</v>
      </c>
      <c r="E105" s="273"/>
    </row>
    <row r="108" spans="2:17" ht="26.25" x14ac:dyDescent="0.25">
      <c r="B108" s="244" t="s">
        <v>64</v>
      </c>
      <c r="C108" s="245"/>
      <c r="D108" s="245"/>
      <c r="E108" s="245"/>
      <c r="F108" s="245"/>
      <c r="G108" s="245"/>
      <c r="H108" s="245"/>
      <c r="I108" s="245"/>
      <c r="J108" s="245"/>
      <c r="K108" s="245"/>
      <c r="L108" s="245"/>
      <c r="M108" s="245"/>
      <c r="N108" s="245"/>
      <c r="O108" s="245"/>
      <c r="P108" s="245"/>
    </row>
    <row r="110" spans="2:17" ht="15.75" thickBot="1" x14ac:dyDescent="0.3"/>
    <row r="111" spans="2:17" ht="27" thickBot="1" x14ac:dyDescent="0.3">
      <c r="B111" s="246" t="s">
        <v>54</v>
      </c>
      <c r="C111" s="247"/>
      <c r="D111" s="247"/>
      <c r="E111" s="247"/>
      <c r="F111" s="247"/>
      <c r="G111" s="247"/>
      <c r="H111" s="247"/>
      <c r="I111" s="247"/>
      <c r="J111" s="247"/>
      <c r="K111" s="247"/>
      <c r="L111" s="247"/>
      <c r="M111" s="247"/>
      <c r="N111" s="248"/>
    </row>
    <row r="113" spans="1:26" ht="15.75" thickBot="1" x14ac:dyDescent="0.3">
      <c r="M113" s="66"/>
      <c r="N113" s="66"/>
    </row>
    <row r="114" spans="1:26" s="111" customFormat="1" ht="109.5" customHeight="1" x14ac:dyDescent="0.25">
      <c r="B114" s="122" t="s">
        <v>149</v>
      </c>
      <c r="C114" s="122" t="s">
        <v>150</v>
      </c>
      <c r="D114" s="122" t="s">
        <v>151</v>
      </c>
      <c r="E114" s="122" t="s">
        <v>45</v>
      </c>
      <c r="F114" s="122" t="s">
        <v>22</v>
      </c>
      <c r="G114" s="122" t="s">
        <v>103</v>
      </c>
      <c r="H114" s="122" t="s">
        <v>17</v>
      </c>
      <c r="I114" s="122" t="s">
        <v>10</v>
      </c>
      <c r="J114" s="122" t="s">
        <v>31</v>
      </c>
      <c r="K114" s="122" t="s">
        <v>61</v>
      </c>
      <c r="L114" s="122" t="s">
        <v>20</v>
      </c>
      <c r="M114" s="107" t="s">
        <v>26</v>
      </c>
      <c r="N114" s="122" t="s">
        <v>152</v>
      </c>
      <c r="O114" s="122" t="s">
        <v>36</v>
      </c>
      <c r="P114" s="123" t="s">
        <v>11</v>
      </c>
      <c r="Q114" s="123" t="s">
        <v>19</v>
      </c>
    </row>
    <row r="115" spans="1:26" s="117" customFormat="1" x14ac:dyDescent="0.25">
      <c r="A115" s="47">
        <v>1</v>
      </c>
      <c r="B115" s="118" t="s">
        <v>494</v>
      </c>
      <c r="C115" s="119"/>
      <c r="D115" s="118" t="s">
        <v>501</v>
      </c>
      <c r="E115" s="113" t="s">
        <v>522</v>
      </c>
      <c r="F115" s="114" t="s">
        <v>140</v>
      </c>
      <c r="G115" s="155"/>
      <c r="H115" s="121">
        <v>41274</v>
      </c>
      <c r="I115" s="115">
        <v>41912</v>
      </c>
      <c r="J115" s="115"/>
      <c r="K115" s="115" t="s">
        <v>498</v>
      </c>
      <c r="L115" s="115" t="s">
        <v>532</v>
      </c>
      <c r="M115" s="106">
        <v>288</v>
      </c>
      <c r="N115" s="106">
        <v>288</v>
      </c>
      <c r="O115" s="27" t="s">
        <v>499</v>
      </c>
      <c r="P115" s="27">
        <v>123</v>
      </c>
      <c r="Q115" s="156" t="s">
        <v>590</v>
      </c>
      <c r="R115" s="221"/>
      <c r="S115" s="116"/>
      <c r="T115" s="116"/>
      <c r="U115" s="116"/>
      <c r="V115" s="116"/>
      <c r="W115" s="116"/>
      <c r="X115" s="116"/>
      <c r="Y115" s="116"/>
      <c r="Z115" s="116"/>
    </row>
    <row r="116" spans="1:26" s="117" customFormat="1" x14ac:dyDescent="0.25">
      <c r="A116" s="47">
        <f>+A115+1</f>
        <v>2</v>
      </c>
      <c r="B116" s="118" t="s">
        <v>494</v>
      </c>
      <c r="C116" s="119"/>
      <c r="D116" s="118" t="s">
        <v>501</v>
      </c>
      <c r="E116" s="218" t="s">
        <v>530</v>
      </c>
      <c r="F116" s="114" t="s">
        <v>140</v>
      </c>
      <c r="G116" s="114"/>
      <c r="H116" s="121">
        <v>39834</v>
      </c>
      <c r="I116" s="115">
        <v>40178</v>
      </c>
      <c r="J116" s="115"/>
      <c r="K116" s="115" t="s">
        <v>497</v>
      </c>
      <c r="L116" s="115" t="s">
        <v>498</v>
      </c>
      <c r="M116" s="106">
        <v>1451</v>
      </c>
      <c r="N116" s="106">
        <v>1451</v>
      </c>
      <c r="O116" s="27" t="s">
        <v>499</v>
      </c>
      <c r="P116" s="27">
        <v>124</v>
      </c>
      <c r="Q116" s="156"/>
      <c r="R116" s="221"/>
      <c r="S116" s="116"/>
      <c r="T116" s="116"/>
      <c r="U116" s="116"/>
      <c r="V116" s="116"/>
      <c r="W116" s="116"/>
      <c r="X116" s="116"/>
      <c r="Y116" s="116"/>
      <c r="Z116" s="116"/>
    </row>
    <row r="117" spans="1:26" s="117" customFormat="1" ht="30" x14ac:dyDescent="0.25">
      <c r="A117" s="47">
        <f t="shared" ref="A117:A122" si="3">+A116+1</f>
        <v>3</v>
      </c>
      <c r="B117" s="118" t="s">
        <v>494</v>
      </c>
      <c r="C117" s="119"/>
      <c r="D117" s="118" t="s">
        <v>501</v>
      </c>
      <c r="E117" s="113" t="s">
        <v>531</v>
      </c>
      <c r="F117" s="114" t="s">
        <v>140</v>
      </c>
      <c r="G117" s="114"/>
      <c r="H117" s="121">
        <v>41089</v>
      </c>
      <c r="I117" s="115">
        <v>41274</v>
      </c>
      <c r="J117" s="115"/>
      <c r="K117" s="115" t="s">
        <v>498</v>
      </c>
      <c r="L117" s="115" t="s">
        <v>511</v>
      </c>
      <c r="M117" s="106">
        <v>348</v>
      </c>
      <c r="N117" s="106">
        <v>348</v>
      </c>
      <c r="O117" s="27" t="s">
        <v>499</v>
      </c>
      <c r="P117" s="27">
        <v>124</v>
      </c>
      <c r="Q117" s="156" t="s">
        <v>586</v>
      </c>
      <c r="R117" s="221"/>
      <c r="S117" s="116"/>
      <c r="T117" s="116"/>
      <c r="U117" s="116"/>
      <c r="V117" s="116"/>
      <c r="W117" s="116"/>
      <c r="X117" s="116"/>
      <c r="Y117" s="116"/>
      <c r="Z117" s="116"/>
    </row>
    <row r="118" spans="1:26" s="117" customFormat="1" x14ac:dyDescent="0.25">
      <c r="A118" s="47">
        <f t="shared" si="3"/>
        <v>4</v>
      </c>
      <c r="B118" s="118"/>
      <c r="C118" s="119"/>
      <c r="D118" s="118"/>
      <c r="E118" s="113"/>
      <c r="F118" s="114"/>
      <c r="G118" s="114"/>
      <c r="H118" s="114"/>
      <c r="I118" s="115"/>
      <c r="J118" s="115"/>
      <c r="K118" s="115"/>
      <c r="L118" s="115"/>
      <c r="M118" s="106"/>
      <c r="N118" s="106"/>
      <c r="O118" s="27"/>
      <c r="P118" s="27"/>
      <c r="Q118" s="156"/>
      <c r="R118" s="116"/>
      <c r="S118" s="116"/>
      <c r="T118" s="116"/>
      <c r="U118" s="116"/>
      <c r="V118" s="116"/>
      <c r="W118" s="116"/>
      <c r="X118" s="116"/>
      <c r="Y118" s="116"/>
      <c r="Z118" s="116"/>
    </row>
    <row r="119" spans="1:26" s="117" customFormat="1" x14ac:dyDescent="0.25">
      <c r="A119" s="47">
        <f t="shared" si="3"/>
        <v>5</v>
      </c>
      <c r="B119" s="118"/>
      <c r="C119" s="119"/>
      <c r="D119" s="118"/>
      <c r="E119" s="113"/>
      <c r="F119" s="114"/>
      <c r="G119" s="114"/>
      <c r="H119" s="114"/>
      <c r="I119" s="115"/>
      <c r="J119" s="115"/>
      <c r="K119" s="115"/>
      <c r="L119" s="115"/>
      <c r="M119" s="106"/>
      <c r="N119" s="106"/>
      <c r="O119" s="27"/>
      <c r="P119" s="27"/>
      <c r="Q119" s="156"/>
      <c r="R119" s="116"/>
      <c r="S119" s="116"/>
      <c r="T119" s="116"/>
      <c r="U119" s="116"/>
      <c r="V119" s="116"/>
      <c r="W119" s="116"/>
      <c r="X119" s="116"/>
      <c r="Y119" s="116"/>
      <c r="Z119" s="116"/>
    </row>
    <row r="120" spans="1:26" s="117" customFormat="1" x14ac:dyDescent="0.25">
      <c r="A120" s="47">
        <f t="shared" si="3"/>
        <v>6</v>
      </c>
      <c r="B120" s="118"/>
      <c r="C120" s="119"/>
      <c r="D120" s="118"/>
      <c r="E120" s="113"/>
      <c r="F120" s="114"/>
      <c r="G120" s="114"/>
      <c r="H120" s="114"/>
      <c r="I120" s="115"/>
      <c r="J120" s="115"/>
      <c r="K120" s="115"/>
      <c r="L120" s="115"/>
      <c r="M120" s="106"/>
      <c r="N120" s="106"/>
      <c r="O120" s="27"/>
      <c r="P120" s="27"/>
      <c r="Q120" s="156"/>
      <c r="R120" s="116"/>
      <c r="S120" s="116"/>
      <c r="T120" s="116"/>
      <c r="U120" s="116"/>
      <c r="V120" s="116"/>
      <c r="W120" s="116"/>
      <c r="X120" s="116"/>
      <c r="Y120" s="116"/>
      <c r="Z120" s="116"/>
    </row>
    <row r="121" spans="1:26" s="117" customFormat="1" x14ac:dyDescent="0.25">
      <c r="A121" s="47">
        <f t="shared" si="3"/>
        <v>7</v>
      </c>
      <c r="B121" s="118"/>
      <c r="C121" s="119"/>
      <c r="D121" s="118"/>
      <c r="E121" s="113"/>
      <c r="F121" s="114"/>
      <c r="G121" s="114"/>
      <c r="H121" s="114"/>
      <c r="I121" s="115"/>
      <c r="J121" s="115"/>
      <c r="K121" s="115"/>
      <c r="L121" s="115"/>
      <c r="M121" s="106"/>
      <c r="N121" s="106"/>
      <c r="O121" s="27"/>
      <c r="P121" s="27"/>
      <c r="Q121" s="156"/>
      <c r="R121" s="116"/>
      <c r="S121" s="116"/>
      <c r="T121" s="116"/>
      <c r="U121" s="116"/>
      <c r="V121" s="116"/>
      <c r="W121" s="116"/>
      <c r="X121" s="116"/>
      <c r="Y121" s="116"/>
      <c r="Z121" s="116"/>
    </row>
    <row r="122" spans="1:26" s="117" customFormat="1" x14ac:dyDescent="0.25">
      <c r="A122" s="47">
        <f t="shared" si="3"/>
        <v>8</v>
      </c>
      <c r="B122" s="118"/>
      <c r="C122" s="119"/>
      <c r="D122" s="118"/>
      <c r="E122" s="113"/>
      <c r="F122" s="114"/>
      <c r="G122" s="114"/>
      <c r="H122" s="114"/>
      <c r="I122" s="115"/>
      <c r="J122" s="115"/>
      <c r="K122" s="115"/>
      <c r="L122" s="115"/>
      <c r="M122" s="106"/>
      <c r="N122" s="106"/>
      <c r="O122" s="27"/>
      <c r="P122" s="27"/>
      <c r="Q122" s="156"/>
      <c r="R122" s="116"/>
      <c r="S122" s="116"/>
      <c r="T122" s="116"/>
      <c r="U122" s="116"/>
      <c r="V122" s="116"/>
      <c r="W122" s="116"/>
      <c r="X122" s="116"/>
      <c r="Y122" s="116"/>
      <c r="Z122" s="116"/>
    </row>
    <row r="123" spans="1:26" s="117" customFormat="1" ht="25.5" customHeight="1" x14ac:dyDescent="0.25">
      <c r="A123" s="47"/>
      <c r="B123" s="50" t="s">
        <v>16</v>
      </c>
      <c r="C123" s="119"/>
      <c r="D123" s="118"/>
      <c r="E123" s="113"/>
      <c r="F123" s="114"/>
      <c r="G123" s="114"/>
      <c r="H123" s="114"/>
      <c r="I123" s="115"/>
      <c r="J123" s="115"/>
      <c r="K123" s="120" t="s">
        <v>497</v>
      </c>
      <c r="L123" s="120">
        <f t="shared" ref="L123:N123" si="4">SUM(L115:L122)</f>
        <v>0</v>
      </c>
      <c r="M123" s="154">
        <f t="shared" si="4"/>
        <v>2087</v>
      </c>
      <c r="N123" s="120">
        <f t="shared" si="4"/>
        <v>2087</v>
      </c>
      <c r="O123" s="27"/>
      <c r="P123" s="27"/>
      <c r="Q123" s="157"/>
    </row>
    <row r="124" spans="1:26" x14ac:dyDescent="0.25">
      <c r="B124" s="30"/>
      <c r="C124" s="30"/>
      <c r="D124" s="30"/>
      <c r="E124" s="31"/>
      <c r="F124" s="30"/>
      <c r="G124" s="30"/>
      <c r="H124" s="30"/>
      <c r="I124" s="30"/>
      <c r="J124" s="30"/>
      <c r="K124" s="30"/>
      <c r="L124" s="30"/>
      <c r="M124" s="30"/>
      <c r="N124" s="30"/>
      <c r="O124" s="30"/>
      <c r="P124" s="30"/>
    </row>
    <row r="125" spans="1:26" ht="18.75" x14ac:dyDescent="0.25">
      <c r="B125" s="60" t="s">
        <v>32</v>
      </c>
      <c r="C125" s="74" t="str">
        <f>+K123</f>
        <v>11 meses y 10 días</v>
      </c>
      <c r="H125" s="32"/>
      <c r="I125" s="32"/>
      <c r="J125" s="32"/>
      <c r="K125" s="32"/>
      <c r="L125" s="32"/>
      <c r="M125" s="32"/>
      <c r="N125" s="30"/>
      <c r="O125" s="30"/>
      <c r="P125" s="30"/>
    </row>
    <row r="127" spans="1:26" ht="15.75" thickBot="1" x14ac:dyDescent="0.3"/>
    <row r="128" spans="1:26" ht="37.15" customHeight="1" thickBot="1" x14ac:dyDescent="0.3">
      <c r="B128" s="77" t="s">
        <v>49</v>
      </c>
      <c r="C128" s="78" t="s">
        <v>50</v>
      </c>
      <c r="D128" s="77" t="s">
        <v>51</v>
      </c>
      <c r="E128" s="78" t="s">
        <v>55</v>
      </c>
    </row>
    <row r="129" spans="2:17" ht="41.45" customHeight="1" x14ac:dyDescent="0.25">
      <c r="B129" s="68" t="s">
        <v>127</v>
      </c>
      <c r="C129" s="71">
        <v>20</v>
      </c>
      <c r="D129" s="71">
        <v>20</v>
      </c>
      <c r="E129" s="249">
        <f>+D129+D130+D131</f>
        <v>20</v>
      </c>
    </row>
    <row r="130" spans="2:17" x14ac:dyDescent="0.25">
      <c r="B130" s="68" t="s">
        <v>128</v>
      </c>
      <c r="C130" s="58">
        <v>30</v>
      </c>
      <c r="D130" s="204">
        <v>0</v>
      </c>
      <c r="E130" s="250"/>
    </row>
    <row r="131" spans="2:17" ht="15.75" thickBot="1" x14ac:dyDescent="0.3">
      <c r="B131" s="68" t="s">
        <v>129</v>
      </c>
      <c r="C131" s="73">
        <v>40</v>
      </c>
      <c r="D131" s="73">
        <v>0</v>
      </c>
      <c r="E131" s="251"/>
    </row>
    <row r="133" spans="2:17" ht="15.75" thickBot="1" x14ac:dyDescent="0.3"/>
    <row r="134" spans="2:17" ht="27" thickBot="1" x14ac:dyDescent="0.3">
      <c r="B134" s="246" t="s">
        <v>52</v>
      </c>
      <c r="C134" s="247"/>
      <c r="D134" s="247"/>
      <c r="E134" s="247"/>
      <c r="F134" s="247"/>
      <c r="G134" s="247"/>
      <c r="H134" s="247"/>
      <c r="I134" s="247"/>
      <c r="J134" s="247"/>
      <c r="K134" s="247"/>
      <c r="L134" s="247"/>
      <c r="M134" s="247"/>
      <c r="N134" s="248"/>
    </row>
    <row r="136" spans="2:17" ht="76.5" customHeight="1" x14ac:dyDescent="0.25">
      <c r="B136" s="124" t="s">
        <v>0</v>
      </c>
      <c r="C136" s="124" t="s">
        <v>39</v>
      </c>
      <c r="D136" s="124" t="s">
        <v>40</v>
      </c>
      <c r="E136" s="124" t="s">
        <v>116</v>
      </c>
      <c r="F136" s="124" t="s">
        <v>118</v>
      </c>
      <c r="G136" s="124" t="s">
        <v>119</v>
      </c>
      <c r="H136" s="124" t="s">
        <v>120</v>
      </c>
      <c r="I136" s="124" t="s">
        <v>117</v>
      </c>
      <c r="J136" s="252" t="s">
        <v>121</v>
      </c>
      <c r="K136" s="269"/>
      <c r="L136" s="253"/>
      <c r="M136" s="124" t="s">
        <v>125</v>
      </c>
      <c r="N136" s="124" t="s">
        <v>41</v>
      </c>
      <c r="O136" s="124" t="s">
        <v>42</v>
      </c>
      <c r="P136" s="252" t="s">
        <v>3</v>
      </c>
      <c r="Q136" s="253"/>
    </row>
    <row r="137" spans="2:17" ht="60.75" customHeight="1" x14ac:dyDescent="0.25">
      <c r="B137" s="200" t="s">
        <v>133</v>
      </c>
      <c r="C137" s="200"/>
      <c r="D137" s="3"/>
      <c r="E137" s="3"/>
      <c r="F137" s="3"/>
      <c r="G137" s="3"/>
      <c r="H137" s="3"/>
      <c r="I137" s="5"/>
      <c r="J137" s="1" t="s">
        <v>122</v>
      </c>
      <c r="K137" s="101" t="s">
        <v>123</v>
      </c>
      <c r="L137" s="100" t="s">
        <v>124</v>
      </c>
      <c r="M137" s="125"/>
      <c r="N137" s="125"/>
      <c r="O137" s="125"/>
      <c r="P137" s="270"/>
      <c r="Q137" s="270"/>
    </row>
    <row r="138" spans="2:17" ht="60.75" customHeight="1" x14ac:dyDescent="0.25">
      <c r="B138" s="200" t="s">
        <v>134</v>
      </c>
      <c r="C138" s="200"/>
      <c r="D138" s="3"/>
      <c r="E138" s="3"/>
      <c r="F138" s="3"/>
      <c r="G138" s="3"/>
      <c r="H138" s="3"/>
      <c r="I138" s="5"/>
      <c r="J138" s="1"/>
      <c r="K138" s="101"/>
      <c r="L138" s="100"/>
      <c r="M138" s="125"/>
      <c r="N138" s="125"/>
      <c r="O138" s="125"/>
      <c r="P138" s="204"/>
      <c r="Q138" s="204"/>
    </row>
    <row r="139" spans="2:17" ht="33.6" customHeight="1" x14ac:dyDescent="0.25">
      <c r="B139" s="200" t="s">
        <v>135</v>
      </c>
      <c r="C139" s="200"/>
      <c r="D139" s="3"/>
      <c r="E139" s="3"/>
      <c r="F139" s="3"/>
      <c r="G139" s="3"/>
      <c r="H139" s="3"/>
      <c r="I139" s="5"/>
      <c r="J139" s="1"/>
      <c r="K139" s="100"/>
      <c r="L139" s="100"/>
      <c r="M139" s="125"/>
      <c r="N139" s="125"/>
      <c r="O139" s="125"/>
      <c r="P139" s="270"/>
      <c r="Q139" s="270"/>
    </row>
    <row r="142" spans="2:17" ht="15.75" thickBot="1" x14ac:dyDescent="0.3"/>
    <row r="143" spans="2:17" ht="54" customHeight="1" x14ac:dyDescent="0.25">
      <c r="B143" s="128" t="s">
        <v>33</v>
      </c>
      <c r="C143" s="128" t="s">
        <v>49</v>
      </c>
      <c r="D143" s="124" t="s">
        <v>50</v>
      </c>
      <c r="E143" s="128" t="s">
        <v>51</v>
      </c>
      <c r="F143" s="78" t="s">
        <v>56</v>
      </c>
      <c r="G143" s="97"/>
    </row>
    <row r="144" spans="2:17" ht="120.75" customHeight="1" x14ac:dyDescent="0.2">
      <c r="B144" s="238" t="s">
        <v>53</v>
      </c>
      <c r="C144" s="6" t="s">
        <v>130</v>
      </c>
      <c r="D144" s="204">
        <v>25</v>
      </c>
      <c r="E144" s="204">
        <v>0</v>
      </c>
      <c r="F144" s="239">
        <f>+E144+E145+E146</f>
        <v>0</v>
      </c>
      <c r="G144" s="98"/>
    </row>
    <row r="145" spans="2:7" ht="76.150000000000006" customHeight="1" x14ac:dyDescent="0.2">
      <c r="B145" s="238"/>
      <c r="C145" s="6" t="s">
        <v>131</v>
      </c>
      <c r="D145" s="75">
        <v>25</v>
      </c>
      <c r="E145" s="204">
        <v>0</v>
      </c>
      <c r="F145" s="240"/>
      <c r="G145" s="98"/>
    </row>
    <row r="146" spans="2:7" ht="69" customHeight="1" x14ac:dyDescent="0.2">
      <c r="B146" s="238"/>
      <c r="C146" s="6" t="s">
        <v>132</v>
      </c>
      <c r="D146" s="204">
        <v>10</v>
      </c>
      <c r="E146" s="204">
        <v>0</v>
      </c>
      <c r="F146" s="241"/>
      <c r="G146" s="98"/>
    </row>
    <row r="147" spans="2:7" x14ac:dyDescent="0.25">
      <c r="C147" s="108"/>
    </row>
    <row r="150" spans="2:7" x14ac:dyDescent="0.25">
      <c r="B150" s="126" t="s">
        <v>57</v>
      </c>
    </row>
    <row r="153" spans="2:7" x14ac:dyDescent="0.25">
      <c r="B153" s="129" t="s">
        <v>33</v>
      </c>
      <c r="C153" s="129" t="s">
        <v>58</v>
      </c>
      <c r="D153" s="128" t="s">
        <v>51</v>
      </c>
      <c r="E153" s="128" t="s">
        <v>16</v>
      </c>
    </row>
    <row r="154" spans="2:7" ht="28.5" x14ac:dyDescent="0.25">
      <c r="B154" s="109" t="s">
        <v>59</v>
      </c>
      <c r="C154" s="110">
        <v>40</v>
      </c>
      <c r="D154" s="204">
        <f>+E129</f>
        <v>20</v>
      </c>
      <c r="E154" s="242">
        <f>+D154+D155</f>
        <v>20</v>
      </c>
    </row>
    <row r="155" spans="2:7" ht="42.75" x14ac:dyDescent="0.25">
      <c r="B155" s="109" t="s">
        <v>60</v>
      </c>
      <c r="C155" s="110">
        <v>60</v>
      </c>
      <c r="D155" s="204">
        <f>+F144</f>
        <v>0</v>
      </c>
      <c r="E155" s="243"/>
    </row>
  </sheetData>
  <mergeCells count="39">
    <mergeCell ref="E154:E155"/>
    <mergeCell ref="B134:N134"/>
    <mergeCell ref="J136:L136"/>
    <mergeCell ref="P136:Q136"/>
    <mergeCell ref="P137:Q137"/>
    <mergeCell ref="P139:Q139"/>
    <mergeCell ref="B144:B146"/>
    <mergeCell ref="F144:F146"/>
    <mergeCell ref="E129:E131"/>
    <mergeCell ref="O72:P72"/>
    <mergeCell ref="O73:P73"/>
    <mergeCell ref="O81:P81"/>
    <mergeCell ref="O82:P82"/>
    <mergeCell ref="B88:N88"/>
    <mergeCell ref="B101:N101"/>
    <mergeCell ref="D104:E104"/>
    <mergeCell ref="D105:E105"/>
    <mergeCell ref="B108:P108"/>
    <mergeCell ref="B111:N111"/>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C9:N9"/>
    <mergeCell ref="B2:P2"/>
    <mergeCell ref="B4:P4"/>
    <mergeCell ref="C6:N6"/>
    <mergeCell ref="C7:N7"/>
    <mergeCell ref="C8:N8"/>
  </mergeCells>
  <dataValidations count="2">
    <dataValidation type="list" allowBlank="1" showInputMessage="1" showErrorMessage="1" sqref="WVE983071 A65567 IS65567 SO65567 ACK65567 AMG65567 AWC65567 BFY65567 BPU65567 BZQ65567 CJM65567 CTI65567 DDE65567 DNA65567 DWW65567 EGS65567 EQO65567 FAK65567 FKG65567 FUC65567 GDY65567 GNU65567 GXQ65567 HHM65567 HRI65567 IBE65567 ILA65567 IUW65567 JES65567 JOO65567 JYK65567 KIG65567 KSC65567 LBY65567 LLU65567 LVQ65567 MFM65567 MPI65567 MZE65567 NJA65567 NSW65567 OCS65567 OMO65567 OWK65567 PGG65567 PQC65567 PZY65567 QJU65567 QTQ65567 RDM65567 RNI65567 RXE65567 SHA65567 SQW65567 TAS65567 TKO65567 TUK65567 UEG65567 UOC65567 UXY65567 VHU65567 VRQ65567 WBM65567 WLI65567 WVE65567 A131103 IS131103 SO131103 ACK131103 AMG131103 AWC131103 BFY131103 BPU131103 BZQ131103 CJM131103 CTI131103 DDE131103 DNA131103 DWW131103 EGS131103 EQO131103 FAK131103 FKG131103 FUC131103 GDY131103 GNU131103 GXQ131103 HHM131103 HRI131103 IBE131103 ILA131103 IUW131103 JES131103 JOO131103 JYK131103 KIG131103 KSC131103 LBY131103 LLU131103 LVQ131103 MFM131103 MPI131103 MZE131103 NJA131103 NSW131103 OCS131103 OMO131103 OWK131103 PGG131103 PQC131103 PZY131103 QJU131103 QTQ131103 RDM131103 RNI131103 RXE131103 SHA131103 SQW131103 TAS131103 TKO131103 TUK131103 UEG131103 UOC131103 UXY131103 VHU131103 VRQ131103 WBM131103 WLI131103 WVE131103 A196639 IS196639 SO196639 ACK196639 AMG196639 AWC196639 BFY196639 BPU196639 BZQ196639 CJM196639 CTI196639 DDE196639 DNA196639 DWW196639 EGS196639 EQO196639 FAK196639 FKG196639 FUC196639 GDY196639 GNU196639 GXQ196639 HHM196639 HRI196639 IBE196639 ILA196639 IUW196639 JES196639 JOO196639 JYK196639 KIG196639 KSC196639 LBY196639 LLU196639 LVQ196639 MFM196639 MPI196639 MZE196639 NJA196639 NSW196639 OCS196639 OMO196639 OWK196639 PGG196639 PQC196639 PZY196639 QJU196639 QTQ196639 RDM196639 RNI196639 RXE196639 SHA196639 SQW196639 TAS196639 TKO196639 TUK196639 UEG196639 UOC196639 UXY196639 VHU196639 VRQ196639 WBM196639 WLI196639 WVE196639 A262175 IS262175 SO262175 ACK262175 AMG262175 AWC262175 BFY262175 BPU262175 BZQ262175 CJM262175 CTI262175 DDE262175 DNA262175 DWW262175 EGS262175 EQO262175 FAK262175 FKG262175 FUC262175 GDY262175 GNU262175 GXQ262175 HHM262175 HRI262175 IBE262175 ILA262175 IUW262175 JES262175 JOO262175 JYK262175 KIG262175 KSC262175 LBY262175 LLU262175 LVQ262175 MFM262175 MPI262175 MZE262175 NJA262175 NSW262175 OCS262175 OMO262175 OWK262175 PGG262175 PQC262175 PZY262175 QJU262175 QTQ262175 RDM262175 RNI262175 RXE262175 SHA262175 SQW262175 TAS262175 TKO262175 TUK262175 UEG262175 UOC262175 UXY262175 VHU262175 VRQ262175 WBM262175 WLI262175 WVE262175 A327711 IS327711 SO327711 ACK327711 AMG327711 AWC327711 BFY327711 BPU327711 BZQ327711 CJM327711 CTI327711 DDE327711 DNA327711 DWW327711 EGS327711 EQO327711 FAK327711 FKG327711 FUC327711 GDY327711 GNU327711 GXQ327711 HHM327711 HRI327711 IBE327711 ILA327711 IUW327711 JES327711 JOO327711 JYK327711 KIG327711 KSC327711 LBY327711 LLU327711 LVQ327711 MFM327711 MPI327711 MZE327711 NJA327711 NSW327711 OCS327711 OMO327711 OWK327711 PGG327711 PQC327711 PZY327711 QJU327711 QTQ327711 RDM327711 RNI327711 RXE327711 SHA327711 SQW327711 TAS327711 TKO327711 TUK327711 UEG327711 UOC327711 UXY327711 VHU327711 VRQ327711 WBM327711 WLI327711 WVE327711 A393247 IS393247 SO393247 ACK393247 AMG393247 AWC393247 BFY393247 BPU393247 BZQ393247 CJM393247 CTI393247 DDE393247 DNA393247 DWW393247 EGS393247 EQO393247 FAK393247 FKG393247 FUC393247 GDY393247 GNU393247 GXQ393247 HHM393247 HRI393247 IBE393247 ILA393247 IUW393247 JES393247 JOO393247 JYK393247 KIG393247 KSC393247 LBY393247 LLU393247 LVQ393247 MFM393247 MPI393247 MZE393247 NJA393247 NSW393247 OCS393247 OMO393247 OWK393247 PGG393247 PQC393247 PZY393247 QJU393247 QTQ393247 RDM393247 RNI393247 RXE393247 SHA393247 SQW393247 TAS393247 TKO393247 TUK393247 UEG393247 UOC393247 UXY393247 VHU393247 VRQ393247 WBM393247 WLI393247 WVE393247 A458783 IS458783 SO458783 ACK458783 AMG458783 AWC458783 BFY458783 BPU458783 BZQ458783 CJM458783 CTI458783 DDE458783 DNA458783 DWW458783 EGS458783 EQO458783 FAK458783 FKG458783 FUC458783 GDY458783 GNU458783 GXQ458783 HHM458783 HRI458783 IBE458783 ILA458783 IUW458783 JES458783 JOO458783 JYK458783 KIG458783 KSC458783 LBY458783 LLU458783 LVQ458783 MFM458783 MPI458783 MZE458783 NJA458783 NSW458783 OCS458783 OMO458783 OWK458783 PGG458783 PQC458783 PZY458783 QJU458783 QTQ458783 RDM458783 RNI458783 RXE458783 SHA458783 SQW458783 TAS458783 TKO458783 TUK458783 UEG458783 UOC458783 UXY458783 VHU458783 VRQ458783 WBM458783 WLI458783 WVE458783 A524319 IS524319 SO524319 ACK524319 AMG524319 AWC524319 BFY524319 BPU524319 BZQ524319 CJM524319 CTI524319 DDE524319 DNA524319 DWW524319 EGS524319 EQO524319 FAK524319 FKG524319 FUC524319 GDY524319 GNU524319 GXQ524319 HHM524319 HRI524319 IBE524319 ILA524319 IUW524319 JES524319 JOO524319 JYK524319 KIG524319 KSC524319 LBY524319 LLU524319 LVQ524319 MFM524319 MPI524319 MZE524319 NJA524319 NSW524319 OCS524319 OMO524319 OWK524319 PGG524319 PQC524319 PZY524319 QJU524319 QTQ524319 RDM524319 RNI524319 RXE524319 SHA524319 SQW524319 TAS524319 TKO524319 TUK524319 UEG524319 UOC524319 UXY524319 VHU524319 VRQ524319 WBM524319 WLI524319 WVE524319 A589855 IS589855 SO589855 ACK589855 AMG589855 AWC589855 BFY589855 BPU589855 BZQ589855 CJM589855 CTI589855 DDE589855 DNA589855 DWW589855 EGS589855 EQO589855 FAK589855 FKG589855 FUC589855 GDY589855 GNU589855 GXQ589855 HHM589855 HRI589855 IBE589855 ILA589855 IUW589855 JES589855 JOO589855 JYK589855 KIG589855 KSC589855 LBY589855 LLU589855 LVQ589855 MFM589855 MPI589855 MZE589855 NJA589855 NSW589855 OCS589855 OMO589855 OWK589855 PGG589855 PQC589855 PZY589855 QJU589855 QTQ589855 RDM589855 RNI589855 RXE589855 SHA589855 SQW589855 TAS589855 TKO589855 TUK589855 UEG589855 UOC589855 UXY589855 VHU589855 VRQ589855 WBM589855 WLI589855 WVE589855 A655391 IS655391 SO655391 ACK655391 AMG655391 AWC655391 BFY655391 BPU655391 BZQ655391 CJM655391 CTI655391 DDE655391 DNA655391 DWW655391 EGS655391 EQO655391 FAK655391 FKG655391 FUC655391 GDY655391 GNU655391 GXQ655391 HHM655391 HRI655391 IBE655391 ILA655391 IUW655391 JES655391 JOO655391 JYK655391 KIG655391 KSC655391 LBY655391 LLU655391 LVQ655391 MFM655391 MPI655391 MZE655391 NJA655391 NSW655391 OCS655391 OMO655391 OWK655391 PGG655391 PQC655391 PZY655391 QJU655391 QTQ655391 RDM655391 RNI655391 RXE655391 SHA655391 SQW655391 TAS655391 TKO655391 TUK655391 UEG655391 UOC655391 UXY655391 VHU655391 VRQ655391 WBM655391 WLI655391 WVE655391 A720927 IS720927 SO720927 ACK720927 AMG720927 AWC720927 BFY720927 BPU720927 BZQ720927 CJM720927 CTI720927 DDE720927 DNA720927 DWW720927 EGS720927 EQO720927 FAK720927 FKG720927 FUC720927 GDY720927 GNU720927 GXQ720927 HHM720927 HRI720927 IBE720927 ILA720927 IUW720927 JES720927 JOO720927 JYK720927 KIG720927 KSC720927 LBY720927 LLU720927 LVQ720927 MFM720927 MPI720927 MZE720927 NJA720927 NSW720927 OCS720927 OMO720927 OWK720927 PGG720927 PQC720927 PZY720927 QJU720927 QTQ720927 RDM720927 RNI720927 RXE720927 SHA720927 SQW720927 TAS720927 TKO720927 TUK720927 UEG720927 UOC720927 UXY720927 VHU720927 VRQ720927 WBM720927 WLI720927 WVE720927 A786463 IS786463 SO786463 ACK786463 AMG786463 AWC786463 BFY786463 BPU786463 BZQ786463 CJM786463 CTI786463 DDE786463 DNA786463 DWW786463 EGS786463 EQO786463 FAK786463 FKG786463 FUC786463 GDY786463 GNU786463 GXQ786463 HHM786463 HRI786463 IBE786463 ILA786463 IUW786463 JES786463 JOO786463 JYK786463 KIG786463 KSC786463 LBY786463 LLU786463 LVQ786463 MFM786463 MPI786463 MZE786463 NJA786463 NSW786463 OCS786463 OMO786463 OWK786463 PGG786463 PQC786463 PZY786463 QJU786463 QTQ786463 RDM786463 RNI786463 RXE786463 SHA786463 SQW786463 TAS786463 TKO786463 TUK786463 UEG786463 UOC786463 UXY786463 VHU786463 VRQ786463 WBM786463 WLI786463 WVE786463 A851999 IS851999 SO851999 ACK851999 AMG851999 AWC851999 BFY851999 BPU851999 BZQ851999 CJM851999 CTI851999 DDE851999 DNA851999 DWW851999 EGS851999 EQO851999 FAK851999 FKG851999 FUC851999 GDY851999 GNU851999 GXQ851999 HHM851999 HRI851999 IBE851999 ILA851999 IUW851999 JES851999 JOO851999 JYK851999 KIG851999 KSC851999 LBY851999 LLU851999 LVQ851999 MFM851999 MPI851999 MZE851999 NJA851999 NSW851999 OCS851999 OMO851999 OWK851999 PGG851999 PQC851999 PZY851999 QJU851999 QTQ851999 RDM851999 RNI851999 RXE851999 SHA851999 SQW851999 TAS851999 TKO851999 TUK851999 UEG851999 UOC851999 UXY851999 VHU851999 VRQ851999 WBM851999 WLI851999 WVE851999 A917535 IS917535 SO917535 ACK917535 AMG917535 AWC917535 BFY917535 BPU917535 BZQ917535 CJM917535 CTI917535 DDE917535 DNA917535 DWW917535 EGS917535 EQO917535 FAK917535 FKG917535 FUC917535 GDY917535 GNU917535 GXQ917535 HHM917535 HRI917535 IBE917535 ILA917535 IUW917535 JES917535 JOO917535 JYK917535 KIG917535 KSC917535 LBY917535 LLU917535 LVQ917535 MFM917535 MPI917535 MZE917535 NJA917535 NSW917535 OCS917535 OMO917535 OWK917535 PGG917535 PQC917535 PZY917535 QJU917535 QTQ917535 RDM917535 RNI917535 RXE917535 SHA917535 SQW917535 TAS917535 TKO917535 TUK917535 UEG917535 UOC917535 UXY917535 VHU917535 VRQ917535 WBM917535 WLI917535 WVE917535 A983071 IS983071 SO983071 ACK983071 AMG983071 AWC983071 BFY983071 BPU983071 BZQ983071 CJM983071 CTI983071 DDE983071 DNA983071 DWW983071 EGS983071 EQO983071 FAK983071 FKG983071 FUC983071 GDY983071 GNU983071 GXQ983071 HHM983071 HRI983071 IBE983071 ILA983071 IUW983071 JES983071 JOO983071 JYK983071 KIG983071 KSC983071 LBY983071 LLU983071 LVQ983071 MFM983071 MPI983071 MZE983071 NJA983071 NSW983071 OCS983071 OMO983071 OWK983071 PGG983071 PQC983071 PZY983071 QJU983071 QTQ983071 RDM983071 RNI983071 RXE983071 SHA983071 SQW983071 TAS983071 TKO983071 TUK983071 UEG983071 UOC983071 UXY983071 VHU983071 VRQ983071 WBM983071 WLI98307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71 WLL983071 C65567 IV65567 SR65567 ACN65567 AMJ65567 AWF65567 BGB65567 BPX65567 BZT65567 CJP65567 CTL65567 DDH65567 DND65567 DWZ65567 EGV65567 EQR65567 FAN65567 FKJ65567 FUF65567 GEB65567 GNX65567 GXT65567 HHP65567 HRL65567 IBH65567 ILD65567 IUZ65567 JEV65567 JOR65567 JYN65567 KIJ65567 KSF65567 LCB65567 LLX65567 LVT65567 MFP65567 MPL65567 MZH65567 NJD65567 NSZ65567 OCV65567 OMR65567 OWN65567 PGJ65567 PQF65567 QAB65567 QJX65567 QTT65567 RDP65567 RNL65567 RXH65567 SHD65567 SQZ65567 TAV65567 TKR65567 TUN65567 UEJ65567 UOF65567 UYB65567 VHX65567 VRT65567 WBP65567 WLL65567 WVH65567 C131103 IV131103 SR131103 ACN131103 AMJ131103 AWF131103 BGB131103 BPX131103 BZT131103 CJP131103 CTL131103 DDH131103 DND131103 DWZ131103 EGV131103 EQR131103 FAN131103 FKJ131103 FUF131103 GEB131103 GNX131103 GXT131103 HHP131103 HRL131103 IBH131103 ILD131103 IUZ131103 JEV131103 JOR131103 JYN131103 KIJ131103 KSF131103 LCB131103 LLX131103 LVT131103 MFP131103 MPL131103 MZH131103 NJD131103 NSZ131103 OCV131103 OMR131103 OWN131103 PGJ131103 PQF131103 QAB131103 QJX131103 QTT131103 RDP131103 RNL131103 RXH131103 SHD131103 SQZ131103 TAV131103 TKR131103 TUN131103 UEJ131103 UOF131103 UYB131103 VHX131103 VRT131103 WBP131103 WLL131103 WVH131103 C196639 IV196639 SR196639 ACN196639 AMJ196639 AWF196639 BGB196639 BPX196639 BZT196639 CJP196639 CTL196639 DDH196639 DND196639 DWZ196639 EGV196639 EQR196639 FAN196639 FKJ196639 FUF196639 GEB196639 GNX196639 GXT196639 HHP196639 HRL196639 IBH196639 ILD196639 IUZ196639 JEV196639 JOR196639 JYN196639 KIJ196639 KSF196639 LCB196639 LLX196639 LVT196639 MFP196639 MPL196639 MZH196639 NJD196639 NSZ196639 OCV196639 OMR196639 OWN196639 PGJ196639 PQF196639 QAB196639 QJX196639 QTT196639 RDP196639 RNL196639 RXH196639 SHD196639 SQZ196639 TAV196639 TKR196639 TUN196639 UEJ196639 UOF196639 UYB196639 VHX196639 VRT196639 WBP196639 WLL196639 WVH196639 C262175 IV262175 SR262175 ACN262175 AMJ262175 AWF262175 BGB262175 BPX262175 BZT262175 CJP262175 CTL262175 DDH262175 DND262175 DWZ262175 EGV262175 EQR262175 FAN262175 FKJ262175 FUF262175 GEB262175 GNX262175 GXT262175 HHP262175 HRL262175 IBH262175 ILD262175 IUZ262175 JEV262175 JOR262175 JYN262175 KIJ262175 KSF262175 LCB262175 LLX262175 LVT262175 MFP262175 MPL262175 MZH262175 NJD262175 NSZ262175 OCV262175 OMR262175 OWN262175 PGJ262175 PQF262175 QAB262175 QJX262175 QTT262175 RDP262175 RNL262175 RXH262175 SHD262175 SQZ262175 TAV262175 TKR262175 TUN262175 UEJ262175 UOF262175 UYB262175 VHX262175 VRT262175 WBP262175 WLL262175 WVH262175 C327711 IV327711 SR327711 ACN327711 AMJ327711 AWF327711 BGB327711 BPX327711 BZT327711 CJP327711 CTL327711 DDH327711 DND327711 DWZ327711 EGV327711 EQR327711 FAN327711 FKJ327711 FUF327711 GEB327711 GNX327711 GXT327711 HHP327711 HRL327711 IBH327711 ILD327711 IUZ327711 JEV327711 JOR327711 JYN327711 KIJ327711 KSF327711 LCB327711 LLX327711 LVT327711 MFP327711 MPL327711 MZH327711 NJD327711 NSZ327711 OCV327711 OMR327711 OWN327711 PGJ327711 PQF327711 QAB327711 QJX327711 QTT327711 RDP327711 RNL327711 RXH327711 SHD327711 SQZ327711 TAV327711 TKR327711 TUN327711 UEJ327711 UOF327711 UYB327711 VHX327711 VRT327711 WBP327711 WLL327711 WVH327711 C393247 IV393247 SR393247 ACN393247 AMJ393247 AWF393247 BGB393247 BPX393247 BZT393247 CJP393247 CTL393247 DDH393247 DND393247 DWZ393247 EGV393247 EQR393247 FAN393247 FKJ393247 FUF393247 GEB393247 GNX393247 GXT393247 HHP393247 HRL393247 IBH393247 ILD393247 IUZ393247 JEV393247 JOR393247 JYN393247 KIJ393247 KSF393247 LCB393247 LLX393247 LVT393247 MFP393247 MPL393247 MZH393247 NJD393247 NSZ393247 OCV393247 OMR393247 OWN393247 PGJ393247 PQF393247 QAB393247 QJX393247 QTT393247 RDP393247 RNL393247 RXH393247 SHD393247 SQZ393247 TAV393247 TKR393247 TUN393247 UEJ393247 UOF393247 UYB393247 VHX393247 VRT393247 WBP393247 WLL393247 WVH393247 C458783 IV458783 SR458783 ACN458783 AMJ458783 AWF458783 BGB458783 BPX458783 BZT458783 CJP458783 CTL458783 DDH458783 DND458783 DWZ458783 EGV458783 EQR458783 FAN458783 FKJ458783 FUF458783 GEB458783 GNX458783 GXT458783 HHP458783 HRL458783 IBH458783 ILD458783 IUZ458783 JEV458783 JOR458783 JYN458783 KIJ458783 KSF458783 LCB458783 LLX458783 LVT458783 MFP458783 MPL458783 MZH458783 NJD458783 NSZ458783 OCV458783 OMR458783 OWN458783 PGJ458783 PQF458783 QAB458783 QJX458783 QTT458783 RDP458783 RNL458783 RXH458783 SHD458783 SQZ458783 TAV458783 TKR458783 TUN458783 UEJ458783 UOF458783 UYB458783 VHX458783 VRT458783 WBP458783 WLL458783 WVH458783 C524319 IV524319 SR524319 ACN524319 AMJ524319 AWF524319 BGB524319 BPX524319 BZT524319 CJP524319 CTL524319 DDH524319 DND524319 DWZ524319 EGV524319 EQR524319 FAN524319 FKJ524319 FUF524319 GEB524319 GNX524319 GXT524319 HHP524319 HRL524319 IBH524319 ILD524319 IUZ524319 JEV524319 JOR524319 JYN524319 KIJ524319 KSF524319 LCB524319 LLX524319 LVT524319 MFP524319 MPL524319 MZH524319 NJD524319 NSZ524319 OCV524319 OMR524319 OWN524319 PGJ524319 PQF524319 QAB524319 QJX524319 QTT524319 RDP524319 RNL524319 RXH524319 SHD524319 SQZ524319 TAV524319 TKR524319 TUN524319 UEJ524319 UOF524319 UYB524319 VHX524319 VRT524319 WBP524319 WLL524319 WVH524319 C589855 IV589855 SR589855 ACN589855 AMJ589855 AWF589855 BGB589855 BPX589855 BZT589855 CJP589855 CTL589855 DDH589855 DND589855 DWZ589855 EGV589855 EQR589855 FAN589855 FKJ589855 FUF589855 GEB589855 GNX589855 GXT589855 HHP589855 HRL589855 IBH589855 ILD589855 IUZ589855 JEV589855 JOR589855 JYN589855 KIJ589855 KSF589855 LCB589855 LLX589855 LVT589855 MFP589855 MPL589855 MZH589855 NJD589855 NSZ589855 OCV589855 OMR589855 OWN589855 PGJ589855 PQF589855 QAB589855 QJX589855 QTT589855 RDP589855 RNL589855 RXH589855 SHD589855 SQZ589855 TAV589855 TKR589855 TUN589855 UEJ589855 UOF589855 UYB589855 VHX589855 VRT589855 WBP589855 WLL589855 WVH589855 C655391 IV655391 SR655391 ACN655391 AMJ655391 AWF655391 BGB655391 BPX655391 BZT655391 CJP655391 CTL655391 DDH655391 DND655391 DWZ655391 EGV655391 EQR655391 FAN655391 FKJ655391 FUF655391 GEB655391 GNX655391 GXT655391 HHP655391 HRL655391 IBH655391 ILD655391 IUZ655391 JEV655391 JOR655391 JYN655391 KIJ655391 KSF655391 LCB655391 LLX655391 LVT655391 MFP655391 MPL655391 MZH655391 NJD655391 NSZ655391 OCV655391 OMR655391 OWN655391 PGJ655391 PQF655391 QAB655391 QJX655391 QTT655391 RDP655391 RNL655391 RXH655391 SHD655391 SQZ655391 TAV655391 TKR655391 TUN655391 UEJ655391 UOF655391 UYB655391 VHX655391 VRT655391 WBP655391 WLL655391 WVH655391 C720927 IV720927 SR720927 ACN720927 AMJ720927 AWF720927 BGB720927 BPX720927 BZT720927 CJP720927 CTL720927 DDH720927 DND720927 DWZ720927 EGV720927 EQR720927 FAN720927 FKJ720927 FUF720927 GEB720927 GNX720927 GXT720927 HHP720927 HRL720927 IBH720927 ILD720927 IUZ720927 JEV720927 JOR720927 JYN720927 KIJ720927 KSF720927 LCB720927 LLX720927 LVT720927 MFP720927 MPL720927 MZH720927 NJD720927 NSZ720927 OCV720927 OMR720927 OWN720927 PGJ720927 PQF720927 QAB720927 QJX720927 QTT720927 RDP720927 RNL720927 RXH720927 SHD720927 SQZ720927 TAV720927 TKR720927 TUN720927 UEJ720927 UOF720927 UYB720927 VHX720927 VRT720927 WBP720927 WLL720927 WVH720927 C786463 IV786463 SR786463 ACN786463 AMJ786463 AWF786463 BGB786463 BPX786463 BZT786463 CJP786463 CTL786463 DDH786463 DND786463 DWZ786463 EGV786463 EQR786463 FAN786463 FKJ786463 FUF786463 GEB786463 GNX786463 GXT786463 HHP786463 HRL786463 IBH786463 ILD786463 IUZ786463 JEV786463 JOR786463 JYN786463 KIJ786463 KSF786463 LCB786463 LLX786463 LVT786463 MFP786463 MPL786463 MZH786463 NJD786463 NSZ786463 OCV786463 OMR786463 OWN786463 PGJ786463 PQF786463 QAB786463 QJX786463 QTT786463 RDP786463 RNL786463 RXH786463 SHD786463 SQZ786463 TAV786463 TKR786463 TUN786463 UEJ786463 UOF786463 UYB786463 VHX786463 VRT786463 WBP786463 WLL786463 WVH786463 C851999 IV851999 SR851999 ACN851999 AMJ851999 AWF851999 BGB851999 BPX851999 BZT851999 CJP851999 CTL851999 DDH851999 DND851999 DWZ851999 EGV851999 EQR851999 FAN851999 FKJ851999 FUF851999 GEB851999 GNX851999 GXT851999 HHP851999 HRL851999 IBH851999 ILD851999 IUZ851999 JEV851999 JOR851999 JYN851999 KIJ851999 KSF851999 LCB851999 LLX851999 LVT851999 MFP851999 MPL851999 MZH851999 NJD851999 NSZ851999 OCV851999 OMR851999 OWN851999 PGJ851999 PQF851999 QAB851999 QJX851999 QTT851999 RDP851999 RNL851999 RXH851999 SHD851999 SQZ851999 TAV851999 TKR851999 TUN851999 UEJ851999 UOF851999 UYB851999 VHX851999 VRT851999 WBP851999 WLL851999 WVH851999 C917535 IV917535 SR917535 ACN917535 AMJ917535 AWF917535 BGB917535 BPX917535 BZT917535 CJP917535 CTL917535 DDH917535 DND917535 DWZ917535 EGV917535 EQR917535 FAN917535 FKJ917535 FUF917535 GEB917535 GNX917535 GXT917535 HHP917535 HRL917535 IBH917535 ILD917535 IUZ917535 JEV917535 JOR917535 JYN917535 KIJ917535 KSF917535 LCB917535 LLX917535 LVT917535 MFP917535 MPL917535 MZH917535 NJD917535 NSZ917535 OCV917535 OMR917535 OWN917535 PGJ917535 PQF917535 QAB917535 QJX917535 QTT917535 RDP917535 RNL917535 RXH917535 SHD917535 SQZ917535 TAV917535 TKR917535 TUN917535 UEJ917535 UOF917535 UYB917535 VHX917535 VRT917535 WBP917535 WLL917535 WVH917535 C983071 IV983071 SR983071 ACN983071 AMJ983071 AWF983071 BGB983071 BPX983071 BZT983071 CJP983071 CTL983071 DDH983071 DND983071 DWZ983071 EGV983071 EQR983071 FAN983071 FKJ983071 FUF983071 GEB983071 GNX983071 GXT983071 HHP983071 HRL983071 IBH983071 ILD983071 IUZ983071 JEV983071 JOR983071 JYN983071 KIJ983071 KSF983071 LCB983071 LLX983071 LVT983071 MFP983071 MPL983071 MZH983071 NJD983071 NSZ983071 OCV983071 OMR983071 OWN983071 PGJ983071 PQF983071 QAB983071 QJX983071 QTT983071 RDP983071 RNL983071 RXH983071 SHD983071 SQZ983071 TAV983071 TKR983071 TUN983071 UEJ983071 UOF983071 UYB983071 VHX983071 VRT983071 WBP98307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8"/>
  <sheetViews>
    <sheetView topLeftCell="A21" workbookViewId="0">
      <selection activeCell="R25" sqref="R25"/>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294" t="s">
        <v>90</v>
      </c>
      <c r="B2" s="294"/>
      <c r="C2" s="294"/>
      <c r="D2" s="294"/>
      <c r="E2" s="294"/>
      <c r="F2" s="294"/>
      <c r="G2" s="294"/>
      <c r="H2" s="294"/>
      <c r="I2" s="294"/>
      <c r="J2" s="294"/>
      <c r="K2" s="294"/>
      <c r="L2" s="294"/>
    </row>
    <row r="4" spans="1:12" ht="16.5" x14ac:dyDescent="0.25">
      <c r="A4" s="274" t="s">
        <v>65</v>
      </c>
      <c r="B4" s="274"/>
      <c r="C4" s="274"/>
      <c r="D4" s="274"/>
      <c r="E4" s="274"/>
      <c r="F4" s="274"/>
      <c r="G4" s="274"/>
      <c r="H4" s="274"/>
      <c r="I4" s="274"/>
      <c r="J4" s="274"/>
      <c r="K4" s="274"/>
      <c r="L4" s="274"/>
    </row>
    <row r="5" spans="1:12" ht="16.5" x14ac:dyDescent="0.25">
      <c r="A5" s="80"/>
    </row>
    <row r="6" spans="1:12" ht="16.5" x14ac:dyDescent="0.25">
      <c r="A6" s="274" t="s">
        <v>533</v>
      </c>
      <c r="B6" s="274"/>
      <c r="C6" s="274"/>
      <c r="D6" s="274"/>
      <c r="E6" s="274"/>
      <c r="F6" s="274"/>
      <c r="G6" s="274"/>
      <c r="H6" s="274"/>
      <c r="I6" s="274"/>
      <c r="J6" s="274"/>
      <c r="K6" s="274"/>
      <c r="L6" s="274"/>
    </row>
    <row r="7" spans="1:12" ht="16.5" x14ac:dyDescent="0.25">
      <c r="A7" s="81"/>
    </row>
    <row r="8" spans="1:12" ht="109.5" customHeight="1" x14ac:dyDescent="0.25">
      <c r="A8" s="275" t="s">
        <v>136</v>
      </c>
      <c r="B8" s="275"/>
      <c r="C8" s="275"/>
      <c r="D8" s="275"/>
      <c r="E8" s="275"/>
      <c r="F8" s="275"/>
      <c r="G8" s="275"/>
      <c r="H8" s="275"/>
      <c r="I8" s="275"/>
      <c r="J8" s="275"/>
      <c r="K8" s="275"/>
      <c r="L8" s="275"/>
    </row>
    <row r="9" spans="1:12" ht="45.75" customHeight="1" x14ac:dyDescent="0.25">
      <c r="A9" s="275"/>
      <c r="B9" s="275"/>
      <c r="C9" s="275"/>
      <c r="D9" s="275"/>
      <c r="E9" s="275"/>
      <c r="F9" s="275"/>
      <c r="G9" s="275"/>
      <c r="H9" s="275"/>
      <c r="I9" s="275"/>
      <c r="J9" s="275"/>
      <c r="K9" s="275"/>
      <c r="L9" s="275"/>
    </row>
    <row r="10" spans="1:12" ht="28.5" customHeight="1" x14ac:dyDescent="0.25">
      <c r="A10" s="275" t="s">
        <v>93</v>
      </c>
      <c r="B10" s="275"/>
      <c r="C10" s="275"/>
      <c r="D10" s="275"/>
      <c r="E10" s="275"/>
      <c r="F10" s="275"/>
      <c r="G10" s="275"/>
      <c r="H10" s="275"/>
      <c r="I10" s="275"/>
      <c r="J10" s="275"/>
      <c r="K10" s="275"/>
      <c r="L10" s="275"/>
    </row>
    <row r="11" spans="1:12" ht="28.5" customHeight="1" x14ac:dyDescent="0.25">
      <c r="A11" s="275"/>
      <c r="B11" s="275"/>
      <c r="C11" s="275"/>
      <c r="D11" s="275"/>
      <c r="E11" s="275"/>
      <c r="F11" s="275"/>
      <c r="G11" s="275"/>
      <c r="H11" s="275"/>
      <c r="I11" s="275"/>
      <c r="J11" s="275"/>
      <c r="K11" s="275"/>
      <c r="L11" s="275"/>
    </row>
    <row r="12" spans="1:12" ht="15.75" thickBot="1" x14ac:dyDescent="0.3"/>
    <row r="13" spans="1:12" ht="15.75" thickBot="1" x14ac:dyDescent="0.3">
      <c r="A13" s="82" t="s">
        <v>66</v>
      </c>
      <c r="B13" s="276" t="s">
        <v>89</v>
      </c>
      <c r="C13" s="277"/>
      <c r="D13" s="277"/>
      <c r="E13" s="277"/>
      <c r="F13" s="277"/>
      <c r="G13" s="277"/>
      <c r="H13" s="277"/>
      <c r="I13" s="277"/>
      <c r="J13" s="277"/>
      <c r="K13" s="277"/>
      <c r="L13" s="277"/>
    </row>
    <row r="14" spans="1:12" ht="15.75" thickBot="1" x14ac:dyDescent="0.3">
      <c r="A14" s="83">
        <v>23</v>
      </c>
      <c r="B14" s="293"/>
      <c r="C14" s="293"/>
      <c r="D14" s="293"/>
      <c r="E14" s="293"/>
      <c r="F14" s="293"/>
      <c r="G14" s="293"/>
      <c r="H14" s="293"/>
      <c r="I14" s="293"/>
      <c r="J14" s="293"/>
      <c r="K14" s="293"/>
      <c r="L14" s="293"/>
    </row>
    <row r="15" spans="1:12" ht="15.75" thickBot="1" x14ac:dyDescent="0.3">
      <c r="A15" s="83">
        <v>2</v>
      </c>
      <c r="B15" s="293"/>
      <c r="C15" s="293"/>
      <c r="D15" s="293"/>
      <c r="E15" s="293"/>
      <c r="F15" s="293"/>
      <c r="G15" s="293"/>
      <c r="H15" s="293"/>
      <c r="I15" s="293"/>
      <c r="J15" s="293"/>
      <c r="K15" s="293"/>
      <c r="L15" s="293"/>
    </row>
    <row r="16" spans="1:12" ht="15.75" thickBot="1" x14ac:dyDescent="0.3">
      <c r="A16" s="83">
        <v>3</v>
      </c>
      <c r="B16" s="293"/>
      <c r="C16" s="293"/>
      <c r="D16" s="293"/>
      <c r="E16" s="293"/>
      <c r="F16" s="293"/>
      <c r="G16" s="293"/>
      <c r="H16" s="293"/>
      <c r="I16" s="293"/>
      <c r="J16" s="293"/>
      <c r="K16" s="293"/>
      <c r="L16" s="293"/>
    </row>
    <row r="17" spans="1:12" ht="15.75" thickBot="1" x14ac:dyDescent="0.3">
      <c r="A17" s="83">
        <v>4</v>
      </c>
      <c r="B17" s="293"/>
      <c r="C17" s="293"/>
      <c r="D17" s="293"/>
      <c r="E17" s="293"/>
      <c r="F17" s="293"/>
      <c r="G17" s="293"/>
      <c r="H17" s="293"/>
      <c r="I17" s="293"/>
      <c r="J17" s="293"/>
      <c r="K17" s="293"/>
      <c r="L17" s="293"/>
    </row>
    <row r="18" spans="1:12" ht="15.75" thickBot="1" x14ac:dyDescent="0.3">
      <c r="A18" s="83">
        <v>5</v>
      </c>
      <c r="B18" s="293"/>
      <c r="C18" s="293"/>
      <c r="D18" s="293"/>
      <c r="E18" s="293"/>
      <c r="F18" s="293"/>
      <c r="G18" s="293"/>
      <c r="H18" s="293"/>
      <c r="I18" s="293"/>
      <c r="J18" s="293"/>
      <c r="K18" s="293"/>
      <c r="L18" s="293"/>
    </row>
    <row r="19" spans="1:12" x14ac:dyDescent="0.25">
      <c r="A19" s="90"/>
      <c r="B19" s="90"/>
      <c r="C19" s="90"/>
      <c r="D19" s="90"/>
      <c r="E19" s="90"/>
      <c r="F19" s="90"/>
      <c r="G19" s="90"/>
      <c r="H19" s="90"/>
      <c r="I19" s="90"/>
      <c r="J19" s="90"/>
      <c r="K19" s="90"/>
      <c r="L19" s="90"/>
    </row>
    <row r="20" spans="1:12" x14ac:dyDescent="0.25">
      <c r="A20" s="91"/>
      <c r="B20" s="90"/>
      <c r="C20" s="90"/>
      <c r="D20" s="90"/>
      <c r="E20" s="90"/>
      <c r="F20" s="90"/>
      <c r="G20" s="90"/>
      <c r="H20" s="90"/>
      <c r="I20" s="90"/>
      <c r="J20" s="90"/>
      <c r="K20" s="90"/>
      <c r="L20" s="90"/>
    </row>
    <row r="21" spans="1:12" x14ac:dyDescent="0.25">
      <c r="A21" s="295" t="s">
        <v>552</v>
      </c>
      <c r="B21" s="295"/>
      <c r="C21" s="295"/>
      <c r="D21" s="295"/>
      <c r="E21" s="295"/>
      <c r="F21" s="295"/>
      <c r="G21" s="295"/>
      <c r="H21" s="295"/>
      <c r="I21" s="295"/>
      <c r="J21" s="295"/>
      <c r="K21" s="295"/>
      <c r="L21" s="295"/>
    </row>
    <row r="23" spans="1:12" ht="27" customHeight="1" x14ac:dyDescent="0.25">
      <c r="A23" s="278" t="s">
        <v>67</v>
      </c>
      <c r="B23" s="278"/>
      <c r="C23" s="278"/>
      <c r="D23" s="278"/>
      <c r="E23" s="85" t="s">
        <v>68</v>
      </c>
      <c r="F23" s="223" t="s">
        <v>69</v>
      </c>
      <c r="G23" s="84" t="s">
        <v>70</v>
      </c>
      <c r="H23" s="278" t="s">
        <v>3</v>
      </c>
      <c r="I23" s="278"/>
      <c r="J23" s="278"/>
      <c r="K23" s="278"/>
      <c r="L23" s="278"/>
    </row>
    <row r="24" spans="1:12" ht="30.75" customHeight="1" x14ac:dyDescent="0.25">
      <c r="A24" s="287" t="s">
        <v>97</v>
      </c>
      <c r="B24" s="288"/>
      <c r="C24" s="288"/>
      <c r="D24" s="289"/>
      <c r="E24" s="86"/>
      <c r="F24" s="224" t="s">
        <v>390</v>
      </c>
      <c r="G24" s="1"/>
      <c r="H24" s="286" t="s">
        <v>553</v>
      </c>
      <c r="I24" s="285"/>
      <c r="J24" s="285"/>
      <c r="K24" s="285"/>
      <c r="L24" s="285"/>
    </row>
    <row r="25" spans="1:12" ht="35.25" customHeight="1" x14ac:dyDescent="0.25">
      <c r="A25" s="290" t="s">
        <v>98</v>
      </c>
      <c r="B25" s="291"/>
      <c r="C25" s="291"/>
      <c r="D25" s="292"/>
      <c r="E25" s="87" t="s">
        <v>389</v>
      </c>
      <c r="F25" s="224" t="s">
        <v>390</v>
      </c>
      <c r="G25" s="1"/>
      <c r="H25" s="285"/>
      <c r="I25" s="285"/>
      <c r="J25" s="285"/>
      <c r="K25" s="285"/>
      <c r="L25" s="285"/>
    </row>
    <row r="26" spans="1:12" ht="24.75" customHeight="1" x14ac:dyDescent="0.25">
      <c r="A26" s="290" t="s">
        <v>137</v>
      </c>
      <c r="B26" s="291"/>
      <c r="C26" s="291"/>
      <c r="D26" s="292"/>
      <c r="E26" s="87" t="s">
        <v>534</v>
      </c>
      <c r="F26" s="220" t="s">
        <v>390</v>
      </c>
      <c r="G26" s="1"/>
      <c r="H26" s="285"/>
      <c r="I26" s="285"/>
      <c r="J26" s="285"/>
      <c r="K26" s="285"/>
      <c r="L26" s="285"/>
    </row>
    <row r="27" spans="1:12" ht="27" customHeight="1" x14ac:dyDescent="0.25">
      <c r="A27" s="279" t="s">
        <v>71</v>
      </c>
      <c r="B27" s="280"/>
      <c r="C27" s="280"/>
      <c r="D27" s="281"/>
      <c r="E27" s="88" t="s">
        <v>401</v>
      </c>
      <c r="F27" s="220" t="s">
        <v>390</v>
      </c>
      <c r="G27" s="1"/>
      <c r="H27" s="286" t="s">
        <v>554</v>
      </c>
      <c r="I27" s="285"/>
      <c r="J27" s="285"/>
      <c r="K27" s="285"/>
      <c r="L27" s="285"/>
    </row>
    <row r="28" spans="1:12" ht="20.25" customHeight="1" x14ac:dyDescent="0.25">
      <c r="A28" s="279" t="s">
        <v>92</v>
      </c>
      <c r="B28" s="280"/>
      <c r="C28" s="280"/>
      <c r="D28" s="281"/>
      <c r="E28" s="88" t="s">
        <v>391</v>
      </c>
      <c r="F28" s="220" t="s">
        <v>390</v>
      </c>
      <c r="G28" s="1"/>
      <c r="H28" s="282" t="s">
        <v>536</v>
      </c>
      <c r="I28" s="283"/>
      <c r="J28" s="283"/>
      <c r="K28" s="283"/>
      <c r="L28" s="284"/>
    </row>
    <row r="29" spans="1:12" ht="28.5" customHeight="1" x14ac:dyDescent="0.25">
      <c r="A29" s="279" t="s">
        <v>138</v>
      </c>
      <c r="B29" s="280"/>
      <c r="C29" s="280"/>
      <c r="D29" s="281"/>
      <c r="E29" s="88" t="s">
        <v>392</v>
      </c>
      <c r="F29" s="220" t="s">
        <v>390</v>
      </c>
      <c r="G29" s="1"/>
      <c r="H29" s="285"/>
      <c r="I29" s="285"/>
      <c r="J29" s="285"/>
      <c r="K29" s="285"/>
      <c r="L29" s="285"/>
    </row>
    <row r="30" spans="1:12" ht="28.5" customHeight="1" x14ac:dyDescent="0.25">
      <c r="A30" s="279" t="s">
        <v>95</v>
      </c>
      <c r="B30" s="280"/>
      <c r="C30" s="280"/>
      <c r="D30" s="281"/>
      <c r="E30" s="88"/>
      <c r="F30" s="220"/>
      <c r="G30" s="1"/>
      <c r="H30" s="282" t="s">
        <v>393</v>
      </c>
      <c r="I30" s="283"/>
      <c r="J30" s="283"/>
      <c r="K30" s="283"/>
      <c r="L30" s="284"/>
    </row>
    <row r="31" spans="1:12" ht="15.75" customHeight="1" x14ac:dyDescent="0.25">
      <c r="A31" s="290" t="s">
        <v>72</v>
      </c>
      <c r="B31" s="291"/>
      <c r="C31" s="291"/>
      <c r="D31" s="292"/>
      <c r="E31" s="87"/>
      <c r="F31" s="220" t="s">
        <v>390</v>
      </c>
      <c r="G31" s="1"/>
      <c r="H31" s="286" t="s">
        <v>555</v>
      </c>
      <c r="I31" s="285"/>
      <c r="J31" s="285"/>
      <c r="K31" s="285"/>
      <c r="L31" s="285"/>
    </row>
    <row r="32" spans="1:12" ht="19.5" customHeight="1" x14ac:dyDescent="0.25">
      <c r="A32" s="290" t="s">
        <v>73</v>
      </c>
      <c r="B32" s="291"/>
      <c r="C32" s="291"/>
      <c r="D32" s="292"/>
      <c r="E32" s="87" t="s">
        <v>394</v>
      </c>
      <c r="F32" s="220" t="s">
        <v>390</v>
      </c>
      <c r="G32" s="1"/>
      <c r="H32" s="285"/>
      <c r="I32" s="285"/>
      <c r="J32" s="285"/>
      <c r="K32" s="285"/>
      <c r="L32" s="285"/>
    </row>
    <row r="33" spans="1:12" ht="27.75" customHeight="1" x14ac:dyDescent="0.25">
      <c r="A33" s="290" t="s">
        <v>74</v>
      </c>
      <c r="B33" s="291"/>
      <c r="C33" s="291"/>
      <c r="D33" s="292"/>
      <c r="E33" s="87" t="s">
        <v>395</v>
      </c>
      <c r="F33" s="220" t="s">
        <v>390</v>
      </c>
      <c r="G33" s="1"/>
      <c r="H33" s="285"/>
      <c r="I33" s="285"/>
      <c r="J33" s="285"/>
      <c r="K33" s="285"/>
      <c r="L33" s="285"/>
    </row>
    <row r="34" spans="1:12" ht="61.5" customHeight="1" x14ac:dyDescent="0.25">
      <c r="A34" s="290" t="s">
        <v>75</v>
      </c>
      <c r="B34" s="291"/>
      <c r="C34" s="291"/>
      <c r="D34" s="292"/>
      <c r="E34" s="87" t="s">
        <v>396</v>
      </c>
      <c r="F34" s="220" t="s">
        <v>390</v>
      </c>
      <c r="G34" s="1"/>
      <c r="H34" s="285"/>
      <c r="I34" s="285"/>
      <c r="J34" s="285"/>
      <c r="K34" s="285"/>
      <c r="L34" s="285"/>
    </row>
    <row r="35" spans="1:12" ht="17.25" customHeight="1" x14ac:dyDescent="0.25">
      <c r="A35" s="290" t="s">
        <v>76</v>
      </c>
      <c r="B35" s="291"/>
      <c r="C35" s="291"/>
      <c r="D35" s="292"/>
      <c r="E35" s="87" t="s">
        <v>397</v>
      </c>
      <c r="F35" s="220" t="s">
        <v>390</v>
      </c>
      <c r="G35" s="1"/>
      <c r="H35" s="285"/>
      <c r="I35" s="285"/>
      <c r="J35" s="285"/>
      <c r="K35" s="285"/>
      <c r="L35" s="285"/>
    </row>
    <row r="36" spans="1:12" ht="24" customHeight="1" x14ac:dyDescent="0.25">
      <c r="A36" s="297" t="s">
        <v>94</v>
      </c>
      <c r="B36" s="298"/>
      <c r="C36" s="298"/>
      <c r="D36" s="299"/>
      <c r="E36" s="87" t="s">
        <v>398</v>
      </c>
      <c r="F36" s="220" t="s">
        <v>390</v>
      </c>
      <c r="G36" s="1"/>
      <c r="H36" s="296" t="s">
        <v>535</v>
      </c>
      <c r="I36" s="283"/>
      <c r="J36" s="283"/>
      <c r="K36" s="283"/>
      <c r="L36" s="284"/>
    </row>
    <row r="37" spans="1:12" ht="24" customHeight="1" x14ac:dyDescent="0.25">
      <c r="A37" s="290" t="s">
        <v>99</v>
      </c>
      <c r="B37" s="291"/>
      <c r="C37" s="291"/>
      <c r="D37" s="292"/>
      <c r="E37" s="87" t="s">
        <v>399</v>
      </c>
      <c r="F37" s="220" t="s">
        <v>390</v>
      </c>
      <c r="G37" s="1"/>
      <c r="H37" s="304" t="s">
        <v>393</v>
      </c>
      <c r="I37" s="283"/>
      <c r="J37" s="283"/>
      <c r="K37" s="283"/>
      <c r="L37" s="284"/>
    </row>
    <row r="38" spans="1:12" ht="28.5" customHeight="1" x14ac:dyDescent="0.25">
      <c r="A38" s="290" t="s">
        <v>100</v>
      </c>
      <c r="B38" s="291"/>
      <c r="C38" s="291"/>
      <c r="D38" s="292"/>
      <c r="E38" s="89" t="s">
        <v>400</v>
      </c>
      <c r="F38" s="220" t="s">
        <v>390</v>
      </c>
      <c r="G38" s="1"/>
      <c r="H38" s="286" t="s">
        <v>556</v>
      </c>
      <c r="I38" s="285"/>
      <c r="J38" s="285"/>
      <c r="K38" s="285"/>
      <c r="L38" s="285"/>
    </row>
    <row r="39" spans="1:12" x14ac:dyDescent="0.25">
      <c r="F39" s="165"/>
    </row>
    <row r="41" spans="1:12" x14ac:dyDescent="0.25">
      <c r="A41" s="295" t="s">
        <v>96</v>
      </c>
      <c r="B41" s="295"/>
      <c r="C41" s="295"/>
      <c r="D41" s="295"/>
      <c r="E41" s="295"/>
      <c r="F41" s="295"/>
      <c r="G41" s="295"/>
      <c r="H41" s="295"/>
      <c r="I41" s="295"/>
      <c r="J41" s="295"/>
      <c r="K41" s="295"/>
      <c r="L41" s="295"/>
    </row>
    <row r="43" spans="1:12" ht="15" customHeight="1" x14ac:dyDescent="0.25">
      <c r="A43" s="278" t="s">
        <v>67</v>
      </c>
      <c r="B43" s="278"/>
      <c r="C43" s="278"/>
      <c r="D43" s="278"/>
      <c r="E43" s="85" t="s">
        <v>68</v>
      </c>
      <c r="F43" s="92" t="s">
        <v>69</v>
      </c>
      <c r="G43" s="92" t="s">
        <v>70</v>
      </c>
      <c r="H43" s="278" t="s">
        <v>3</v>
      </c>
      <c r="I43" s="278"/>
      <c r="J43" s="278"/>
      <c r="K43" s="278"/>
      <c r="L43" s="278"/>
    </row>
    <row r="44" spans="1:12" ht="30" customHeight="1" x14ac:dyDescent="0.25">
      <c r="A44" s="287" t="s">
        <v>97</v>
      </c>
      <c r="B44" s="288"/>
      <c r="C44" s="288"/>
      <c r="D44" s="289"/>
      <c r="E44" s="86"/>
      <c r="F44" s="1"/>
      <c r="G44" s="1"/>
      <c r="H44" s="300"/>
      <c r="I44" s="300"/>
      <c r="J44" s="300"/>
      <c r="K44" s="300"/>
      <c r="L44" s="300"/>
    </row>
    <row r="45" spans="1:12" ht="15" customHeight="1" x14ac:dyDescent="0.25">
      <c r="A45" s="290" t="s">
        <v>98</v>
      </c>
      <c r="B45" s="291"/>
      <c r="C45" s="291"/>
      <c r="D45" s="292"/>
      <c r="E45" s="87"/>
      <c r="F45" s="1"/>
      <c r="G45" s="1"/>
      <c r="H45" s="300"/>
      <c r="I45" s="300"/>
      <c r="J45" s="300"/>
      <c r="K45" s="300"/>
      <c r="L45" s="300"/>
    </row>
    <row r="46" spans="1:12" ht="15" customHeight="1" x14ac:dyDescent="0.25">
      <c r="A46" s="290" t="s">
        <v>137</v>
      </c>
      <c r="B46" s="291"/>
      <c r="C46" s="291"/>
      <c r="D46" s="292"/>
      <c r="E46" s="87"/>
      <c r="F46" s="1"/>
      <c r="G46" s="1"/>
      <c r="H46" s="300"/>
      <c r="I46" s="300"/>
      <c r="J46" s="300"/>
      <c r="K46" s="300"/>
      <c r="L46" s="300"/>
    </row>
    <row r="47" spans="1:12" ht="15" customHeight="1" x14ac:dyDescent="0.25">
      <c r="A47" s="279" t="s">
        <v>71</v>
      </c>
      <c r="B47" s="280"/>
      <c r="C47" s="280"/>
      <c r="D47" s="281"/>
      <c r="E47" s="88"/>
      <c r="F47" s="1"/>
      <c r="G47" s="1"/>
      <c r="H47" s="300"/>
      <c r="I47" s="300"/>
      <c r="J47" s="300"/>
      <c r="K47" s="300"/>
      <c r="L47" s="300"/>
    </row>
    <row r="48" spans="1:12" ht="15" customHeight="1" x14ac:dyDescent="0.25">
      <c r="A48" s="279" t="s">
        <v>92</v>
      </c>
      <c r="B48" s="280"/>
      <c r="C48" s="280"/>
      <c r="D48" s="281"/>
      <c r="E48" s="88"/>
      <c r="F48" s="1"/>
      <c r="G48" s="1"/>
      <c r="H48" s="301"/>
      <c r="I48" s="302"/>
      <c r="J48" s="302"/>
      <c r="K48" s="302"/>
      <c r="L48" s="303"/>
    </row>
    <row r="49" spans="1:12" ht="37.5" customHeight="1" x14ac:dyDescent="0.25">
      <c r="A49" s="279" t="s">
        <v>138</v>
      </c>
      <c r="B49" s="280"/>
      <c r="C49" s="280"/>
      <c r="D49" s="281"/>
      <c r="E49" s="88"/>
      <c r="F49" s="1"/>
      <c r="G49" s="1"/>
      <c r="H49" s="300"/>
      <c r="I49" s="300"/>
      <c r="J49" s="300"/>
      <c r="K49" s="300"/>
      <c r="L49" s="300"/>
    </row>
    <row r="50" spans="1:12" ht="15" customHeight="1" x14ac:dyDescent="0.25">
      <c r="A50" s="279" t="s">
        <v>95</v>
      </c>
      <c r="B50" s="280"/>
      <c r="C50" s="280"/>
      <c r="D50" s="281"/>
      <c r="E50" s="88"/>
      <c r="F50" s="1"/>
      <c r="G50" s="1"/>
      <c r="H50" s="301"/>
      <c r="I50" s="302"/>
      <c r="J50" s="302"/>
      <c r="K50" s="302"/>
      <c r="L50" s="303"/>
    </row>
    <row r="51" spans="1:12" ht="15" customHeight="1" x14ac:dyDescent="0.25">
      <c r="A51" s="290" t="s">
        <v>72</v>
      </c>
      <c r="B51" s="291"/>
      <c r="C51" s="291"/>
      <c r="D51" s="292"/>
      <c r="E51" s="87"/>
      <c r="F51" s="1"/>
      <c r="G51" s="1"/>
      <c r="H51" s="300"/>
      <c r="I51" s="300"/>
      <c r="J51" s="300"/>
      <c r="K51" s="300"/>
      <c r="L51" s="300"/>
    </row>
    <row r="52" spans="1:12" ht="15" customHeight="1" x14ac:dyDescent="0.25">
      <c r="A52" s="290" t="s">
        <v>73</v>
      </c>
      <c r="B52" s="291"/>
      <c r="C52" s="291"/>
      <c r="D52" s="292"/>
      <c r="E52" s="87"/>
      <c r="F52" s="1"/>
      <c r="G52" s="1"/>
      <c r="H52" s="300"/>
      <c r="I52" s="300"/>
      <c r="J52" s="300"/>
      <c r="K52" s="300"/>
      <c r="L52" s="300"/>
    </row>
    <row r="53" spans="1:12" ht="15" customHeight="1" x14ac:dyDescent="0.25">
      <c r="A53" s="290" t="s">
        <v>74</v>
      </c>
      <c r="B53" s="291"/>
      <c r="C53" s="291"/>
      <c r="D53" s="292"/>
      <c r="E53" s="87"/>
      <c r="F53" s="1"/>
      <c r="G53" s="1"/>
      <c r="H53" s="300"/>
      <c r="I53" s="300"/>
      <c r="J53" s="300"/>
      <c r="K53" s="300"/>
      <c r="L53" s="300"/>
    </row>
    <row r="54" spans="1:12" ht="15" customHeight="1" x14ac:dyDescent="0.25">
      <c r="A54" s="290" t="s">
        <v>75</v>
      </c>
      <c r="B54" s="291"/>
      <c r="C54" s="291"/>
      <c r="D54" s="292"/>
      <c r="E54" s="87"/>
      <c r="F54" s="1"/>
      <c r="G54" s="1"/>
      <c r="H54" s="300"/>
      <c r="I54" s="300"/>
      <c r="J54" s="300"/>
      <c r="K54" s="300"/>
      <c r="L54" s="300"/>
    </row>
    <row r="55" spans="1:12" ht="15" customHeight="1" x14ac:dyDescent="0.25">
      <c r="A55" s="290" t="s">
        <v>76</v>
      </c>
      <c r="B55" s="291"/>
      <c r="C55" s="291"/>
      <c r="D55" s="292"/>
      <c r="E55" s="87"/>
      <c r="F55" s="1"/>
      <c r="G55" s="1"/>
      <c r="H55" s="300"/>
      <c r="I55" s="300"/>
      <c r="J55" s="300"/>
      <c r="K55" s="300"/>
      <c r="L55" s="300"/>
    </row>
    <row r="56" spans="1:12" ht="15" customHeight="1" x14ac:dyDescent="0.25">
      <c r="A56" s="297" t="s">
        <v>94</v>
      </c>
      <c r="B56" s="298"/>
      <c r="C56" s="298"/>
      <c r="D56" s="299"/>
      <c r="E56" s="87"/>
      <c r="F56" s="1"/>
      <c r="G56" s="1"/>
      <c r="H56" s="301"/>
      <c r="I56" s="302"/>
      <c r="J56" s="302"/>
      <c r="K56" s="302"/>
      <c r="L56" s="303"/>
    </row>
    <row r="57" spans="1:12" ht="15" customHeight="1" x14ac:dyDescent="0.25">
      <c r="A57" s="290" t="s">
        <v>99</v>
      </c>
      <c r="B57" s="291"/>
      <c r="C57" s="291"/>
      <c r="D57" s="292"/>
      <c r="E57" s="87"/>
      <c r="F57" s="1"/>
      <c r="G57" s="1"/>
      <c r="H57" s="301"/>
      <c r="I57" s="302"/>
      <c r="J57" s="302"/>
      <c r="K57" s="302"/>
      <c r="L57" s="303"/>
    </row>
    <row r="58" spans="1:12" ht="15" customHeight="1" x14ac:dyDescent="0.25">
      <c r="A58" s="290" t="s">
        <v>100</v>
      </c>
      <c r="B58" s="291"/>
      <c r="C58" s="291"/>
      <c r="D58" s="292"/>
      <c r="E58" s="89"/>
      <c r="F58" s="1"/>
      <c r="G58" s="1"/>
      <c r="H58" s="300"/>
      <c r="I58" s="300"/>
      <c r="J58" s="300"/>
      <c r="K58" s="300"/>
      <c r="L58" s="300"/>
    </row>
  </sheetData>
  <customSheetViews>
    <customSheetView guid="{40E552B3-9E29-44C0-A4FF-1D2AABD8B768}">
      <selection activeCell="A46" sqref="A46:D46"/>
      <pageMargins left="0.7" right="0.7" top="0.75" bottom="0.75" header="0.3" footer="0.3"/>
      <pageSetup orientation="portrait" horizontalDpi="4294967295" verticalDpi="4294967295" r:id="rId1"/>
    </customSheetView>
    <customSheetView guid="{EFAC7AB1-A2DB-49AB-8828-810AB144C864}">
      <selection activeCell="A46" sqref="A46:D46"/>
      <pageMargins left="0.7" right="0.7" top="0.75" bottom="0.75" header="0.3" footer="0.3"/>
      <pageSetup orientation="portrait" horizontalDpi="4294967295" verticalDpi="4294967295" r:id="rId2"/>
    </customSheetView>
    <customSheetView guid="{7E8FC9E1-8CD1-44A1-8575-E71EEF76F9C5}">
      <selection activeCell="A46" sqref="A46:D46"/>
      <pageMargins left="0.7" right="0.7" top="0.75" bottom="0.75" header="0.3" footer="0.3"/>
      <pageSetup orientation="portrait" horizontalDpi="4294967295" verticalDpi="4294967295" r:id="rId3"/>
    </customSheetView>
    <customSheetView guid="{7BBFB866-F210-4140-8CB9-BA0B5378B912}" topLeftCell="A11">
      <selection activeCell="H28" sqref="H28:L28"/>
      <pageMargins left="0.7" right="0.7" top="0.75" bottom="0.75" header="0.3" footer="0.3"/>
      <pageSetup orientation="portrait" horizontalDpi="4294967295" verticalDpi="4294967295" r:id="rId4"/>
    </customSheetView>
    <customSheetView guid="{1742C5C4-AAF0-4817-A357-AA383D8D0FA6}">
      <selection activeCell="A46" sqref="A46:D46"/>
      <pageMargins left="0.7" right="0.7" top="0.75" bottom="0.75" header="0.3" footer="0.3"/>
      <pageSetup orientation="portrait" horizontalDpi="4294967295" verticalDpi="4294967295" r:id="rId5"/>
    </customSheetView>
  </customSheetViews>
  <mergeCells count="77">
    <mergeCell ref="A57:D57"/>
    <mergeCell ref="A58:D58"/>
    <mergeCell ref="H58:L58"/>
    <mergeCell ref="H57:L57"/>
    <mergeCell ref="H37:L37"/>
    <mergeCell ref="A54:D54"/>
    <mergeCell ref="H54:L54"/>
    <mergeCell ref="A55:D55"/>
    <mergeCell ref="H55:L55"/>
    <mergeCell ref="A56:D56"/>
    <mergeCell ref="H56:L56"/>
    <mergeCell ref="A51:D51"/>
    <mergeCell ref="H51:L51"/>
    <mergeCell ref="A52:D52"/>
    <mergeCell ref="H52:L52"/>
    <mergeCell ref="A53:D53"/>
    <mergeCell ref="H53:L53"/>
    <mergeCell ref="A48:D48"/>
    <mergeCell ref="H48:L48"/>
    <mergeCell ref="A49:D49"/>
    <mergeCell ref="H49:L49"/>
    <mergeCell ref="A50:D50"/>
    <mergeCell ref="H50:L50"/>
    <mergeCell ref="A45:D45"/>
    <mergeCell ref="H45:L45"/>
    <mergeCell ref="A46:D46"/>
    <mergeCell ref="H46:L46"/>
    <mergeCell ref="A47:D47"/>
    <mergeCell ref="H47:L47"/>
    <mergeCell ref="A41:L41"/>
    <mergeCell ref="A43:D43"/>
    <mergeCell ref="H43:L43"/>
    <mergeCell ref="A44:D44"/>
    <mergeCell ref="H44:L44"/>
    <mergeCell ref="H36:L36"/>
    <mergeCell ref="A36:D36"/>
    <mergeCell ref="A37:D37"/>
    <mergeCell ref="A30:D30"/>
    <mergeCell ref="H30:L30"/>
    <mergeCell ref="A31:D31"/>
    <mergeCell ref="H38:L38"/>
    <mergeCell ref="A2:L2"/>
    <mergeCell ref="A21:L21"/>
    <mergeCell ref="H29:L29"/>
    <mergeCell ref="H31:L31"/>
    <mergeCell ref="H32:L32"/>
    <mergeCell ref="H33:L33"/>
    <mergeCell ref="H34:L34"/>
    <mergeCell ref="H35:L35"/>
    <mergeCell ref="A32:D32"/>
    <mergeCell ref="A33:D33"/>
    <mergeCell ref="A34:D34"/>
    <mergeCell ref="A35:D35"/>
    <mergeCell ref="A38:D38"/>
    <mergeCell ref="H23:L23"/>
    <mergeCell ref="A29:D29"/>
    <mergeCell ref="B14:L14"/>
    <mergeCell ref="B15:L15"/>
    <mergeCell ref="B16:L16"/>
    <mergeCell ref="B17:L17"/>
    <mergeCell ref="B18:L18"/>
    <mergeCell ref="A23:D23"/>
    <mergeCell ref="A28:D28"/>
    <mergeCell ref="H28:L28"/>
    <mergeCell ref="H25:L25"/>
    <mergeCell ref="H26:L26"/>
    <mergeCell ref="H27:L27"/>
    <mergeCell ref="A24:D24"/>
    <mergeCell ref="A25:D25"/>
    <mergeCell ref="A26:D26"/>
    <mergeCell ref="H24:L24"/>
    <mergeCell ref="A27:D27"/>
    <mergeCell ref="A4:L4"/>
    <mergeCell ref="A6:L6"/>
    <mergeCell ref="A8:L9"/>
    <mergeCell ref="A10:L11"/>
    <mergeCell ref="B13:L13"/>
  </mergeCells>
  <pageMargins left="0.7" right="0.7" top="0.75" bottom="0.75" header="0.3" footer="0.3"/>
  <pageSetup orientation="portrait" horizontalDpi="4294967295" verticalDpi="4294967295" r:id="rId6"/>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9"/>
  <sheetViews>
    <sheetView topLeftCell="A16" workbookViewId="0">
      <selection activeCell="E39" sqref="E39"/>
    </sheetView>
  </sheetViews>
  <sheetFormatPr baseColWidth="10" defaultRowHeight="15.75" x14ac:dyDescent="0.25"/>
  <cols>
    <col min="1" max="1" width="8" style="152" customWidth="1"/>
    <col min="2" max="2" width="55.5703125" style="152" customWidth="1"/>
    <col min="3" max="3" width="41.28515625" style="152" customWidth="1"/>
    <col min="4" max="4" width="29.42578125" style="152" customWidth="1"/>
    <col min="5" max="5" width="29.140625" style="152" customWidth="1"/>
    <col min="6" max="16384" width="11.42578125" style="108"/>
  </cols>
  <sheetData>
    <row r="1" spans="1:5" x14ac:dyDescent="0.25">
      <c r="A1" s="317" t="s">
        <v>91</v>
      </c>
      <c r="B1" s="318"/>
      <c r="C1" s="318"/>
      <c r="D1" s="318"/>
      <c r="E1" s="131"/>
    </row>
    <row r="2" spans="1:5" ht="27.75" customHeight="1" x14ac:dyDescent="0.25">
      <c r="A2" s="132"/>
      <c r="B2" s="319" t="s">
        <v>77</v>
      </c>
      <c r="C2" s="319"/>
      <c r="D2" s="319"/>
      <c r="E2" s="133"/>
    </row>
    <row r="3" spans="1:5" ht="21" customHeight="1" x14ac:dyDescent="0.25">
      <c r="A3" s="134"/>
      <c r="B3" s="319" t="s">
        <v>154</v>
      </c>
      <c r="C3" s="319"/>
      <c r="D3" s="319"/>
      <c r="E3" s="135"/>
    </row>
    <row r="4" spans="1:5" thickBot="1" x14ac:dyDescent="0.3">
      <c r="A4" s="136"/>
      <c r="B4" s="137"/>
      <c r="C4" s="137"/>
      <c r="D4" s="137"/>
      <c r="E4" s="138"/>
    </row>
    <row r="5" spans="1:5" ht="26.25" customHeight="1" thickBot="1" x14ac:dyDescent="0.3">
      <c r="A5" s="136"/>
      <c r="B5" s="139" t="s">
        <v>78</v>
      </c>
      <c r="C5" s="320" t="s">
        <v>169</v>
      </c>
      <c r="D5" s="321"/>
      <c r="E5" s="138"/>
    </row>
    <row r="6" spans="1:5" ht="27.75" customHeight="1" thickBot="1" x14ac:dyDescent="0.3">
      <c r="A6" s="136"/>
      <c r="B6" s="158" t="s">
        <v>79</v>
      </c>
      <c r="C6" s="322" t="s">
        <v>170</v>
      </c>
      <c r="D6" s="323"/>
      <c r="E6" s="138"/>
    </row>
    <row r="7" spans="1:5" ht="29.25" customHeight="1" thickBot="1" x14ac:dyDescent="0.3">
      <c r="A7" s="136"/>
      <c r="B7" s="158" t="s">
        <v>155</v>
      </c>
      <c r="C7" s="324" t="s">
        <v>156</v>
      </c>
      <c r="D7" s="325"/>
      <c r="E7" s="138"/>
    </row>
    <row r="8" spans="1:5" ht="16.5" thickBot="1" x14ac:dyDescent="0.3">
      <c r="A8" s="136"/>
      <c r="B8" s="159">
        <v>4</v>
      </c>
      <c r="C8" s="326">
        <v>908402235</v>
      </c>
      <c r="D8" s="327"/>
      <c r="E8" s="138"/>
    </row>
    <row r="9" spans="1:5" ht="23.25" customHeight="1" thickBot="1" x14ac:dyDescent="0.3">
      <c r="A9" s="136"/>
      <c r="B9" s="159">
        <v>19</v>
      </c>
      <c r="C9" s="326">
        <v>2671954168</v>
      </c>
      <c r="D9" s="327"/>
      <c r="E9" s="138"/>
    </row>
    <row r="10" spans="1:5" ht="26.25" customHeight="1" thickBot="1" x14ac:dyDescent="0.3">
      <c r="A10" s="136"/>
      <c r="B10" s="159">
        <v>23</v>
      </c>
      <c r="C10" s="326">
        <v>2522605373</v>
      </c>
      <c r="D10" s="327"/>
      <c r="E10" s="138"/>
    </row>
    <row r="11" spans="1:5" ht="21.75" customHeight="1" thickBot="1" x14ac:dyDescent="0.3">
      <c r="A11" s="136"/>
      <c r="B11" s="159">
        <v>26</v>
      </c>
      <c r="C11" s="326">
        <v>1551109698</v>
      </c>
      <c r="D11" s="327"/>
      <c r="E11" s="138"/>
    </row>
    <row r="12" spans="1:5" ht="21.75" customHeight="1" thickBot="1" x14ac:dyDescent="0.3">
      <c r="A12" s="136"/>
      <c r="B12" s="159">
        <v>2</v>
      </c>
      <c r="C12" s="326">
        <v>1044140500</v>
      </c>
      <c r="D12" s="327"/>
      <c r="E12" s="138"/>
    </row>
    <row r="13" spans="1:5" ht="21.75" customHeight="1" thickBot="1" x14ac:dyDescent="0.3">
      <c r="A13" s="136"/>
      <c r="B13" s="159">
        <v>5</v>
      </c>
      <c r="C13" s="326">
        <v>1866829382</v>
      </c>
      <c r="D13" s="327"/>
      <c r="E13" s="138"/>
    </row>
    <row r="14" spans="1:5" ht="21.75" customHeight="1" thickBot="1" x14ac:dyDescent="0.3">
      <c r="A14" s="136"/>
      <c r="B14" s="159">
        <v>25</v>
      </c>
      <c r="C14" s="326">
        <v>1762951852</v>
      </c>
      <c r="D14" s="327"/>
      <c r="E14" s="138"/>
    </row>
    <row r="15" spans="1:5" ht="21.75" customHeight="1" thickBot="1" x14ac:dyDescent="0.3">
      <c r="A15" s="136"/>
      <c r="B15" s="159">
        <v>27</v>
      </c>
      <c r="C15" s="326">
        <v>1876203768</v>
      </c>
      <c r="D15" s="327"/>
      <c r="E15" s="138"/>
    </row>
    <row r="16" spans="1:5" ht="21.75" customHeight="1" thickBot="1" x14ac:dyDescent="0.3">
      <c r="A16" s="136"/>
      <c r="B16" s="159">
        <v>6</v>
      </c>
      <c r="C16" s="326">
        <v>1298424492</v>
      </c>
      <c r="D16" s="327"/>
      <c r="E16" s="138"/>
    </row>
    <row r="17" spans="1:9" ht="32.25" thickBot="1" x14ac:dyDescent="0.3">
      <c r="A17" s="136"/>
      <c r="B17" s="160" t="s">
        <v>157</v>
      </c>
      <c r="C17" s="326">
        <f>SUM(C8:D16)</f>
        <v>15502621468</v>
      </c>
      <c r="D17" s="327"/>
      <c r="E17" s="138"/>
    </row>
    <row r="18" spans="1:9" ht="26.25" customHeight="1" thickBot="1" x14ac:dyDescent="0.3">
      <c r="A18" s="136"/>
      <c r="B18" s="160" t="s">
        <v>158</v>
      </c>
      <c r="C18" s="326">
        <f>+C17/616000</f>
        <v>25166.593292207792</v>
      </c>
      <c r="D18" s="327"/>
      <c r="E18" s="138"/>
    </row>
    <row r="19" spans="1:9" ht="24.75" customHeight="1" x14ac:dyDescent="0.25">
      <c r="A19" s="136"/>
      <c r="B19" s="137"/>
      <c r="C19" s="141"/>
      <c r="D19" s="142"/>
      <c r="E19" s="138"/>
    </row>
    <row r="20" spans="1:9" ht="28.5" customHeight="1" thickBot="1" x14ac:dyDescent="0.3">
      <c r="A20" s="136"/>
      <c r="B20" s="137" t="s">
        <v>159</v>
      </c>
      <c r="C20" s="102" t="s">
        <v>162</v>
      </c>
      <c r="D20" s="142" t="s">
        <v>168</v>
      </c>
      <c r="E20" s="138"/>
      <c r="H20" s="165" t="s">
        <v>163</v>
      </c>
      <c r="I20" s="165" t="s">
        <v>164</v>
      </c>
    </row>
    <row r="21" spans="1:9" ht="27" customHeight="1" x14ac:dyDescent="0.25">
      <c r="A21" s="136"/>
      <c r="B21" s="143" t="s">
        <v>80</v>
      </c>
      <c r="C21" s="161">
        <v>1297301062.52</v>
      </c>
      <c r="D21" s="226">
        <f>970020437.06-12055787</f>
        <v>957964650.05999994</v>
      </c>
      <c r="E21" s="138"/>
      <c r="H21" s="164">
        <f>+C21/C23</f>
        <v>5.9148686573555045</v>
      </c>
      <c r="I21" s="164">
        <f>+C24/C22</f>
        <v>0.54747391015971003</v>
      </c>
    </row>
    <row r="22" spans="1:9" ht="28.5" customHeight="1" x14ac:dyDescent="0.25">
      <c r="A22" s="136"/>
      <c r="B22" s="136" t="s">
        <v>81</v>
      </c>
      <c r="C22" s="162">
        <v>1310620921.5899999</v>
      </c>
      <c r="D22" s="167">
        <v>1105994381.26</v>
      </c>
      <c r="E22" s="138"/>
      <c r="I22" s="164">
        <f>+D24/D22</f>
        <v>0.69063604376524823</v>
      </c>
    </row>
    <row r="23" spans="1:9" ht="15" x14ac:dyDescent="0.25">
      <c r="A23" s="136"/>
      <c r="B23" s="136" t="s">
        <v>82</v>
      </c>
      <c r="C23" s="162">
        <v>219328803</v>
      </c>
      <c r="D23" s="167">
        <v>739690082.89999998</v>
      </c>
      <c r="E23" s="138"/>
    </row>
    <row r="24" spans="1:9" ht="27" customHeight="1" thickBot="1" x14ac:dyDescent="0.3">
      <c r="A24" s="136"/>
      <c r="B24" s="144" t="s">
        <v>83</v>
      </c>
      <c r="C24" s="163">
        <v>717530760.67999995</v>
      </c>
      <c r="D24" s="168">
        <v>763839583.89999998</v>
      </c>
      <c r="E24" s="138"/>
    </row>
    <row r="25" spans="1:9" ht="27" customHeight="1" thickBot="1" x14ac:dyDescent="0.3">
      <c r="A25" s="136"/>
      <c r="B25" s="308" t="s">
        <v>84</v>
      </c>
      <c r="C25" s="309"/>
      <c r="D25" s="310"/>
      <c r="E25" s="138"/>
    </row>
    <row r="26" spans="1:9" ht="16.5" thickBot="1" x14ac:dyDescent="0.3">
      <c r="A26" s="136"/>
      <c r="B26" s="308" t="s">
        <v>85</v>
      </c>
      <c r="C26" s="309"/>
      <c r="D26" s="310"/>
      <c r="E26" s="138"/>
    </row>
    <row r="27" spans="1:9" x14ac:dyDescent="0.25">
      <c r="A27" s="136"/>
      <c r="B27" s="146" t="s">
        <v>160</v>
      </c>
      <c r="C27" s="227">
        <f>+(C21+D21)/(C23+D23)</f>
        <v>2.3516384773418988</v>
      </c>
      <c r="D27" s="142" t="s">
        <v>69</v>
      </c>
      <c r="E27" s="138"/>
    </row>
    <row r="28" spans="1:9" ht="16.5" thickBot="1" x14ac:dyDescent="0.3">
      <c r="A28" s="136"/>
      <c r="B28" s="140" t="s">
        <v>86</v>
      </c>
      <c r="C28" s="228">
        <f>+(C24+D24)/(C22+D22)</f>
        <v>0.61299386080729001</v>
      </c>
      <c r="D28" s="147" t="s">
        <v>69</v>
      </c>
      <c r="E28" s="138"/>
    </row>
    <row r="29" spans="1:9" ht="16.5" thickBot="1" x14ac:dyDescent="0.3">
      <c r="A29" s="136"/>
      <c r="B29" s="148"/>
      <c r="C29" s="149"/>
      <c r="D29" s="137"/>
      <c r="E29" s="150"/>
    </row>
    <row r="30" spans="1:9" x14ac:dyDescent="0.25">
      <c r="A30" s="311"/>
      <c r="B30" s="312" t="s">
        <v>87</v>
      </c>
      <c r="C30" s="314" t="s">
        <v>561</v>
      </c>
      <c r="D30" s="315"/>
      <c r="E30" s="316"/>
      <c r="F30" s="305"/>
    </row>
    <row r="31" spans="1:9" ht="16.5" thickBot="1" x14ac:dyDescent="0.3">
      <c r="A31" s="311"/>
      <c r="B31" s="313"/>
      <c r="C31" s="306" t="s">
        <v>88</v>
      </c>
      <c r="D31" s="307"/>
      <c r="E31" s="316"/>
      <c r="F31" s="305"/>
    </row>
    <row r="32" spans="1:9" thickBot="1" x14ac:dyDescent="0.3">
      <c r="A32" s="144"/>
      <c r="B32" s="151"/>
      <c r="C32" s="151"/>
      <c r="D32" s="151"/>
      <c r="E32" s="145"/>
      <c r="F32" s="130"/>
    </row>
    <row r="33" spans="2:4" x14ac:dyDescent="0.25">
      <c r="B33" s="153" t="s">
        <v>161</v>
      </c>
    </row>
    <row r="34" spans="2:4" x14ac:dyDescent="0.25">
      <c r="B34" s="152" t="s">
        <v>171</v>
      </c>
    </row>
    <row r="36" spans="2:4" ht="54" customHeight="1" x14ac:dyDescent="0.25">
      <c r="B36" s="329" t="s">
        <v>559</v>
      </c>
      <c r="C36" s="329"/>
      <c r="D36" s="329"/>
    </row>
    <row r="37" spans="2:4" ht="54" customHeight="1" x14ac:dyDescent="0.25">
      <c r="B37" s="328" t="s">
        <v>560</v>
      </c>
      <c r="C37" s="328"/>
      <c r="D37" s="328"/>
    </row>
    <row r="38" spans="2:4" x14ac:dyDescent="0.25">
      <c r="B38" s="219"/>
      <c r="C38" s="219"/>
      <c r="D38" s="219"/>
    </row>
    <row r="39" spans="2:4" ht="30.75" x14ac:dyDescent="0.25">
      <c r="B39" s="166" t="s">
        <v>165</v>
      </c>
      <c r="C39" s="152" t="s">
        <v>166</v>
      </c>
      <c r="D39" s="152" t="s">
        <v>167</v>
      </c>
    </row>
  </sheetData>
  <customSheetViews>
    <customSheetView guid="{40E552B3-9E29-44C0-A4FF-1D2AABD8B768}" showPageBreaks="1" printArea="1" topLeftCell="A19">
      <selection activeCell="C42" sqref="C42"/>
      <pageMargins left="0.70866141732283472" right="0.70866141732283472" top="0.74803149606299213" bottom="0.74803149606299213" header="0.31496062992125984" footer="0.31496062992125984"/>
      <pageSetup scale="65" orientation="landscape" horizontalDpi="300" verticalDpi="300" r:id="rId1"/>
    </customSheetView>
    <customSheetView guid="{EFAC7AB1-A2DB-49AB-8828-810AB144C864}" showPageBreaks="1" printArea="1" topLeftCell="A19">
      <selection activeCell="C42" sqref="C42"/>
      <pageMargins left="0.70866141732283472" right="0.70866141732283472" top="0.74803149606299213" bottom="0.74803149606299213" header="0.31496062992125984" footer="0.31496062992125984"/>
      <pageSetup scale="65" orientation="landscape" horizontalDpi="300" verticalDpi="300" r:id="rId2"/>
    </customSheetView>
    <customSheetView guid="{7E8FC9E1-8CD1-44A1-8575-E71EEF76F9C5}" showPageBreaks="1" printArea="1" topLeftCell="A19">
      <selection activeCell="C42" sqref="C42"/>
      <pageMargins left="0.70866141732283472" right="0.70866141732283472" top="0.74803149606299213" bottom="0.74803149606299213" header="0.31496062992125984" footer="0.31496062992125984"/>
      <pageSetup scale="65" orientation="landscape" horizontalDpi="300" verticalDpi="300" r:id="rId3"/>
    </customSheetView>
    <customSheetView guid="{7BBFB866-F210-4140-8CB9-BA0B5378B912}" showPageBreaks="1" printArea="1" topLeftCell="A19">
      <selection activeCell="C42" sqref="C42"/>
      <pageMargins left="0.70866141732283472" right="0.70866141732283472" top="0.74803149606299213" bottom="0.74803149606299213" header="0.31496062992125984" footer="0.31496062992125984"/>
      <pageSetup scale="65" orientation="landscape" horizontalDpi="300" verticalDpi="300" r:id="rId4"/>
    </customSheetView>
    <customSheetView guid="{1742C5C4-AAF0-4817-A357-AA383D8D0FA6}" topLeftCell="A19">
      <selection activeCell="C42" sqref="C42"/>
      <pageMargins left="0.70866141732283472" right="0.70866141732283472" top="0.74803149606299213" bottom="0.74803149606299213" header="0.31496062992125984" footer="0.31496062992125984"/>
      <pageSetup scale="65" orientation="landscape" horizontalDpi="300" verticalDpi="300" r:id="rId5"/>
    </customSheetView>
  </customSheetViews>
  <mergeCells count="27">
    <mergeCell ref="B37:D37"/>
    <mergeCell ref="C18:D18"/>
    <mergeCell ref="B25:D25"/>
    <mergeCell ref="C8:D8"/>
    <mergeCell ref="B36:D36"/>
    <mergeCell ref="C7:D7"/>
    <mergeCell ref="C9:D9"/>
    <mergeCell ref="C10:D10"/>
    <mergeCell ref="C16:D16"/>
    <mergeCell ref="C17:D17"/>
    <mergeCell ref="C14:D14"/>
    <mergeCell ref="C13:D13"/>
    <mergeCell ref="C12:D12"/>
    <mergeCell ref="C11:D11"/>
    <mergeCell ref="C15:D15"/>
    <mergeCell ref="A1:D1"/>
    <mergeCell ref="B2:D2"/>
    <mergeCell ref="B3:D3"/>
    <mergeCell ref="C5:D5"/>
    <mergeCell ref="C6:D6"/>
    <mergeCell ref="F30:F31"/>
    <mergeCell ref="C31:D31"/>
    <mergeCell ref="B26:D26"/>
    <mergeCell ref="A30:A31"/>
    <mergeCell ref="B30:B31"/>
    <mergeCell ref="C30:D30"/>
    <mergeCell ref="E30:E31"/>
  </mergeCells>
  <pageMargins left="0.70866141732283472" right="0.70866141732283472" top="0.74803149606299213" bottom="0.74803149606299213" header="0.31496062992125984" footer="0.31496062992125984"/>
  <pageSetup scale="56" orientation="portrait" horizontalDpi="300" verticalDpi="300" r:id="rId6"/>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1</vt:i4>
      </vt:variant>
    </vt:vector>
  </HeadingPairs>
  <TitlesOfParts>
    <vt:vector size="7" baseType="lpstr">
      <vt:lpstr>TECNICA - 4</vt:lpstr>
      <vt:lpstr>TECNICA -19</vt:lpstr>
      <vt:lpstr>TECNICA - 23</vt:lpstr>
      <vt:lpstr>TECNICA - 26</vt:lpstr>
      <vt:lpstr>JURIDICA</vt:lpstr>
      <vt:lpstr>FINANCIERA</vt:lpstr>
      <vt:lpstr>FINANCIERA!Área_de_impresión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Carlos Mauricio Aux Revelo</cp:lastModifiedBy>
  <cp:lastPrinted>2014-12-14T00:30:14Z</cp:lastPrinted>
  <dcterms:created xsi:type="dcterms:W3CDTF">2014-10-22T15:49:24Z</dcterms:created>
  <dcterms:modified xsi:type="dcterms:W3CDTF">2014-12-14T04:00:01Z</dcterms:modified>
</cp:coreProperties>
</file>