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72.16.9.31\ArchivosICBF\Direccion_Primera_Infancia\2014\09.Regionales_Cuentame\NARIÑO\Revison_Propuestas\Evaluacion Nariño\"/>
    </mc:Choice>
  </mc:AlternateContent>
  <bookViews>
    <workbookView xWindow="0" yWindow="0" windowWidth="28800" windowHeight="12435" tabRatio="598" activeTab="1"/>
  </bookViews>
  <sheets>
    <sheet name="JURIDICA" sheetId="1" r:id="rId1"/>
    <sheet name="TECNICA (1)" sheetId="2" r:id="rId2"/>
    <sheet name="TECNICA (4)" sheetId="5" r:id="rId3"/>
    <sheet name="TECNICA (25)" sheetId="6" r:id="rId4"/>
    <sheet name="TECNICA (26)" sheetId="7" r:id="rId5"/>
    <sheet name="TECNICA (32)" sheetId="8" r:id="rId6"/>
    <sheet name="TECNICA (35)" sheetId="9" r:id="rId7"/>
    <sheet name="FINANCIERA" sheetId="3" r:id="rId8"/>
  </sheets>
  <definedNames>
    <definedName name="Z_1866C94F_F4D3_4245_A628_EB5B01532659_.wvu.Cols" localSheetId="1" hidden="1">'TECNICA (1)'!$IU:$IU,'TECNICA (1)'!$SQ:$SQ,'TECNICA (1)'!$ACM:$ACM,'TECNICA (1)'!$AMI:$AMI,'TECNICA (1)'!$AWE:$AWE,'TECNICA (1)'!$BGA:$BGA,'TECNICA (1)'!$BPW:$BPW,'TECNICA (1)'!$BZS:$BZS,'TECNICA (1)'!$CJO:$CJO,'TECNICA (1)'!$CTK:$CTK,'TECNICA (1)'!$DDG:$DDG,'TECNICA (1)'!$DNC:$DNC,'TECNICA (1)'!$DWY:$DWY,'TECNICA (1)'!$EGU:$EGU,'TECNICA (1)'!$EQQ:$EQQ,'TECNICA (1)'!$FAM:$FAM,'TECNICA (1)'!$FKI:$FKI,'TECNICA (1)'!$FUE:$FUE,'TECNICA (1)'!$GEA:$GEA,'TECNICA (1)'!$GNW:$GNW,'TECNICA (1)'!$GXS:$GXS,'TECNICA (1)'!$HHO:$HHO,'TECNICA (1)'!$HRK:$HRK,'TECNICA (1)'!$IBG:$IBG,'TECNICA (1)'!$ILC:$ILC,'TECNICA (1)'!$IUY:$IUY,'TECNICA (1)'!$JEU:$JEU,'TECNICA (1)'!$JOQ:$JOQ,'TECNICA (1)'!$JYM:$JYM,'TECNICA (1)'!$KII:$KII,'TECNICA (1)'!$KSE:$KSE,'TECNICA (1)'!$LCA:$LCA,'TECNICA (1)'!$LLW:$LLW,'TECNICA (1)'!$LVS:$LVS,'TECNICA (1)'!$MFO:$MFO,'TECNICA (1)'!$MPK:$MPK,'TECNICA (1)'!$MZG:$MZG,'TECNICA (1)'!$NJC:$NJC,'TECNICA (1)'!$NSY:$NSY,'TECNICA (1)'!$OCU:$OCU,'TECNICA (1)'!$OMQ:$OMQ,'TECNICA (1)'!$OWM:$OWM,'TECNICA (1)'!$PGI:$PGI,'TECNICA (1)'!$PQE:$PQE,'TECNICA (1)'!$QAA:$QAA,'TECNICA (1)'!$QJW:$QJW,'TECNICA (1)'!$QTS:$QTS,'TECNICA (1)'!$RDO:$RDO,'TECNICA (1)'!$RNK:$RNK,'TECNICA (1)'!$RXG:$RXG,'TECNICA (1)'!$SHC:$SHC,'TECNICA (1)'!$SQY:$SQY,'TECNICA (1)'!$TAU:$TAU,'TECNICA (1)'!$TKQ:$TKQ,'TECNICA (1)'!$TUM:$TUM,'TECNICA (1)'!$UEI:$UEI,'TECNICA (1)'!$UOE:$UOE,'TECNICA (1)'!$UYA:$UYA,'TECNICA (1)'!$VHW:$VHW,'TECNICA (1)'!$VRS:$VRS,'TECNICA (1)'!$WBO:$WBO,'TECNICA (1)'!$WLK:$WLK,'TECNICA (1)'!$WVG:$WVG</definedName>
    <definedName name="Z_1866C94F_F4D3_4245_A628_EB5B01532659_.wvu.Cols" localSheetId="3" hidden="1">'TECNICA (25)'!$IU:$IU,'TECNICA (25)'!$SQ:$SQ,'TECNICA (25)'!$ACM:$ACM,'TECNICA (25)'!$AMI:$AMI,'TECNICA (25)'!$AWE:$AWE,'TECNICA (25)'!$BGA:$BGA,'TECNICA (25)'!$BPW:$BPW,'TECNICA (25)'!$BZS:$BZS,'TECNICA (25)'!$CJO:$CJO,'TECNICA (25)'!$CTK:$CTK,'TECNICA (25)'!$DDG:$DDG,'TECNICA (25)'!$DNC:$DNC,'TECNICA (25)'!$DWY:$DWY,'TECNICA (25)'!$EGU:$EGU,'TECNICA (25)'!$EQQ:$EQQ,'TECNICA (25)'!$FAM:$FAM,'TECNICA (25)'!$FKI:$FKI,'TECNICA (25)'!$FUE:$FUE,'TECNICA (25)'!$GEA:$GEA,'TECNICA (25)'!$GNW:$GNW,'TECNICA (25)'!$GXS:$GXS,'TECNICA (25)'!$HHO:$HHO,'TECNICA (25)'!$HRK:$HRK,'TECNICA (25)'!$IBG:$IBG,'TECNICA (25)'!$ILC:$ILC,'TECNICA (25)'!$IUY:$IUY,'TECNICA (25)'!$JEU:$JEU,'TECNICA (25)'!$JOQ:$JOQ,'TECNICA (25)'!$JYM:$JYM,'TECNICA (25)'!$KII:$KII,'TECNICA (25)'!$KSE:$KSE,'TECNICA (25)'!$LCA:$LCA,'TECNICA (25)'!$LLW:$LLW,'TECNICA (25)'!$LVS:$LVS,'TECNICA (25)'!$MFO:$MFO,'TECNICA (25)'!$MPK:$MPK,'TECNICA (25)'!$MZG:$MZG,'TECNICA (25)'!$NJC:$NJC,'TECNICA (25)'!$NSY:$NSY,'TECNICA (25)'!$OCU:$OCU,'TECNICA (25)'!$OMQ:$OMQ,'TECNICA (25)'!$OWM:$OWM,'TECNICA (25)'!$PGI:$PGI,'TECNICA (25)'!$PQE:$PQE,'TECNICA (25)'!$QAA:$QAA,'TECNICA (25)'!$QJW:$QJW,'TECNICA (25)'!$QTS:$QTS,'TECNICA (25)'!$RDO:$RDO,'TECNICA (25)'!$RNK:$RNK,'TECNICA (25)'!$RXG:$RXG,'TECNICA (25)'!$SHC:$SHC,'TECNICA (25)'!$SQY:$SQY,'TECNICA (25)'!$TAU:$TAU,'TECNICA (25)'!$TKQ:$TKQ,'TECNICA (25)'!$TUM:$TUM,'TECNICA (25)'!$UEI:$UEI,'TECNICA (25)'!$UOE:$UOE,'TECNICA (25)'!$UYA:$UYA,'TECNICA (25)'!$VHW:$VHW,'TECNICA (25)'!$VRS:$VRS,'TECNICA (25)'!$WBO:$WBO,'TECNICA (25)'!$WLK:$WLK,'TECNICA (25)'!$WVG:$WVG</definedName>
    <definedName name="Z_1866C94F_F4D3_4245_A628_EB5B01532659_.wvu.Cols" localSheetId="4" hidden="1">'TECNICA (26)'!$IU:$IU,'TECNICA (26)'!$SQ:$SQ,'TECNICA (26)'!$ACM:$ACM,'TECNICA (26)'!$AMI:$AMI,'TECNICA (26)'!$AWE:$AWE,'TECNICA (26)'!$BGA:$BGA,'TECNICA (26)'!$BPW:$BPW,'TECNICA (26)'!$BZS:$BZS,'TECNICA (26)'!$CJO:$CJO,'TECNICA (26)'!$CTK:$CTK,'TECNICA (26)'!$DDG:$DDG,'TECNICA (26)'!$DNC:$DNC,'TECNICA (26)'!$DWY:$DWY,'TECNICA (26)'!$EGU:$EGU,'TECNICA (26)'!$EQQ:$EQQ,'TECNICA (26)'!$FAM:$FAM,'TECNICA (26)'!$FKI:$FKI,'TECNICA (26)'!$FUE:$FUE,'TECNICA (26)'!$GEA:$GEA,'TECNICA (26)'!$GNW:$GNW,'TECNICA (26)'!$GXS:$GXS,'TECNICA (26)'!$HHO:$HHO,'TECNICA (26)'!$HRK:$HRK,'TECNICA (26)'!$IBG:$IBG,'TECNICA (26)'!$ILC:$ILC,'TECNICA (26)'!$IUY:$IUY,'TECNICA (26)'!$JEU:$JEU,'TECNICA (26)'!$JOQ:$JOQ,'TECNICA (26)'!$JYM:$JYM,'TECNICA (26)'!$KII:$KII,'TECNICA (26)'!$KSE:$KSE,'TECNICA (26)'!$LCA:$LCA,'TECNICA (26)'!$LLW:$LLW,'TECNICA (26)'!$LVS:$LVS,'TECNICA (26)'!$MFO:$MFO,'TECNICA (26)'!$MPK:$MPK,'TECNICA (26)'!$MZG:$MZG,'TECNICA (26)'!$NJC:$NJC,'TECNICA (26)'!$NSY:$NSY,'TECNICA (26)'!$OCU:$OCU,'TECNICA (26)'!$OMQ:$OMQ,'TECNICA (26)'!$OWM:$OWM,'TECNICA (26)'!$PGI:$PGI,'TECNICA (26)'!$PQE:$PQE,'TECNICA (26)'!$QAA:$QAA,'TECNICA (26)'!$QJW:$QJW,'TECNICA (26)'!$QTS:$QTS,'TECNICA (26)'!$RDO:$RDO,'TECNICA (26)'!$RNK:$RNK,'TECNICA (26)'!$RXG:$RXG,'TECNICA (26)'!$SHC:$SHC,'TECNICA (26)'!$SQY:$SQY,'TECNICA (26)'!$TAU:$TAU,'TECNICA (26)'!$TKQ:$TKQ,'TECNICA (26)'!$TUM:$TUM,'TECNICA (26)'!$UEI:$UEI,'TECNICA (26)'!$UOE:$UOE,'TECNICA (26)'!$UYA:$UYA,'TECNICA (26)'!$VHW:$VHW,'TECNICA (26)'!$VRS:$VRS,'TECNICA (26)'!$WBO:$WBO,'TECNICA (26)'!$WLK:$WLK,'TECNICA (26)'!$WVG:$WVG</definedName>
    <definedName name="Z_1866C94F_F4D3_4245_A628_EB5B01532659_.wvu.Cols" localSheetId="5" hidden="1">'TECNICA (32)'!$IU:$IU,'TECNICA (32)'!$SQ:$SQ,'TECNICA (32)'!$ACM:$ACM,'TECNICA (32)'!$AMI:$AMI,'TECNICA (32)'!$AWE:$AWE,'TECNICA (32)'!$BGA:$BGA,'TECNICA (32)'!$BPW:$BPW,'TECNICA (32)'!$BZS:$BZS,'TECNICA (32)'!$CJO:$CJO,'TECNICA (32)'!$CTK:$CTK,'TECNICA (32)'!$DDG:$DDG,'TECNICA (32)'!$DNC:$DNC,'TECNICA (32)'!$DWY:$DWY,'TECNICA (32)'!$EGU:$EGU,'TECNICA (32)'!$EQQ:$EQQ,'TECNICA (32)'!$FAM:$FAM,'TECNICA (32)'!$FKI:$FKI,'TECNICA (32)'!$FUE:$FUE,'TECNICA (32)'!$GEA:$GEA,'TECNICA (32)'!$GNW:$GNW,'TECNICA (32)'!$GXS:$GXS,'TECNICA (32)'!$HHO:$HHO,'TECNICA (32)'!$HRK:$HRK,'TECNICA (32)'!$IBG:$IBG,'TECNICA (32)'!$ILC:$ILC,'TECNICA (32)'!$IUY:$IUY,'TECNICA (32)'!$JEU:$JEU,'TECNICA (32)'!$JOQ:$JOQ,'TECNICA (32)'!$JYM:$JYM,'TECNICA (32)'!$KII:$KII,'TECNICA (32)'!$KSE:$KSE,'TECNICA (32)'!$LCA:$LCA,'TECNICA (32)'!$LLW:$LLW,'TECNICA (32)'!$LVS:$LVS,'TECNICA (32)'!$MFO:$MFO,'TECNICA (32)'!$MPK:$MPK,'TECNICA (32)'!$MZG:$MZG,'TECNICA (32)'!$NJC:$NJC,'TECNICA (32)'!$NSY:$NSY,'TECNICA (32)'!$OCU:$OCU,'TECNICA (32)'!$OMQ:$OMQ,'TECNICA (32)'!$OWM:$OWM,'TECNICA (32)'!$PGI:$PGI,'TECNICA (32)'!$PQE:$PQE,'TECNICA (32)'!$QAA:$QAA,'TECNICA (32)'!$QJW:$QJW,'TECNICA (32)'!$QTS:$QTS,'TECNICA (32)'!$RDO:$RDO,'TECNICA (32)'!$RNK:$RNK,'TECNICA (32)'!$RXG:$RXG,'TECNICA (32)'!$SHC:$SHC,'TECNICA (32)'!$SQY:$SQY,'TECNICA (32)'!$TAU:$TAU,'TECNICA (32)'!$TKQ:$TKQ,'TECNICA (32)'!$TUM:$TUM,'TECNICA (32)'!$UEI:$UEI,'TECNICA (32)'!$UOE:$UOE,'TECNICA (32)'!$UYA:$UYA,'TECNICA (32)'!$VHW:$VHW,'TECNICA (32)'!$VRS:$VRS,'TECNICA (32)'!$WBO:$WBO,'TECNICA (32)'!$WLK:$WLK,'TECNICA (32)'!$WVG:$WVG</definedName>
    <definedName name="Z_1866C94F_F4D3_4245_A628_EB5B01532659_.wvu.Cols" localSheetId="6" hidden="1">'TECNICA (35)'!$IU:$IU,'TECNICA (35)'!$SQ:$SQ,'TECNICA (35)'!$ACM:$ACM,'TECNICA (35)'!$AMI:$AMI,'TECNICA (35)'!$AWE:$AWE,'TECNICA (35)'!$BGA:$BGA,'TECNICA (35)'!$BPW:$BPW,'TECNICA (35)'!$BZS:$BZS,'TECNICA (35)'!$CJO:$CJO,'TECNICA (35)'!$CTK:$CTK,'TECNICA (35)'!$DDG:$DDG,'TECNICA (35)'!$DNC:$DNC,'TECNICA (35)'!$DWY:$DWY,'TECNICA (35)'!$EGU:$EGU,'TECNICA (35)'!$EQQ:$EQQ,'TECNICA (35)'!$FAM:$FAM,'TECNICA (35)'!$FKI:$FKI,'TECNICA (35)'!$FUE:$FUE,'TECNICA (35)'!$GEA:$GEA,'TECNICA (35)'!$GNW:$GNW,'TECNICA (35)'!$GXS:$GXS,'TECNICA (35)'!$HHO:$HHO,'TECNICA (35)'!$HRK:$HRK,'TECNICA (35)'!$IBG:$IBG,'TECNICA (35)'!$ILC:$ILC,'TECNICA (35)'!$IUY:$IUY,'TECNICA (35)'!$JEU:$JEU,'TECNICA (35)'!$JOQ:$JOQ,'TECNICA (35)'!$JYM:$JYM,'TECNICA (35)'!$KII:$KII,'TECNICA (35)'!$KSE:$KSE,'TECNICA (35)'!$LCA:$LCA,'TECNICA (35)'!$LLW:$LLW,'TECNICA (35)'!$LVS:$LVS,'TECNICA (35)'!$MFO:$MFO,'TECNICA (35)'!$MPK:$MPK,'TECNICA (35)'!$MZG:$MZG,'TECNICA (35)'!$NJC:$NJC,'TECNICA (35)'!$NSY:$NSY,'TECNICA (35)'!$OCU:$OCU,'TECNICA (35)'!$OMQ:$OMQ,'TECNICA (35)'!$OWM:$OWM,'TECNICA (35)'!$PGI:$PGI,'TECNICA (35)'!$PQE:$PQE,'TECNICA (35)'!$QAA:$QAA,'TECNICA (35)'!$QJW:$QJW,'TECNICA (35)'!$QTS:$QTS,'TECNICA (35)'!$RDO:$RDO,'TECNICA (35)'!$RNK:$RNK,'TECNICA (35)'!$RXG:$RXG,'TECNICA (35)'!$SHC:$SHC,'TECNICA (35)'!$SQY:$SQY,'TECNICA (35)'!$TAU:$TAU,'TECNICA (35)'!$TKQ:$TKQ,'TECNICA (35)'!$TUM:$TUM,'TECNICA (35)'!$UEI:$UEI,'TECNICA (35)'!$UOE:$UOE,'TECNICA (35)'!$UYA:$UYA,'TECNICA (35)'!$VHW:$VHW,'TECNICA (35)'!$VRS:$VRS,'TECNICA (35)'!$WBO:$WBO,'TECNICA (35)'!$WLK:$WLK,'TECNICA (35)'!$WVG:$WVG</definedName>
    <definedName name="Z_1866C94F_F4D3_4245_A628_EB5B01532659_.wvu.Cols" localSheetId="2" hidden="1">'TECNICA (4)'!$IU:$IU,'TECNICA (4)'!$SQ:$SQ,'TECNICA (4)'!$ACM:$ACM,'TECNICA (4)'!$AMI:$AMI,'TECNICA (4)'!$AWE:$AWE,'TECNICA (4)'!$BGA:$BGA,'TECNICA (4)'!$BPW:$BPW,'TECNICA (4)'!$BZS:$BZS,'TECNICA (4)'!$CJO:$CJO,'TECNICA (4)'!$CTK:$CTK,'TECNICA (4)'!$DDG:$DDG,'TECNICA (4)'!$DNC:$DNC,'TECNICA (4)'!$DWY:$DWY,'TECNICA (4)'!$EGU:$EGU,'TECNICA (4)'!$EQQ:$EQQ,'TECNICA (4)'!$FAM:$FAM,'TECNICA (4)'!$FKI:$FKI,'TECNICA (4)'!$FUE:$FUE,'TECNICA (4)'!$GEA:$GEA,'TECNICA (4)'!$GNW:$GNW,'TECNICA (4)'!$GXS:$GXS,'TECNICA (4)'!$HHO:$HHO,'TECNICA (4)'!$HRK:$HRK,'TECNICA (4)'!$IBG:$IBG,'TECNICA (4)'!$ILC:$ILC,'TECNICA (4)'!$IUY:$IUY,'TECNICA (4)'!$JEU:$JEU,'TECNICA (4)'!$JOQ:$JOQ,'TECNICA (4)'!$JYM:$JYM,'TECNICA (4)'!$KII:$KII,'TECNICA (4)'!$KSE:$KSE,'TECNICA (4)'!$LCA:$LCA,'TECNICA (4)'!$LLW:$LLW,'TECNICA (4)'!$LVS:$LVS,'TECNICA (4)'!$MFO:$MFO,'TECNICA (4)'!$MPK:$MPK,'TECNICA (4)'!$MZG:$MZG,'TECNICA (4)'!$NJC:$NJC,'TECNICA (4)'!$NSY:$NSY,'TECNICA (4)'!$OCU:$OCU,'TECNICA (4)'!$OMQ:$OMQ,'TECNICA (4)'!$OWM:$OWM,'TECNICA (4)'!$PGI:$PGI,'TECNICA (4)'!$PQE:$PQE,'TECNICA (4)'!$QAA:$QAA,'TECNICA (4)'!$QJW:$QJW,'TECNICA (4)'!$QTS:$QTS,'TECNICA (4)'!$RDO:$RDO,'TECNICA (4)'!$RNK:$RNK,'TECNICA (4)'!$RXG:$RXG,'TECNICA (4)'!$SHC:$SHC,'TECNICA (4)'!$SQY:$SQY,'TECNICA (4)'!$TAU:$TAU,'TECNICA (4)'!$TKQ:$TKQ,'TECNICA (4)'!$TUM:$TUM,'TECNICA (4)'!$UEI:$UEI,'TECNICA (4)'!$UOE:$UOE,'TECNICA (4)'!$UYA:$UYA,'TECNICA (4)'!$VHW:$VHW,'TECNICA (4)'!$VRS:$VRS,'TECNICA (4)'!$WBO:$WBO,'TECNICA (4)'!$WLK:$WLK,'TECNICA (4)'!$WVG:$WVG</definedName>
    <definedName name="Z_26BF549F_11EC_4EEF_AF19_4DB3BC62B722_.wvu.Cols" localSheetId="1" hidden="1">'TECNICA (1)'!$IU:$IU,'TECNICA (1)'!$SQ:$SQ,'TECNICA (1)'!$ACM:$ACM,'TECNICA (1)'!$AMI:$AMI,'TECNICA (1)'!$AWE:$AWE,'TECNICA (1)'!$BGA:$BGA,'TECNICA (1)'!$BPW:$BPW,'TECNICA (1)'!$BZS:$BZS,'TECNICA (1)'!$CJO:$CJO,'TECNICA (1)'!$CTK:$CTK,'TECNICA (1)'!$DDG:$DDG,'TECNICA (1)'!$DNC:$DNC,'TECNICA (1)'!$DWY:$DWY,'TECNICA (1)'!$EGU:$EGU,'TECNICA (1)'!$EQQ:$EQQ,'TECNICA (1)'!$FAM:$FAM,'TECNICA (1)'!$FKI:$FKI,'TECNICA (1)'!$FUE:$FUE,'TECNICA (1)'!$GEA:$GEA,'TECNICA (1)'!$GNW:$GNW,'TECNICA (1)'!$GXS:$GXS,'TECNICA (1)'!$HHO:$HHO,'TECNICA (1)'!$HRK:$HRK,'TECNICA (1)'!$IBG:$IBG,'TECNICA (1)'!$ILC:$ILC,'TECNICA (1)'!$IUY:$IUY,'TECNICA (1)'!$JEU:$JEU,'TECNICA (1)'!$JOQ:$JOQ,'TECNICA (1)'!$JYM:$JYM,'TECNICA (1)'!$KII:$KII,'TECNICA (1)'!$KSE:$KSE,'TECNICA (1)'!$LCA:$LCA,'TECNICA (1)'!$LLW:$LLW,'TECNICA (1)'!$LVS:$LVS,'TECNICA (1)'!$MFO:$MFO,'TECNICA (1)'!$MPK:$MPK,'TECNICA (1)'!$MZG:$MZG,'TECNICA (1)'!$NJC:$NJC,'TECNICA (1)'!$NSY:$NSY,'TECNICA (1)'!$OCU:$OCU,'TECNICA (1)'!$OMQ:$OMQ,'TECNICA (1)'!$OWM:$OWM,'TECNICA (1)'!$PGI:$PGI,'TECNICA (1)'!$PQE:$PQE,'TECNICA (1)'!$QAA:$QAA,'TECNICA (1)'!$QJW:$QJW,'TECNICA (1)'!$QTS:$QTS,'TECNICA (1)'!$RDO:$RDO,'TECNICA (1)'!$RNK:$RNK,'TECNICA (1)'!$RXG:$RXG,'TECNICA (1)'!$SHC:$SHC,'TECNICA (1)'!$SQY:$SQY,'TECNICA (1)'!$TAU:$TAU,'TECNICA (1)'!$TKQ:$TKQ,'TECNICA (1)'!$TUM:$TUM,'TECNICA (1)'!$UEI:$UEI,'TECNICA (1)'!$UOE:$UOE,'TECNICA (1)'!$UYA:$UYA,'TECNICA (1)'!$VHW:$VHW,'TECNICA (1)'!$VRS:$VRS,'TECNICA (1)'!$WBO:$WBO,'TECNICA (1)'!$WLK:$WLK,'TECNICA (1)'!$WVG:$WVG</definedName>
    <definedName name="Z_26BF549F_11EC_4EEF_AF19_4DB3BC62B722_.wvu.Cols" localSheetId="3" hidden="1">'TECNICA (25)'!$IU:$IU,'TECNICA (25)'!$SQ:$SQ,'TECNICA (25)'!$ACM:$ACM,'TECNICA (25)'!$AMI:$AMI,'TECNICA (25)'!$AWE:$AWE,'TECNICA (25)'!$BGA:$BGA,'TECNICA (25)'!$BPW:$BPW,'TECNICA (25)'!$BZS:$BZS,'TECNICA (25)'!$CJO:$CJO,'TECNICA (25)'!$CTK:$CTK,'TECNICA (25)'!$DDG:$DDG,'TECNICA (25)'!$DNC:$DNC,'TECNICA (25)'!$DWY:$DWY,'TECNICA (25)'!$EGU:$EGU,'TECNICA (25)'!$EQQ:$EQQ,'TECNICA (25)'!$FAM:$FAM,'TECNICA (25)'!$FKI:$FKI,'TECNICA (25)'!$FUE:$FUE,'TECNICA (25)'!$GEA:$GEA,'TECNICA (25)'!$GNW:$GNW,'TECNICA (25)'!$GXS:$GXS,'TECNICA (25)'!$HHO:$HHO,'TECNICA (25)'!$HRK:$HRK,'TECNICA (25)'!$IBG:$IBG,'TECNICA (25)'!$ILC:$ILC,'TECNICA (25)'!$IUY:$IUY,'TECNICA (25)'!$JEU:$JEU,'TECNICA (25)'!$JOQ:$JOQ,'TECNICA (25)'!$JYM:$JYM,'TECNICA (25)'!$KII:$KII,'TECNICA (25)'!$KSE:$KSE,'TECNICA (25)'!$LCA:$LCA,'TECNICA (25)'!$LLW:$LLW,'TECNICA (25)'!$LVS:$LVS,'TECNICA (25)'!$MFO:$MFO,'TECNICA (25)'!$MPK:$MPK,'TECNICA (25)'!$MZG:$MZG,'TECNICA (25)'!$NJC:$NJC,'TECNICA (25)'!$NSY:$NSY,'TECNICA (25)'!$OCU:$OCU,'TECNICA (25)'!$OMQ:$OMQ,'TECNICA (25)'!$OWM:$OWM,'TECNICA (25)'!$PGI:$PGI,'TECNICA (25)'!$PQE:$PQE,'TECNICA (25)'!$QAA:$QAA,'TECNICA (25)'!$QJW:$QJW,'TECNICA (25)'!$QTS:$QTS,'TECNICA (25)'!$RDO:$RDO,'TECNICA (25)'!$RNK:$RNK,'TECNICA (25)'!$RXG:$RXG,'TECNICA (25)'!$SHC:$SHC,'TECNICA (25)'!$SQY:$SQY,'TECNICA (25)'!$TAU:$TAU,'TECNICA (25)'!$TKQ:$TKQ,'TECNICA (25)'!$TUM:$TUM,'TECNICA (25)'!$UEI:$UEI,'TECNICA (25)'!$UOE:$UOE,'TECNICA (25)'!$UYA:$UYA,'TECNICA (25)'!$VHW:$VHW,'TECNICA (25)'!$VRS:$VRS,'TECNICA (25)'!$WBO:$WBO,'TECNICA (25)'!$WLK:$WLK,'TECNICA (25)'!$WVG:$WVG</definedName>
    <definedName name="Z_26BF549F_11EC_4EEF_AF19_4DB3BC62B722_.wvu.Cols" localSheetId="4" hidden="1">'TECNICA (26)'!$IU:$IU,'TECNICA (26)'!$SQ:$SQ,'TECNICA (26)'!$ACM:$ACM,'TECNICA (26)'!$AMI:$AMI,'TECNICA (26)'!$AWE:$AWE,'TECNICA (26)'!$BGA:$BGA,'TECNICA (26)'!$BPW:$BPW,'TECNICA (26)'!$BZS:$BZS,'TECNICA (26)'!$CJO:$CJO,'TECNICA (26)'!$CTK:$CTK,'TECNICA (26)'!$DDG:$DDG,'TECNICA (26)'!$DNC:$DNC,'TECNICA (26)'!$DWY:$DWY,'TECNICA (26)'!$EGU:$EGU,'TECNICA (26)'!$EQQ:$EQQ,'TECNICA (26)'!$FAM:$FAM,'TECNICA (26)'!$FKI:$FKI,'TECNICA (26)'!$FUE:$FUE,'TECNICA (26)'!$GEA:$GEA,'TECNICA (26)'!$GNW:$GNW,'TECNICA (26)'!$GXS:$GXS,'TECNICA (26)'!$HHO:$HHO,'TECNICA (26)'!$HRK:$HRK,'TECNICA (26)'!$IBG:$IBG,'TECNICA (26)'!$ILC:$ILC,'TECNICA (26)'!$IUY:$IUY,'TECNICA (26)'!$JEU:$JEU,'TECNICA (26)'!$JOQ:$JOQ,'TECNICA (26)'!$JYM:$JYM,'TECNICA (26)'!$KII:$KII,'TECNICA (26)'!$KSE:$KSE,'TECNICA (26)'!$LCA:$LCA,'TECNICA (26)'!$LLW:$LLW,'TECNICA (26)'!$LVS:$LVS,'TECNICA (26)'!$MFO:$MFO,'TECNICA (26)'!$MPK:$MPK,'TECNICA (26)'!$MZG:$MZG,'TECNICA (26)'!$NJC:$NJC,'TECNICA (26)'!$NSY:$NSY,'TECNICA (26)'!$OCU:$OCU,'TECNICA (26)'!$OMQ:$OMQ,'TECNICA (26)'!$OWM:$OWM,'TECNICA (26)'!$PGI:$PGI,'TECNICA (26)'!$PQE:$PQE,'TECNICA (26)'!$QAA:$QAA,'TECNICA (26)'!$QJW:$QJW,'TECNICA (26)'!$QTS:$QTS,'TECNICA (26)'!$RDO:$RDO,'TECNICA (26)'!$RNK:$RNK,'TECNICA (26)'!$RXG:$RXG,'TECNICA (26)'!$SHC:$SHC,'TECNICA (26)'!$SQY:$SQY,'TECNICA (26)'!$TAU:$TAU,'TECNICA (26)'!$TKQ:$TKQ,'TECNICA (26)'!$TUM:$TUM,'TECNICA (26)'!$UEI:$UEI,'TECNICA (26)'!$UOE:$UOE,'TECNICA (26)'!$UYA:$UYA,'TECNICA (26)'!$VHW:$VHW,'TECNICA (26)'!$VRS:$VRS,'TECNICA (26)'!$WBO:$WBO,'TECNICA (26)'!$WLK:$WLK,'TECNICA (26)'!$WVG:$WVG</definedName>
    <definedName name="Z_26BF549F_11EC_4EEF_AF19_4DB3BC62B722_.wvu.Cols" localSheetId="5" hidden="1">'TECNICA (32)'!$IU:$IU,'TECNICA (32)'!$SQ:$SQ,'TECNICA (32)'!$ACM:$ACM,'TECNICA (32)'!$AMI:$AMI,'TECNICA (32)'!$AWE:$AWE,'TECNICA (32)'!$BGA:$BGA,'TECNICA (32)'!$BPW:$BPW,'TECNICA (32)'!$BZS:$BZS,'TECNICA (32)'!$CJO:$CJO,'TECNICA (32)'!$CTK:$CTK,'TECNICA (32)'!$DDG:$DDG,'TECNICA (32)'!$DNC:$DNC,'TECNICA (32)'!$DWY:$DWY,'TECNICA (32)'!$EGU:$EGU,'TECNICA (32)'!$EQQ:$EQQ,'TECNICA (32)'!$FAM:$FAM,'TECNICA (32)'!$FKI:$FKI,'TECNICA (32)'!$FUE:$FUE,'TECNICA (32)'!$GEA:$GEA,'TECNICA (32)'!$GNW:$GNW,'TECNICA (32)'!$GXS:$GXS,'TECNICA (32)'!$HHO:$HHO,'TECNICA (32)'!$HRK:$HRK,'TECNICA (32)'!$IBG:$IBG,'TECNICA (32)'!$ILC:$ILC,'TECNICA (32)'!$IUY:$IUY,'TECNICA (32)'!$JEU:$JEU,'TECNICA (32)'!$JOQ:$JOQ,'TECNICA (32)'!$JYM:$JYM,'TECNICA (32)'!$KII:$KII,'TECNICA (32)'!$KSE:$KSE,'TECNICA (32)'!$LCA:$LCA,'TECNICA (32)'!$LLW:$LLW,'TECNICA (32)'!$LVS:$LVS,'TECNICA (32)'!$MFO:$MFO,'TECNICA (32)'!$MPK:$MPK,'TECNICA (32)'!$MZG:$MZG,'TECNICA (32)'!$NJC:$NJC,'TECNICA (32)'!$NSY:$NSY,'TECNICA (32)'!$OCU:$OCU,'TECNICA (32)'!$OMQ:$OMQ,'TECNICA (32)'!$OWM:$OWM,'TECNICA (32)'!$PGI:$PGI,'TECNICA (32)'!$PQE:$PQE,'TECNICA (32)'!$QAA:$QAA,'TECNICA (32)'!$QJW:$QJW,'TECNICA (32)'!$QTS:$QTS,'TECNICA (32)'!$RDO:$RDO,'TECNICA (32)'!$RNK:$RNK,'TECNICA (32)'!$RXG:$RXG,'TECNICA (32)'!$SHC:$SHC,'TECNICA (32)'!$SQY:$SQY,'TECNICA (32)'!$TAU:$TAU,'TECNICA (32)'!$TKQ:$TKQ,'TECNICA (32)'!$TUM:$TUM,'TECNICA (32)'!$UEI:$UEI,'TECNICA (32)'!$UOE:$UOE,'TECNICA (32)'!$UYA:$UYA,'TECNICA (32)'!$VHW:$VHW,'TECNICA (32)'!$VRS:$VRS,'TECNICA (32)'!$WBO:$WBO,'TECNICA (32)'!$WLK:$WLK,'TECNICA (32)'!$WVG:$WVG</definedName>
    <definedName name="Z_26BF549F_11EC_4EEF_AF19_4DB3BC62B722_.wvu.Cols" localSheetId="6" hidden="1">'TECNICA (35)'!$IU:$IU,'TECNICA (35)'!$SQ:$SQ,'TECNICA (35)'!$ACM:$ACM,'TECNICA (35)'!$AMI:$AMI,'TECNICA (35)'!$AWE:$AWE,'TECNICA (35)'!$BGA:$BGA,'TECNICA (35)'!$BPW:$BPW,'TECNICA (35)'!$BZS:$BZS,'TECNICA (35)'!$CJO:$CJO,'TECNICA (35)'!$CTK:$CTK,'TECNICA (35)'!$DDG:$DDG,'TECNICA (35)'!$DNC:$DNC,'TECNICA (35)'!$DWY:$DWY,'TECNICA (35)'!$EGU:$EGU,'TECNICA (35)'!$EQQ:$EQQ,'TECNICA (35)'!$FAM:$FAM,'TECNICA (35)'!$FKI:$FKI,'TECNICA (35)'!$FUE:$FUE,'TECNICA (35)'!$GEA:$GEA,'TECNICA (35)'!$GNW:$GNW,'TECNICA (35)'!$GXS:$GXS,'TECNICA (35)'!$HHO:$HHO,'TECNICA (35)'!$HRK:$HRK,'TECNICA (35)'!$IBG:$IBG,'TECNICA (35)'!$ILC:$ILC,'TECNICA (35)'!$IUY:$IUY,'TECNICA (35)'!$JEU:$JEU,'TECNICA (35)'!$JOQ:$JOQ,'TECNICA (35)'!$JYM:$JYM,'TECNICA (35)'!$KII:$KII,'TECNICA (35)'!$KSE:$KSE,'TECNICA (35)'!$LCA:$LCA,'TECNICA (35)'!$LLW:$LLW,'TECNICA (35)'!$LVS:$LVS,'TECNICA (35)'!$MFO:$MFO,'TECNICA (35)'!$MPK:$MPK,'TECNICA (35)'!$MZG:$MZG,'TECNICA (35)'!$NJC:$NJC,'TECNICA (35)'!$NSY:$NSY,'TECNICA (35)'!$OCU:$OCU,'TECNICA (35)'!$OMQ:$OMQ,'TECNICA (35)'!$OWM:$OWM,'TECNICA (35)'!$PGI:$PGI,'TECNICA (35)'!$PQE:$PQE,'TECNICA (35)'!$QAA:$QAA,'TECNICA (35)'!$QJW:$QJW,'TECNICA (35)'!$QTS:$QTS,'TECNICA (35)'!$RDO:$RDO,'TECNICA (35)'!$RNK:$RNK,'TECNICA (35)'!$RXG:$RXG,'TECNICA (35)'!$SHC:$SHC,'TECNICA (35)'!$SQY:$SQY,'TECNICA (35)'!$TAU:$TAU,'TECNICA (35)'!$TKQ:$TKQ,'TECNICA (35)'!$TUM:$TUM,'TECNICA (35)'!$UEI:$UEI,'TECNICA (35)'!$UOE:$UOE,'TECNICA (35)'!$UYA:$UYA,'TECNICA (35)'!$VHW:$VHW,'TECNICA (35)'!$VRS:$VRS,'TECNICA (35)'!$WBO:$WBO,'TECNICA (35)'!$WLK:$WLK,'TECNICA (35)'!$WVG:$WVG</definedName>
    <definedName name="Z_26BF549F_11EC_4EEF_AF19_4DB3BC62B722_.wvu.Cols" localSheetId="2" hidden="1">'TECNICA (4)'!$IU:$IU,'TECNICA (4)'!$SQ:$SQ,'TECNICA (4)'!$ACM:$ACM,'TECNICA (4)'!$AMI:$AMI,'TECNICA (4)'!$AWE:$AWE,'TECNICA (4)'!$BGA:$BGA,'TECNICA (4)'!$BPW:$BPW,'TECNICA (4)'!$BZS:$BZS,'TECNICA (4)'!$CJO:$CJO,'TECNICA (4)'!$CTK:$CTK,'TECNICA (4)'!$DDG:$DDG,'TECNICA (4)'!$DNC:$DNC,'TECNICA (4)'!$DWY:$DWY,'TECNICA (4)'!$EGU:$EGU,'TECNICA (4)'!$EQQ:$EQQ,'TECNICA (4)'!$FAM:$FAM,'TECNICA (4)'!$FKI:$FKI,'TECNICA (4)'!$FUE:$FUE,'TECNICA (4)'!$GEA:$GEA,'TECNICA (4)'!$GNW:$GNW,'TECNICA (4)'!$GXS:$GXS,'TECNICA (4)'!$HHO:$HHO,'TECNICA (4)'!$HRK:$HRK,'TECNICA (4)'!$IBG:$IBG,'TECNICA (4)'!$ILC:$ILC,'TECNICA (4)'!$IUY:$IUY,'TECNICA (4)'!$JEU:$JEU,'TECNICA (4)'!$JOQ:$JOQ,'TECNICA (4)'!$JYM:$JYM,'TECNICA (4)'!$KII:$KII,'TECNICA (4)'!$KSE:$KSE,'TECNICA (4)'!$LCA:$LCA,'TECNICA (4)'!$LLW:$LLW,'TECNICA (4)'!$LVS:$LVS,'TECNICA (4)'!$MFO:$MFO,'TECNICA (4)'!$MPK:$MPK,'TECNICA (4)'!$MZG:$MZG,'TECNICA (4)'!$NJC:$NJC,'TECNICA (4)'!$NSY:$NSY,'TECNICA (4)'!$OCU:$OCU,'TECNICA (4)'!$OMQ:$OMQ,'TECNICA (4)'!$OWM:$OWM,'TECNICA (4)'!$PGI:$PGI,'TECNICA (4)'!$PQE:$PQE,'TECNICA (4)'!$QAA:$QAA,'TECNICA (4)'!$QJW:$QJW,'TECNICA (4)'!$QTS:$QTS,'TECNICA (4)'!$RDO:$RDO,'TECNICA (4)'!$RNK:$RNK,'TECNICA (4)'!$RXG:$RXG,'TECNICA (4)'!$SHC:$SHC,'TECNICA (4)'!$SQY:$SQY,'TECNICA (4)'!$TAU:$TAU,'TECNICA (4)'!$TKQ:$TKQ,'TECNICA (4)'!$TUM:$TUM,'TECNICA (4)'!$UEI:$UEI,'TECNICA (4)'!$UOE:$UOE,'TECNICA (4)'!$UYA:$UYA,'TECNICA (4)'!$VHW:$VHW,'TECNICA (4)'!$VRS:$VRS,'TECNICA (4)'!$WBO:$WBO,'TECNICA (4)'!$WLK:$WLK,'TECNICA (4)'!$WVG:$WVG</definedName>
    <definedName name="Z_5ECAD17E_85C7_40BC_8DDD_B21D69B7AB13_.wvu.Cols" localSheetId="1" hidden="1">'TECNICA (1)'!$IU:$IU,'TECNICA (1)'!$SQ:$SQ,'TECNICA (1)'!$ACM:$ACM,'TECNICA (1)'!$AMI:$AMI,'TECNICA (1)'!$AWE:$AWE,'TECNICA (1)'!$BGA:$BGA,'TECNICA (1)'!$BPW:$BPW,'TECNICA (1)'!$BZS:$BZS,'TECNICA (1)'!$CJO:$CJO,'TECNICA (1)'!$CTK:$CTK,'TECNICA (1)'!$DDG:$DDG,'TECNICA (1)'!$DNC:$DNC,'TECNICA (1)'!$DWY:$DWY,'TECNICA (1)'!$EGU:$EGU,'TECNICA (1)'!$EQQ:$EQQ,'TECNICA (1)'!$FAM:$FAM,'TECNICA (1)'!$FKI:$FKI,'TECNICA (1)'!$FUE:$FUE,'TECNICA (1)'!$GEA:$GEA,'TECNICA (1)'!$GNW:$GNW,'TECNICA (1)'!$GXS:$GXS,'TECNICA (1)'!$HHO:$HHO,'TECNICA (1)'!$HRK:$HRK,'TECNICA (1)'!$IBG:$IBG,'TECNICA (1)'!$ILC:$ILC,'TECNICA (1)'!$IUY:$IUY,'TECNICA (1)'!$JEU:$JEU,'TECNICA (1)'!$JOQ:$JOQ,'TECNICA (1)'!$JYM:$JYM,'TECNICA (1)'!$KII:$KII,'TECNICA (1)'!$KSE:$KSE,'TECNICA (1)'!$LCA:$LCA,'TECNICA (1)'!$LLW:$LLW,'TECNICA (1)'!$LVS:$LVS,'TECNICA (1)'!$MFO:$MFO,'TECNICA (1)'!$MPK:$MPK,'TECNICA (1)'!$MZG:$MZG,'TECNICA (1)'!$NJC:$NJC,'TECNICA (1)'!$NSY:$NSY,'TECNICA (1)'!$OCU:$OCU,'TECNICA (1)'!$OMQ:$OMQ,'TECNICA (1)'!$OWM:$OWM,'TECNICA (1)'!$PGI:$PGI,'TECNICA (1)'!$PQE:$PQE,'TECNICA (1)'!$QAA:$QAA,'TECNICA (1)'!$QJW:$QJW,'TECNICA (1)'!$QTS:$QTS,'TECNICA (1)'!$RDO:$RDO,'TECNICA (1)'!$RNK:$RNK,'TECNICA (1)'!$RXG:$RXG,'TECNICA (1)'!$SHC:$SHC,'TECNICA (1)'!$SQY:$SQY,'TECNICA (1)'!$TAU:$TAU,'TECNICA (1)'!$TKQ:$TKQ,'TECNICA (1)'!$TUM:$TUM,'TECNICA (1)'!$UEI:$UEI,'TECNICA (1)'!$UOE:$UOE,'TECNICA (1)'!$UYA:$UYA,'TECNICA (1)'!$VHW:$VHW,'TECNICA (1)'!$VRS:$VRS,'TECNICA (1)'!$WBO:$WBO,'TECNICA (1)'!$WLK:$WLK,'TECNICA (1)'!$WVG:$WVG</definedName>
    <definedName name="Z_5ECAD17E_85C7_40BC_8DDD_B21D69B7AB13_.wvu.Cols" localSheetId="3" hidden="1">'TECNICA (25)'!$IU:$IU,'TECNICA (25)'!$SQ:$SQ,'TECNICA (25)'!$ACM:$ACM,'TECNICA (25)'!$AMI:$AMI,'TECNICA (25)'!$AWE:$AWE,'TECNICA (25)'!$BGA:$BGA,'TECNICA (25)'!$BPW:$BPW,'TECNICA (25)'!$BZS:$BZS,'TECNICA (25)'!$CJO:$CJO,'TECNICA (25)'!$CTK:$CTK,'TECNICA (25)'!$DDG:$DDG,'TECNICA (25)'!$DNC:$DNC,'TECNICA (25)'!$DWY:$DWY,'TECNICA (25)'!$EGU:$EGU,'TECNICA (25)'!$EQQ:$EQQ,'TECNICA (25)'!$FAM:$FAM,'TECNICA (25)'!$FKI:$FKI,'TECNICA (25)'!$FUE:$FUE,'TECNICA (25)'!$GEA:$GEA,'TECNICA (25)'!$GNW:$GNW,'TECNICA (25)'!$GXS:$GXS,'TECNICA (25)'!$HHO:$HHO,'TECNICA (25)'!$HRK:$HRK,'TECNICA (25)'!$IBG:$IBG,'TECNICA (25)'!$ILC:$ILC,'TECNICA (25)'!$IUY:$IUY,'TECNICA (25)'!$JEU:$JEU,'TECNICA (25)'!$JOQ:$JOQ,'TECNICA (25)'!$JYM:$JYM,'TECNICA (25)'!$KII:$KII,'TECNICA (25)'!$KSE:$KSE,'TECNICA (25)'!$LCA:$LCA,'TECNICA (25)'!$LLW:$LLW,'TECNICA (25)'!$LVS:$LVS,'TECNICA (25)'!$MFO:$MFO,'TECNICA (25)'!$MPK:$MPK,'TECNICA (25)'!$MZG:$MZG,'TECNICA (25)'!$NJC:$NJC,'TECNICA (25)'!$NSY:$NSY,'TECNICA (25)'!$OCU:$OCU,'TECNICA (25)'!$OMQ:$OMQ,'TECNICA (25)'!$OWM:$OWM,'TECNICA (25)'!$PGI:$PGI,'TECNICA (25)'!$PQE:$PQE,'TECNICA (25)'!$QAA:$QAA,'TECNICA (25)'!$QJW:$QJW,'TECNICA (25)'!$QTS:$QTS,'TECNICA (25)'!$RDO:$RDO,'TECNICA (25)'!$RNK:$RNK,'TECNICA (25)'!$RXG:$RXG,'TECNICA (25)'!$SHC:$SHC,'TECNICA (25)'!$SQY:$SQY,'TECNICA (25)'!$TAU:$TAU,'TECNICA (25)'!$TKQ:$TKQ,'TECNICA (25)'!$TUM:$TUM,'TECNICA (25)'!$UEI:$UEI,'TECNICA (25)'!$UOE:$UOE,'TECNICA (25)'!$UYA:$UYA,'TECNICA (25)'!$VHW:$VHW,'TECNICA (25)'!$VRS:$VRS,'TECNICA (25)'!$WBO:$WBO,'TECNICA (25)'!$WLK:$WLK,'TECNICA (25)'!$WVG:$WVG</definedName>
    <definedName name="Z_5ECAD17E_85C7_40BC_8DDD_B21D69B7AB13_.wvu.Cols" localSheetId="4" hidden="1">'TECNICA (26)'!$IU:$IU,'TECNICA (26)'!$SQ:$SQ,'TECNICA (26)'!$ACM:$ACM,'TECNICA (26)'!$AMI:$AMI,'TECNICA (26)'!$AWE:$AWE,'TECNICA (26)'!$BGA:$BGA,'TECNICA (26)'!$BPW:$BPW,'TECNICA (26)'!$BZS:$BZS,'TECNICA (26)'!$CJO:$CJO,'TECNICA (26)'!$CTK:$CTK,'TECNICA (26)'!$DDG:$DDG,'TECNICA (26)'!$DNC:$DNC,'TECNICA (26)'!$DWY:$DWY,'TECNICA (26)'!$EGU:$EGU,'TECNICA (26)'!$EQQ:$EQQ,'TECNICA (26)'!$FAM:$FAM,'TECNICA (26)'!$FKI:$FKI,'TECNICA (26)'!$FUE:$FUE,'TECNICA (26)'!$GEA:$GEA,'TECNICA (26)'!$GNW:$GNW,'TECNICA (26)'!$GXS:$GXS,'TECNICA (26)'!$HHO:$HHO,'TECNICA (26)'!$HRK:$HRK,'TECNICA (26)'!$IBG:$IBG,'TECNICA (26)'!$ILC:$ILC,'TECNICA (26)'!$IUY:$IUY,'TECNICA (26)'!$JEU:$JEU,'TECNICA (26)'!$JOQ:$JOQ,'TECNICA (26)'!$JYM:$JYM,'TECNICA (26)'!$KII:$KII,'TECNICA (26)'!$KSE:$KSE,'TECNICA (26)'!$LCA:$LCA,'TECNICA (26)'!$LLW:$LLW,'TECNICA (26)'!$LVS:$LVS,'TECNICA (26)'!$MFO:$MFO,'TECNICA (26)'!$MPK:$MPK,'TECNICA (26)'!$MZG:$MZG,'TECNICA (26)'!$NJC:$NJC,'TECNICA (26)'!$NSY:$NSY,'TECNICA (26)'!$OCU:$OCU,'TECNICA (26)'!$OMQ:$OMQ,'TECNICA (26)'!$OWM:$OWM,'TECNICA (26)'!$PGI:$PGI,'TECNICA (26)'!$PQE:$PQE,'TECNICA (26)'!$QAA:$QAA,'TECNICA (26)'!$QJW:$QJW,'TECNICA (26)'!$QTS:$QTS,'TECNICA (26)'!$RDO:$RDO,'TECNICA (26)'!$RNK:$RNK,'TECNICA (26)'!$RXG:$RXG,'TECNICA (26)'!$SHC:$SHC,'TECNICA (26)'!$SQY:$SQY,'TECNICA (26)'!$TAU:$TAU,'TECNICA (26)'!$TKQ:$TKQ,'TECNICA (26)'!$TUM:$TUM,'TECNICA (26)'!$UEI:$UEI,'TECNICA (26)'!$UOE:$UOE,'TECNICA (26)'!$UYA:$UYA,'TECNICA (26)'!$VHW:$VHW,'TECNICA (26)'!$VRS:$VRS,'TECNICA (26)'!$WBO:$WBO,'TECNICA (26)'!$WLK:$WLK,'TECNICA (26)'!$WVG:$WVG</definedName>
    <definedName name="Z_5ECAD17E_85C7_40BC_8DDD_B21D69B7AB13_.wvu.Cols" localSheetId="5" hidden="1">'TECNICA (32)'!$IU:$IU,'TECNICA (32)'!$SQ:$SQ,'TECNICA (32)'!$ACM:$ACM,'TECNICA (32)'!$AMI:$AMI,'TECNICA (32)'!$AWE:$AWE,'TECNICA (32)'!$BGA:$BGA,'TECNICA (32)'!$BPW:$BPW,'TECNICA (32)'!$BZS:$BZS,'TECNICA (32)'!$CJO:$CJO,'TECNICA (32)'!$CTK:$CTK,'TECNICA (32)'!$DDG:$DDG,'TECNICA (32)'!$DNC:$DNC,'TECNICA (32)'!$DWY:$DWY,'TECNICA (32)'!$EGU:$EGU,'TECNICA (32)'!$EQQ:$EQQ,'TECNICA (32)'!$FAM:$FAM,'TECNICA (32)'!$FKI:$FKI,'TECNICA (32)'!$FUE:$FUE,'TECNICA (32)'!$GEA:$GEA,'TECNICA (32)'!$GNW:$GNW,'TECNICA (32)'!$GXS:$GXS,'TECNICA (32)'!$HHO:$HHO,'TECNICA (32)'!$HRK:$HRK,'TECNICA (32)'!$IBG:$IBG,'TECNICA (32)'!$ILC:$ILC,'TECNICA (32)'!$IUY:$IUY,'TECNICA (32)'!$JEU:$JEU,'TECNICA (32)'!$JOQ:$JOQ,'TECNICA (32)'!$JYM:$JYM,'TECNICA (32)'!$KII:$KII,'TECNICA (32)'!$KSE:$KSE,'TECNICA (32)'!$LCA:$LCA,'TECNICA (32)'!$LLW:$LLW,'TECNICA (32)'!$LVS:$LVS,'TECNICA (32)'!$MFO:$MFO,'TECNICA (32)'!$MPK:$MPK,'TECNICA (32)'!$MZG:$MZG,'TECNICA (32)'!$NJC:$NJC,'TECNICA (32)'!$NSY:$NSY,'TECNICA (32)'!$OCU:$OCU,'TECNICA (32)'!$OMQ:$OMQ,'TECNICA (32)'!$OWM:$OWM,'TECNICA (32)'!$PGI:$PGI,'TECNICA (32)'!$PQE:$PQE,'TECNICA (32)'!$QAA:$QAA,'TECNICA (32)'!$QJW:$QJW,'TECNICA (32)'!$QTS:$QTS,'TECNICA (32)'!$RDO:$RDO,'TECNICA (32)'!$RNK:$RNK,'TECNICA (32)'!$RXG:$RXG,'TECNICA (32)'!$SHC:$SHC,'TECNICA (32)'!$SQY:$SQY,'TECNICA (32)'!$TAU:$TAU,'TECNICA (32)'!$TKQ:$TKQ,'TECNICA (32)'!$TUM:$TUM,'TECNICA (32)'!$UEI:$UEI,'TECNICA (32)'!$UOE:$UOE,'TECNICA (32)'!$UYA:$UYA,'TECNICA (32)'!$VHW:$VHW,'TECNICA (32)'!$VRS:$VRS,'TECNICA (32)'!$WBO:$WBO,'TECNICA (32)'!$WLK:$WLK,'TECNICA (32)'!$WVG:$WVG</definedName>
    <definedName name="Z_5ECAD17E_85C7_40BC_8DDD_B21D69B7AB13_.wvu.Cols" localSheetId="6" hidden="1">'TECNICA (35)'!$IU:$IU,'TECNICA (35)'!$SQ:$SQ,'TECNICA (35)'!$ACM:$ACM,'TECNICA (35)'!$AMI:$AMI,'TECNICA (35)'!$AWE:$AWE,'TECNICA (35)'!$BGA:$BGA,'TECNICA (35)'!$BPW:$BPW,'TECNICA (35)'!$BZS:$BZS,'TECNICA (35)'!$CJO:$CJO,'TECNICA (35)'!$CTK:$CTK,'TECNICA (35)'!$DDG:$DDG,'TECNICA (35)'!$DNC:$DNC,'TECNICA (35)'!$DWY:$DWY,'TECNICA (35)'!$EGU:$EGU,'TECNICA (35)'!$EQQ:$EQQ,'TECNICA (35)'!$FAM:$FAM,'TECNICA (35)'!$FKI:$FKI,'TECNICA (35)'!$FUE:$FUE,'TECNICA (35)'!$GEA:$GEA,'TECNICA (35)'!$GNW:$GNW,'TECNICA (35)'!$GXS:$GXS,'TECNICA (35)'!$HHO:$HHO,'TECNICA (35)'!$HRK:$HRK,'TECNICA (35)'!$IBG:$IBG,'TECNICA (35)'!$ILC:$ILC,'TECNICA (35)'!$IUY:$IUY,'TECNICA (35)'!$JEU:$JEU,'TECNICA (35)'!$JOQ:$JOQ,'TECNICA (35)'!$JYM:$JYM,'TECNICA (35)'!$KII:$KII,'TECNICA (35)'!$KSE:$KSE,'TECNICA (35)'!$LCA:$LCA,'TECNICA (35)'!$LLW:$LLW,'TECNICA (35)'!$LVS:$LVS,'TECNICA (35)'!$MFO:$MFO,'TECNICA (35)'!$MPK:$MPK,'TECNICA (35)'!$MZG:$MZG,'TECNICA (35)'!$NJC:$NJC,'TECNICA (35)'!$NSY:$NSY,'TECNICA (35)'!$OCU:$OCU,'TECNICA (35)'!$OMQ:$OMQ,'TECNICA (35)'!$OWM:$OWM,'TECNICA (35)'!$PGI:$PGI,'TECNICA (35)'!$PQE:$PQE,'TECNICA (35)'!$QAA:$QAA,'TECNICA (35)'!$QJW:$QJW,'TECNICA (35)'!$QTS:$QTS,'TECNICA (35)'!$RDO:$RDO,'TECNICA (35)'!$RNK:$RNK,'TECNICA (35)'!$RXG:$RXG,'TECNICA (35)'!$SHC:$SHC,'TECNICA (35)'!$SQY:$SQY,'TECNICA (35)'!$TAU:$TAU,'TECNICA (35)'!$TKQ:$TKQ,'TECNICA (35)'!$TUM:$TUM,'TECNICA (35)'!$UEI:$UEI,'TECNICA (35)'!$UOE:$UOE,'TECNICA (35)'!$UYA:$UYA,'TECNICA (35)'!$VHW:$VHW,'TECNICA (35)'!$VRS:$VRS,'TECNICA (35)'!$WBO:$WBO,'TECNICA (35)'!$WLK:$WLK,'TECNICA (35)'!$WVG:$WVG</definedName>
    <definedName name="Z_5ECAD17E_85C7_40BC_8DDD_B21D69B7AB13_.wvu.Cols" localSheetId="2" hidden="1">'TECNICA (4)'!$IU:$IU,'TECNICA (4)'!$SQ:$SQ,'TECNICA (4)'!$ACM:$ACM,'TECNICA (4)'!$AMI:$AMI,'TECNICA (4)'!$AWE:$AWE,'TECNICA (4)'!$BGA:$BGA,'TECNICA (4)'!$BPW:$BPW,'TECNICA (4)'!$BZS:$BZS,'TECNICA (4)'!$CJO:$CJO,'TECNICA (4)'!$CTK:$CTK,'TECNICA (4)'!$DDG:$DDG,'TECNICA (4)'!$DNC:$DNC,'TECNICA (4)'!$DWY:$DWY,'TECNICA (4)'!$EGU:$EGU,'TECNICA (4)'!$EQQ:$EQQ,'TECNICA (4)'!$FAM:$FAM,'TECNICA (4)'!$FKI:$FKI,'TECNICA (4)'!$FUE:$FUE,'TECNICA (4)'!$GEA:$GEA,'TECNICA (4)'!$GNW:$GNW,'TECNICA (4)'!$GXS:$GXS,'TECNICA (4)'!$HHO:$HHO,'TECNICA (4)'!$HRK:$HRK,'TECNICA (4)'!$IBG:$IBG,'TECNICA (4)'!$ILC:$ILC,'TECNICA (4)'!$IUY:$IUY,'TECNICA (4)'!$JEU:$JEU,'TECNICA (4)'!$JOQ:$JOQ,'TECNICA (4)'!$JYM:$JYM,'TECNICA (4)'!$KII:$KII,'TECNICA (4)'!$KSE:$KSE,'TECNICA (4)'!$LCA:$LCA,'TECNICA (4)'!$LLW:$LLW,'TECNICA (4)'!$LVS:$LVS,'TECNICA (4)'!$MFO:$MFO,'TECNICA (4)'!$MPK:$MPK,'TECNICA (4)'!$MZG:$MZG,'TECNICA (4)'!$NJC:$NJC,'TECNICA (4)'!$NSY:$NSY,'TECNICA (4)'!$OCU:$OCU,'TECNICA (4)'!$OMQ:$OMQ,'TECNICA (4)'!$OWM:$OWM,'TECNICA (4)'!$PGI:$PGI,'TECNICA (4)'!$PQE:$PQE,'TECNICA (4)'!$QAA:$QAA,'TECNICA (4)'!$QJW:$QJW,'TECNICA (4)'!$QTS:$QTS,'TECNICA (4)'!$RDO:$RDO,'TECNICA (4)'!$RNK:$RNK,'TECNICA (4)'!$RXG:$RXG,'TECNICA (4)'!$SHC:$SHC,'TECNICA (4)'!$SQY:$SQY,'TECNICA (4)'!$TAU:$TAU,'TECNICA (4)'!$TKQ:$TKQ,'TECNICA (4)'!$TUM:$TUM,'TECNICA (4)'!$UEI:$UEI,'TECNICA (4)'!$UOE:$UOE,'TECNICA (4)'!$UYA:$UYA,'TECNICA (4)'!$VHW:$VHW,'TECNICA (4)'!$VRS:$VRS,'TECNICA (4)'!$WBO:$WBO,'TECNICA (4)'!$WLK:$WLK,'TECNICA (4)'!$WVG:$WVG</definedName>
    <definedName name="Z_87D17AD6_9F1A_4386_AD3B_DF0DEAAD53B8_.wvu.Cols" localSheetId="1" hidden="1">'TECNICA (1)'!$IU:$IU,'TECNICA (1)'!$SQ:$SQ,'TECNICA (1)'!$ACM:$ACM,'TECNICA (1)'!$AMI:$AMI,'TECNICA (1)'!$AWE:$AWE,'TECNICA (1)'!$BGA:$BGA,'TECNICA (1)'!$BPW:$BPW,'TECNICA (1)'!$BZS:$BZS,'TECNICA (1)'!$CJO:$CJO,'TECNICA (1)'!$CTK:$CTK,'TECNICA (1)'!$DDG:$DDG,'TECNICA (1)'!$DNC:$DNC,'TECNICA (1)'!$DWY:$DWY,'TECNICA (1)'!$EGU:$EGU,'TECNICA (1)'!$EQQ:$EQQ,'TECNICA (1)'!$FAM:$FAM,'TECNICA (1)'!$FKI:$FKI,'TECNICA (1)'!$FUE:$FUE,'TECNICA (1)'!$GEA:$GEA,'TECNICA (1)'!$GNW:$GNW,'TECNICA (1)'!$GXS:$GXS,'TECNICA (1)'!$HHO:$HHO,'TECNICA (1)'!$HRK:$HRK,'TECNICA (1)'!$IBG:$IBG,'TECNICA (1)'!$ILC:$ILC,'TECNICA (1)'!$IUY:$IUY,'TECNICA (1)'!$JEU:$JEU,'TECNICA (1)'!$JOQ:$JOQ,'TECNICA (1)'!$JYM:$JYM,'TECNICA (1)'!$KII:$KII,'TECNICA (1)'!$KSE:$KSE,'TECNICA (1)'!$LCA:$LCA,'TECNICA (1)'!$LLW:$LLW,'TECNICA (1)'!$LVS:$LVS,'TECNICA (1)'!$MFO:$MFO,'TECNICA (1)'!$MPK:$MPK,'TECNICA (1)'!$MZG:$MZG,'TECNICA (1)'!$NJC:$NJC,'TECNICA (1)'!$NSY:$NSY,'TECNICA (1)'!$OCU:$OCU,'TECNICA (1)'!$OMQ:$OMQ,'TECNICA (1)'!$OWM:$OWM,'TECNICA (1)'!$PGI:$PGI,'TECNICA (1)'!$PQE:$PQE,'TECNICA (1)'!$QAA:$QAA,'TECNICA (1)'!$QJW:$QJW,'TECNICA (1)'!$QTS:$QTS,'TECNICA (1)'!$RDO:$RDO,'TECNICA (1)'!$RNK:$RNK,'TECNICA (1)'!$RXG:$RXG,'TECNICA (1)'!$SHC:$SHC,'TECNICA (1)'!$SQY:$SQY,'TECNICA (1)'!$TAU:$TAU,'TECNICA (1)'!$TKQ:$TKQ,'TECNICA (1)'!$TUM:$TUM,'TECNICA (1)'!$UEI:$UEI,'TECNICA (1)'!$UOE:$UOE,'TECNICA (1)'!$UYA:$UYA,'TECNICA (1)'!$VHW:$VHW,'TECNICA (1)'!$VRS:$VRS,'TECNICA (1)'!$WBO:$WBO,'TECNICA (1)'!$WLK:$WLK,'TECNICA (1)'!$WVG:$WVG</definedName>
    <definedName name="Z_87D17AD6_9F1A_4386_AD3B_DF0DEAAD53B8_.wvu.Cols" localSheetId="3" hidden="1">'TECNICA (25)'!$IU:$IU,'TECNICA (25)'!$SQ:$SQ,'TECNICA (25)'!$ACM:$ACM,'TECNICA (25)'!$AMI:$AMI,'TECNICA (25)'!$AWE:$AWE,'TECNICA (25)'!$BGA:$BGA,'TECNICA (25)'!$BPW:$BPW,'TECNICA (25)'!$BZS:$BZS,'TECNICA (25)'!$CJO:$CJO,'TECNICA (25)'!$CTK:$CTK,'TECNICA (25)'!$DDG:$DDG,'TECNICA (25)'!$DNC:$DNC,'TECNICA (25)'!$DWY:$DWY,'TECNICA (25)'!$EGU:$EGU,'TECNICA (25)'!$EQQ:$EQQ,'TECNICA (25)'!$FAM:$FAM,'TECNICA (25)'!$FKI:$FKI,'TECNICA (25)'!$FUE:$FUE,'TECNICA (25)'!$GEA:$GEA,'TECNICA (25)'!$GNW:$GNW,'TECNICA (25)'!$GXS:$GXS,'TECNICA (25)'!$HHO:$HHO,'TECNICA (25)'!$HRK:$HRK,'TECNICA (25)'!$IBG:$IBG,'TECNICA (25)'!$ILC:$ILC,'TECNICA (25)'!$IUY:$IUY,'TECNICA (25)'!$JEU:$JEU,'TECNICA (25)'!$JOQ:$JOQ,'TECNICA (25)'!$JYM:$JYM,'TECNICA (25)'!$KII:$KII,'TECNICA (25)'!$KSE:$KSE,'TECNICA (25)'!$LCA:$LCA,'TECNICA (25)'!$LLW:$LLW,'TECNICA (25)'!$LVS:$LVS,'TECNICA (25)'!$MFO:$MFO,'TECNICA (25)'!$MPK:$MPK,'TECNICA (25)'!$MZG:$MZG,'TECNICA (25)'!$NJC:$NJC,'TECNICA (25)'!$NSY:$NSY,'TECNICA (25)'!$OCU:$OCU,'TECNICA (25)'!$OMQ:$OMQ,'TECNICA (25)'!$OWM:$OWM,'TECNICA (25)'!$PGI:$PGI,'TECNICA (25)'!$PQE:$PQE,'TECNICA (25)'!$QAA:$QAA,'TECNICA (25)'!$QJW:$QJW,'TECNICA (25)'!$QTS:$QTS,'TECNICA (25)'!$RDO:$RDO,'TECNICA (25)'!$RNK:$RNK,'TECNICA (25)'!$RXG:$RXG,'TECNICA (25)'!$SHC:$SHC,'TECNICA (25)'!$SQY:$SQY,'TECNICA (25)'!$TAU:$TAU,'TECNICA (25)'!$TKQ:$TKQ,'TECNICA (25)'!$TUM:$TUM,'TECNICA (25)'!$UEI:$UEI,'TECNICA (25)'!$UOE:$UOE,'TECNICA (25)'!$UYA:$UYA,'TECNICA (25)'!$VHW:$VHW,'TECNICA (25)'!$VRS:$VRS,'TECNICA (25)'!$WBO:$WBO,'TECNICA (25)'!$WLK:$WLK,'TECNICA (25)'!$WVG:$WVG</definedName>
    <definedName name="Z_87D17AD6_9F1A_4386_AD3B_DF0DEAAD53B8_.wvu.Cols" localSheetId="4" hidden="1">'TECNICA (26)'!$IU:$IU,'TECNICA (26)'!$SQ:$SQ,'TECNICA (26)'!$ACM:$ACM,'TECNICA (26)'!$AMI:$AMI,'TECNICA (26)'!$AWE:$AWE,'TECNICA (26)'!$BGA:$BGA,'TECNICA (26)'!$BPW:$BPW,'TECNICA (26)'!$BZS:$BZS,'TECNICA (26)'!$CJO:$CJO,'TECNICA (26)'!$CTK:$CTK,'TECNICA (26)'!$DDG:$DDG,'TECNICA (26)'!$DNC:$DNC,'TECNICA (26)'!$DWY:$DWY,'TECNICA (26)'!$EGU:$EGU,'TECNICA (26)'!$EQQ:$EQQ,'TECNICA (26)'!$FAM:$FAM,'TECNICA (26)'!$FKI:$FKI,'TECNICA (26)'!$FUE:$FUE,'TECNICA (26)'!$GEA:$GEA,'TECNICA (26)'!$GNW:$GNW,'TECNICA (26)'!$GXS:$GXS,'TECNICA (26)'!$HHO:$HHO,'TECNICA (26)'!$HRK:$HRK,'TECNICA (26)'!$IBG:$IBG,'TECNICA (26)'!$ILC:$ILC,'TECNICA (26)'!$IUY:$IUY,'TECNICA (26)'!$JEU:$JEU,'TECNICA (26)'!$JOQ:$JOQ,'TECNICA (26)'!$JYM:$JYM,'TECNICA (26)'!$KII:$KII,'TECNICA (26)'!$KSE:$KSE,'TECNICA (26)'!$LCA:$LCA,'TECNICA (26)'!$LLW:$LLW,'TECNICA (26)'!$LVS:$LVS,'TECNICA (26)'!$MFO:$MFO,'TECNICA (26)'!$MPK:$MPK,'TECNICA (26)'!$MZG:$MZG,'TECNICA (26)'!$NJC:$NJC,'TECNICA (26)'!$NSY:$NSY,'TECNICA (26)'!$OCU:$OCU,'TECNICA (26)'!$OMQ:$OMQ,'TECNICA (26)'!$OWM:$OWM,'TECNICA (26)'!$PGI:$PGI,'TECNICA (26)'!$PQE:$PQE,'TECNICA (26)'!$QAA:$QAA,'TECNICA (26)'!$QJW:$QJW,'TECNICA (26)'!$QTS:$QTS,'TECNICA (26)'!$RDO:$RDO,'TECNICA (26)'!$RNK:$RNK,'TECNICA (26)'!$RXG:$RXG,'TECNICA (26)'!$SHC:$SHC,'TECNICA (26)'!$SQY:$SQY,'TECNICA (26)'!$TAU:$TAU,'TECNICA (26)'!$TKQ:$TKQ,'TECNICA (26)'!$TUM:$TUM,'TECNICA (26)'!$UEI:$UEI,'TECNICA (26)'!$UOE:$UOE,'TECNICA (26)'!$UYA:$UYA,'TECNICA (26)'!$VHW:$VHW,'TECNICA (26)'!$VRS:$VRS,'TECNICA (26)'!$WBO:$WBO,'TECNICA (26)'!$WLK:$WLK,'TECNICA (26)'!$WVG:$WVG</definedName>
    <definedName name="Z_87D17AD6_9F1A_4386_AD3B_DF0DEAAD53B8_.wvu.Cols" localSheetId="5" hidden="1">'TECNICA (32)'!$IU:$IU,'TECNICA (32)'!$SQ:$SQ,'TECNICA (32)'!$ACM:$ACM,'TECNICA (32)'!$AMI:$AMI,'TECNICA (32)'!$AWE:$AWE,'TECNICA (32)'!$BGA:$BGA,'TECNICA (32)'!$BPW:$BPW,'TECNICA (32)'!$BZS:$BZS,'TECNICA (32)'!$CJO:$CJO,'TECNICA (32)'!$CTK:$CTK,'TECNICA (32)'!$DDG:$DDG,'TECNICA (32)'!$DNC:$DNC,'TECNICA (32)'!$DWY:$DWY,'TECNICA (32)'!$EGU:$EGU,'TECNICA (32)'!$EQQ:$EQQ,'TECNICA (32)'!$FAM:$FAM,'TECNICA (32)'!$FKI:$FKI,'TECNICA (32)'!$FUE:$FUE,'TECNICA (32)'!$GEA:$GEA,'TECNICA (32)'!$GNW:$GNW,'TECNICA (32)'!$GXS:$GXS,'TECNICA (32)'!$HHO:$HHO,'TECNICA (32)'!$HRK:$HRK,'TECNICA (32)'!$IBG:$IBG,'TECNICA (32)'!$ILC:$ILC,'TECNICA (32)'!$IUY:$IUY,'TECNICA (32)'!$JEU:$JEU,'TECNICA (32)'!$JOQ:$JOQ,'TECNICA (32)'!$JYM:$JYM,'TECNICA (32)'!$KII:$KII,'TECNICA (32)'!$KSE:$KSE,'TECNICA (32)'!$LCA:$LCA,'TECNICA (32)'!$LLW:$LLW,'TECNICA (32)'!$LVS:$LVS,'TECNICA (32)'!$MFO:$MFO,'TECNICA (32)'!$MPK:$MPK,'TECNICA (32)'!$MZG:$MZG,'TECNICA (32)'!$NJC:$NJC,'TECNICA (32)'!$NSY:$NSY,'TECNICA (32)'!$OCU:$OCU,'TECNICA (32)'!$OMQ:$OMQ,'TECNICA (32)'!$OWM:$OWM,'TECNICA (32)'!$PGI:$PGI,'TECNICA (32)'!$PQE:$PQE,'TECNICA (32)'!$QAA:$QAA,'TECNICA (32)'!$QJW:$QJW,'TECNICA (32)'!$QTS:$QTS,'TECNICA (32)'!$RDO:$RDO,'TECNICA (32)'!$RNK:$RNK,'TECNICA (32)'!$RXG:$RXG,'TECNICA (32)'!$SHC:$SHC,'TECNICA (32)'!$SQY:$SQY,'TECNICA (32)'!$TAU:$TAU,'TECNICA (32)'!$TKQ:$TKQ,'TECNICA (32)'!$TUM:$TUM,'TECNICA (32)'!$UEI:$UEI,'TECNICA (32)'!$UOE:$UOE,'TECNICA (32)'!$UYA:$UYA,'TECNICA (32)'!$VHW:$VHW,'TECNICA (32)'!$VRS:$VRS,'TECNICA (32)'!$WBO:$WBO,'TECNICA (32)'!$WLK:$WLK,'TECNICA (32)'!$WVG:$WVG</definedName>
    <definedName name="Z_87D17AD6_9F1A_4386_AD3B_DF0DEAAD53B8_.wvu.Cols" localSheetId="6" hidden="1">'TECNICA (35)'!$IU:$IU,'TECNICA (35)'!$SQ:$SQ,'TECNICA (35)'!$ACM:$ACM,'TECNICA (35)'!$AMI:$AMI,'TECNICA (35)'!$AWE:$AWE,'TECNICA (35)'!$BGA:$BGA,'TECNICA (35)'!$BPW:$BPW,'TECNICA (35)'!$BZS:$BZS,'TECNICA (35)'!$CJO:$CJO,'TECNICA (35)'!$CTK:$CTK,'TECNICA (35)'!$DDG:$DDG,'TECNICA (35)'!$DNC:$DNC,'TECNICA (35)'!$DWY:$DWY,'TECNICA (35)'!$EGU:$EGU,'TECNICA (35)'!$EQQ:$EQQ,'TECNICA (35)'!$FAM:$FAM,'TECNICA (35)'!$FKI:$FKI,'TECNICA (35)'!$FUE:$FUE,'TECNICA (35)'!$GEA:$GEA,'TECNICA (35)'!$GNW:$GNW,'TECNICA (35)'!$GXS:$GXS,'TECNICA (35)'!$HHO:$HHO,'TECNICA (35)'!$HRK:$HRK,'TECNICA (35)'!$IBG:$IBG,'TECNICA (35)'!$ILC:$ILC,'TECNICA (35)'!$IUY:$IUY,'TECNICA (35)'!$JEU:$JEU,'TECNICA (35)'!$JOQ:$JOQ,'TECNICA (35)'!$JYM:$JYM,'TECNICA (35)'!$KII:$KII,'TECNICA (35)'!$KSE:$KSE,'TECNICA (35)'!$LCA:$LCA,'TECNICA (35)'!$LLW:$LLW,'TECNICA (35)'!$LVS:$LVS,'TECNICA (35)'!$MFO:$MFO,'TECNICA (35)'!$MPK:$MPK,'TECNICA (35)'!$MZG:$MZG,'TECNICA (35)'!$NJC:$NJC,'TECNICA (35)'!$NSY:$NSY,'TECNICA (35)'!$OCU:$OCU,'TECNICA (35)'!$OMQ:$OMQ,'TECNICA (35)'!$OWM:$OWM,'TECNICA (35)'!$PGI:$PGI,'TECNICA (35)'!$PQE:$PQE,'TECNICA (35)'!$QAA:$QAA,'TECNICA (35)'!$QJW:$QJW,'TECNICA (35)'!$QTS:$QTS,'TECNICA (35)'!$RDO:$RDO,'TECNICA (35)'!$RNK:$RNK,'TECNICA (35)'!$RXG:$RXG,'TECNICA (35)'!$SHC:$SHC,'TECNICA (35)'!$SQY:$SQY,'TECNICA (35)'!$TAU:$TAU,'TECNICA (35)'!$TKQ:$TKQ,'TECNICA (35)'!$TUM:$TUM,'TECNICA (35)'!$UEI:$UEI,'TECNICA (35)'!$UOE:$UOE,'TECNICA (35)'!$UYA:$UYA,'TECNICA (35)'!$VHW:$VHW,'TECNICA (35)'!$VRS:$VRS,'TECNICA (35)'!$WBO:$WBO,'TECNICA (35)'!$WLK:$WLK,'TECNICA (35)'!$WVG:$WVG</definedName>
    <definedName name="Z_87D17AD6_9F1A_4386_AD3B_DF0DEAAD53B8_.wvu.Cols" localSheetId="2" hidden="1">'TECNICA (4)'!$IU:$IU,'TECNICA (4)'!$SQ:$SQ,'TECNICA (4)'!$ACM:$ACM,'TECNICA (4)'!$AMI:$AMI,'TECNICA (4)'!$AWE:$AWE,'TECNICA (4)'!$BGA:$BGA,'TECNICA (4)'!$BPW:$BPW,'TECNICA (4)'!$BZS:$BZS,'TECNICA (4)'!$CJO:$CJO,'TECNICA (4)'!$CTK:$CTK,'TECNICA (4)'!$DDG:$DDG,'TECNICA (4)'!$DNC:$DNC,'TECNICA (4)'!$DWY:$DWY,'TECNICA (4)'!$EGU:$EGU,'TECNICA (4)'!$EQQ:$EQQ,'TECNICA (4)'!$FAM:$FAM,'TECNICA (4)'!$FKI:$FKI,'TECNICA (4)'!$FUE:$FUE,'TECNICA (4)'!$GEA:$GEA,'TECNICA (4)'!$GNW:$GNW,'TECNICA (4)'!$GXS:$GXS,'TECNICA (4)'!$HHO:$HHO,'TECNICA (4)'!$HRK:$HRK,'TECNICA (4)'!$IBG:$IBG,'TECNICA (4)'!$ILC:$ILC,'TECNICA (4)'!$IUY:$IUY,'TECNICA (4)'!$JEU:$JEU,'TECNICA (4)'!$JOQ:$JOQ,'TECNICA (4)'!$JYM:$JYM,'TECNICA (4)'!$KII:$KII,'TECNICA (4)'!$KSE:$KSE,'TECNICA (4)'!$LCA:$LCA,'TECNICA (4)'!$LLW:$LLW,'TECNICA (4)'!$LVS:$LVS,'TECNICA (4)'!$MFO:$MFO,'TECNICA (4)'!$MPK:$MPK,'TECNICA (4)'!$MZG:$MZG,'TECNICA (4)'!$NJC:$NJC,'TECNICA (4)'!$NSY:$NSY,'TECNICA (4)'!$OCU:$OCU,'TECNICA (4)'!$OMQ:$OMQ,'TECNICA (4)'!$OWM:$OWM,'TECNICA (4)'!$PGI:$PGI,'TECNICA (4)'!$PQE:$PQE,'TECNICA (4)'!$QAA:$QAA,'TECNICA (4)'!$QJW:$QJW,'TECNICA (4)'!$QTS:$QTS,'TECNICA (4)'!$RDO:$RDO,'TECNICA (4)'!$RNK:$RNK,'TECNICA (4)'!$RXG:$RXG,'TECNICA (4)'!$SHC:$SHC,'TECNICA (4)'!$SQY:$SQY,'TECNICA (4)'!$TAU:$TAU,'TECNICA (4)'!$TKQ:$TKQ,'TECNICA (4)'!$TUM:$TUM,'TECNICA (4)'!$UEI:$UEI,'TECNICA (4)'!$UOE:$UOE,'TECNICA (4)'!$UYA:$UYA,'TECNICA (4)'!$VHW:$VHW,'TECNICA (4)'!$VRS:$VRS,'TECNICA (4)'!$WBO:$WBO,'TECNICA (4)'!$WLK:$WLK,'TECNICA (4)'!$WVG:$WVG</definedName>
    <definedName name="Z_8809A896_5583_49E7_AABD_AB1B5EC32A12_.wvu.Cols" localSheetId="1" hidden="1">'TECNICA (1)'!$IU:$IU,'TECNICA (1)'!$SQ:$SQ,'TECNICA (1)'!$ACM:$ACM,'TECNICA (1)'!$AMI:$AMI,'TECNICA (1)'!$AWE:$AWE,'TECNICA (1)'!$BGA:$BGA,'TECNICA (1)'!$BPW:$BPW,'TECNICA (1)'!$BZS:$BZS,'TECNICA (1)'!$CJO:$CJO,'TECNICA (1)'!$CTK:$CTK,'TECNICA (1)'!$DDG:$DDG,'TECNICA (1)'!$DNC:$DNC,'TECNICA (1)'!$DWY:$DWY,'TECNICA (1)'!$EGU:$EGU,'TECNICA (1)'!$EQQ:$EQQ,'TECNICA (1)'!$FAM:$FAM,'TECNICA (1)'!$FKI:$FKI,'TECNICA (1)'!$FUE:$FUE,'TECNICA (1)'!$GEA:$GEA,'TECNICA (1)'!$GNW:$GNW,'TECNICA (1)'!$GXS:$GXS,'TECNICA (1)'!$HHO:$HHO,'TECNICA (1)'!$HRK:$HRK,'TECNICA (1)'!$IBG:$IBG,'TECNICA (1)'!$ILC:$ILC,'TECNICA (1)'!$IUY:$IUY,'TECNICA (1)'!$JEU:$JEU,'TECNICA (1)'!$JOQ:$JOQ,'TECNICA (1)'!$JYM:$JYM,'TECNICA (1)'!$KII:$KII,'TECNICA (1)'!$KSE:$KSE,'TECNICA (1)'!$LCA:$LCA,'TECNICA (1)'!$LLW:$LLW,'TECNICA (1)'!$LVS:$LVS,'TECNICA (1)'!$MFO:$MFO,'TECNICA (1)'!$MPK:$MPK,'TECNICA (1)'!$MZG:$MZG,'TECNICA (1)'!$NJC:$NJC,'TECNICA (1)'!$NSY:$NSY,'TECNICA (1)'!$OCU:$OCU,'TECNICA (1)'!$OMQ:$OMQ,'TECNICA (1)'!$OWM:$OWM,'TECNICA (1)'!$PGI:$PGI,'TECNICA (1)'!$PQE:$PQE,'TECNICA (1)'!$QAA:$QAA,'TECNICA (1)'!$QJW:$QJW,'TECNICA (1)'!$QTS:$QTS,'TECNICA (1)'!$RDO:$RDO,'TECNICA (1)'!$RNK:$RNK,'TECNICA (1)'!$RXG:$RXG,'TECNICA (1)'!$SHC:$SHC,'TECNICA (1)'!$SQY:$SQY,'TECNICA (1)'!$TAU:$TAU,'TECNICA (1)'!$TKQ:$TKQ,'TECNICA (1)'!$TUM:$TUM,'TECNICA (1)'!$UEI:$UEI,'TECNICA (1)'!$UOE:$UOE,'TECNICA (1)'!$UYA:$UYA,'TECNICA (1)'!$VHW:$VHW,'TECNICA (1)'!$VRS:$VRS,'TECNICA (1)'!$WBO:$WBO,'TECNICA (1)'!$WLK:$WLK,'TECNICA (1)'!$WVG:$WVG</definedName>
    <definedName name="Z_8809A896_5583_49E7_AABD_AB1B5EC32A12_.wvu.Cols" localSheetId="3" hidden="1">'TECNICA (25)'!$IU:$IU,'TECNICA (25)'!$SQ:$SQ,'TECNICA (25)'!$ACM:$ACM,'TECNICA (25)'!$AMI:$AMI,'TECNICA (25)'!$AWE:$AWE,'TECNICA (25)'!$BGA:$BGA,'TECNICA (25)'!$BPW:$BPW,'TECNICA (25)'!$BZS:$BZS,'TECNICA (25)'!$CJO:$CJO,'TECNICA (25)'!$CTK:$CTK,'TECNICA (25)'!$DDG:$DDG,'TECNICA (25)'!$DNC:$DNC,'TECNICA (25)'!$DWY:$DWY,'TECNICA (25)'!$EGU:$EGU,'TECNICA (25)'!$EQQ:$EQQ,'TECNICA (25)'!$FAM:$FAM,'TECNICA (25)'!$FKI:$FKI,'TECNICA (25)'!$FUE:$FUE,'TECNICA (25)'!$GEA:$GEA,'TECNICA (25)'!$GNW:$GNW,'TECNICA (25)'!$GXS:$GXS,'TECNICA (25)'!$HHO:$HHO,'TECNICA (25)'!$HRK:$HRK,'TECNICA (25)'!$IBG:$IBG,'TECNICA (25)'!$ILC:$ILC,'TECNICA (25)'!$IUY:$IUY,'TECNICA (25)'!$JEU:$JEU,'TECNICA (25)'!$JOQ:$JOQ,'TECNICA (25)'!$JYM:$JYM,'TECNICA (25)'!$KII:$KII,'TECNICA (25)'!$KSE:$KSE,'TECNICA (25)'!$LCA:$LCA,'TECNICA (25)'!$LLW:$LLW,'TECNICA (25)'!$LVS:$LVS,'TECNICA (25)'!$MFO:$MFO,'TECNICA (25)'!$MPK:$MPK,'TECNICA (25)'!$MZG:$MZG,'TECNICA (25)'!$NJC:$NJC,'TECNICA (25)'!$NSY:$NSY,'TECNICA (25)'!$OCU:$OCU,'TECNICA (25)'!$OMQ:$OMQ,'TECNICA (25)'!$OWM:$OWM,'TECNICA (25)'!$PGI:$PGI,'TECNICA (25)'!$PQE:$PQE,'TECNICA (25)'!$QAA:$QAA,'TECNICA (25)'!$QJW:$QJW,'TECNICA (25)'!$QTS:$QTS,'TECNICA (25)'!$RDO:$RDO,'TECNICA (25)'!$RNK:$RNK,'TECNICA (25)'!$RXG:$RXG,'TECNICA (25)'!$SHC:$SHC,'TECNICA (25)'!$SQY:$SQY,'TECNICA (25)'!$TAU:$TAU,'TECNICA (25)'!$TKQ:$TKQ,'TECNICA (25)'!$TUM:$TUM,'TECNICA (25)'!$UEI:$UEI,'TECNICA (25)'!$UOE:$UOE,'TECNICA (25)'!$UYA:$UYA,'TECNICA (25)'!$VHW:$VHW,'TECNICA (25)'!$VRS:$VRS,'TECNICA (25)'!$WBO:$WBO,'TECNICA (25)'!$WLK:$WLK,'TECNICA (25)'!$WVG:$WVG</definedName>
    <definedName name="Z_8809A896_5583_49E7_AABD_AB1B5EC32A12_.wvu.Cols" localSheetId="4" hidden="1">'TECNICA (26)'!$IU:$IU,'TECNICA (26)'!$SQ:$SQ,'TECNICA (26)'!$ACM:$ACM,'TECNICA (26)'!$AMI:$AMI,'TECNICA (26)'!$AWE:$AWE,'TECNICA (26)'!$BGA:$BGA,'TECNICA (26)'!$BPW:$BPW,'TECNICA (26)'!$BZS:$BZS,'TECNICA (26)'!$CJO:$CJO,'TECNICA (26)'!$CTK:$CTK,'TECNICA (26)'!$DDG:$DDG,'TECNICA (26)'!$DNC:$DNC,'TECNICA (26)'!$DWY:$DWY,'TECNICA (26)'!$EGU:$EGU,'TECNICA (26)'!$EQQ:$EQQ,'TECNICA (26)'!$FAM:$FAM,'TECNICA (26)'!$FKI:$FKI,'TECNICA (26)'!$FUE:$FUE,'TECNICA (26)'!$GEA:$GEA,'TECNICA (26)'!$GNW:$GNW,'TECNICA (26)'!$GXS:$GXS,'TECNICA (26)'!$HHO:$HHO,'TECNICA (26)'!$HRK:$HRK,'TECNICA (26)'!$IBG:$IBG,'TECNICA (26)'!$ILC:$ILC,'TECNICA (26)'!$IUY:$IUY,'TECNICA (26)'!$JEU:$JEU,'TECNICA (26)'!$JOQ:$JOQ,'TECNICA (26)'!$JYM:$JYM,'TECNICA (26)'!$KII:$KII,'TECNICA (26)'!$KSE:$KSE,'TECNICA (26)'!$LCA:$LCA,'TECNICA (26)'!$LLW:$LLW,'TECNICA (26)'!$LVS:$LVS,'TECNICA (26)'!$MFO:$MFO,'TECNICA (26)'!$MPK:$MPK,'TECNICA (26)'!$MZG:$MZG,'TECNICA (26)'!$NJC:$NJC,'TECNICA (26)'!$NSY:$NSY,'TECNICA (26)'!$OCU:$OCU,'TECNICA (26)'!$OMQ:$OMQ,'TECNICA (26)'!$OWM:$OWM,'TECNICA (26)'!$PGI:$PGI,'TECNICA (26)'!$PQE:$PQE,'TECNICA (26)'!$QAA:$QAA,'TECNICA (26)'!$QJW:$QJW,'TECNICA (26)'!$QTS:$QTS,'TECNICA (26)'!$RDO:$RDO,'TECNICA (26)'!$RNK:$RNK,'TECNICA (26)'!$RXG:$RXG,'TECNICA (26)'!$SHC:$SHC,'TECNICA (26)'!$SQY:$SQY,'TECNICA (26)'!$TAU:$TAU,'TECNICA (26)'!$TKQ:$TKQ,'TECNICA (26)'!$TUM:$TUM,'TECNICA (26)'!$UEI:$UEI,'TECNICA (26)'!$UOE:$UOE,'TECNICA (26)'!$UYA:$UYA,'TECNICA (26)'!$VHW:$VHW,'TECNICA (26)'!$VRS:$VRS,'TECNICA (26)'!$WBO:$WBO,'TECNICA (26)'!$WLK:$WLK,'TECNICA (26)'!$WVG:$WVG</definedName>
    <definedName name="Z_8809A896_5583_49E7_AABD_AB1B5EC32A12_.wvu.Cols" localSheetId="5" hidden="1">'TECNICA (32)'!$IU:$IU,'TECNICA (32)'!$SQ:$SQ,'TECNICA (32)'!$ACM:$ACM,'TECNICA (32)'!$AMI:$AMI,'TECNICA (32)'!$AWE:$AWE,'TECNICA (32)'!$BGA:$BGA,'TECNICA (32)'!$BPW:$BPW,'TECNICA (32)'!$BZS:$BZS,'TECNICA (32)'!$CJO:$CJO,'TECNICA (32)'!$CTK:$CTK,'TECNICA (32)'!$DDG:$DDG,'TECNICA (32)'!$DNC:$DNC,'TECNICA (32)'!$DWY:$DWY,'TECNICA (32)'!$EGU:$EGU,'TECNICA (32)'!$EQQ:$EQQ,'TECNICA (32)'!$FAM:$FAM,'TECNICA (32)'!$FKI:$FKI,'TECNICA (32)'!$FUE:$FUE,'TECNICA (32)'!$GEA:$GEA,'TECNICA (32)'!$GNW:$GNW,'TECNICA (32)'!$GXS:$GXS,'TECNICA (32)'!$HHO:$HHO,'TECNICA (32)'!$HRK:$HRK,'TECNICA (32)'!$IBG:$IBG,'TECNICA (32)'!$ILC:$ILC,'TECNICA (32)'!$IUY:$IUY,'TECNICA (32)'!$JEU:$JEU,'TECNICA (32)'!$JOQ:$JOQ,'TECNICA (32)'!$JYM:$JYM,'TECNICA (32)'!$KII:$KII,'TECNICA (32)'!$KSE:$KSE,'TECNICA (32)'!$LCA:$LCA,'TECNICA (32)'!$LLW:$LLW,'TECNICA (32)'!$LVS:$LVS,'TECNICA (32)'!$MFO:$MFO,'TECNICA (32)'!$MPK:$MPK,'TECNICA (32)'!$MZG:$MZG,'TECNICA (32)'!$NJC:$NJC,'TECNICA (32)'!$NSY:$NSY,'TECNICA (32)'!$OCU:$OCU,'TECNICA (32)'!$OMQ:$OMQ,'TECNICA (32)'!$OWM:$OWM,'TECNICA (32)'!$PGI:$PGI,'TECNICA (32)'!$PQE:$PQE,'TECNICA (32)'!$QAA:$QAA,'TECNICA (32)'!$QJW:$QJW,'TECNICA (32)'!$QTS:$QTS,'TECNICA (32)'!$RDO:$RDO,'TECNICA (32)'!$RNK:$RNK,'TECNICA (32)'!$RXG:$RXG,'TECNICA (32)'!$SHC:$SHC,'TECNICA (32)'!$SQY:$SQY,'TECNICA (32)'!$TAU:$TAU,'TECNICA (32)'!$TKQ:$TKQ,'TECNICA (32)'!$TUM:$TUM,'TECNICA (32)'!$UEI:$UEI,'TECNICA (32)'!$UOE:$UOE,'TECNICA (32)'!$UYA:$UYA,'TECNICA (32)'!$VHW:$VHW,'TECNICA (32)'!$VRS:$VRS,'TECNICA (32)'!$WBO:$WBO,'TECNICA (32)'!$WLK:$WLK,'TECNICA (32)'!$WVG:$WVG</definedName>
    <definedName name="Z_8809A896_5583_49E7_AABD_AB1B5EC32A12_.wvu.Cols" localSheetId="6" hidden="1">'TECNICA (35)'!$IU:$IU,'TECNICA (35)'!$SQ:$SQ,'TECNICA (35)'!$ACM:$ACM,'TECNICA (35)'!$AMI:$AMI,'TECNICA (35)'!$AWE:$AWE,'TECNICA (35)'!$BGA:$BGA,'TECNICA (35)'!$BPW:$BPW,'TECNICA (35)'!$BZS:$BZS,'TECNICA (35)'!$CJO:$CJO,'TECNICA (35)'!$CTK:$CTK,'TECNICA (35)'!$DDG:$DDG,'TECNICA (35)'!$DNC:$DNC,'TECNICA (35)'!$DWY:$DWY,'TECNICA (35)'!$EGU:$EGU,'TECNICA (35)'!$EQQ:$EQQ,'TECNICA (35)'!$FAM:$FAM,'TECNICA (35)'!$FKI:$FKI,'TECNICA (35)'!$FUE:$FUE,'TECNICA (35)'!$GEA:$GEA,'TECNICA (35)'!$GNW:$GNW,'TECNICA (35)'!$GXS:$GXS,'TECNICA (35)'!$HHO:$HHO,'TECNICA (35)'!$HRK:$HRK,'TECNICA (35)'!$IBG:$IBG,'TECNICA (35)'!$ILC:$ILC,'TECNICA (35)'!$IUY:$IUY,'TECNICA (35)'!$JEU:$JEU,'TECNICA (35)'!$JOQ:$JOQ,'TECNICA (35)'!$JYM:$JYM,'TECNICA (35)'!$KII:$KII,'TECNICA (35)'!$KSE:$KSE,'TECNICA (35)'!$LCA:$LCA,'TECNICA (35)'!$LLW:$LLW,'TECNICA (35)'!$LVS:$LVS,'TECNICA (35)'!$MFO:$MFO,'TECNICA (35)'!$MPK:$MPK,'TECNICA (35)'!$MZG:$MZG,'TECNICA (35)'!$NJC:$NJC,'TECNICA (35)'!$NSY:$NSY,'TECNICA (35)'!$OCU:$OCU,'TECNICA (35)'!$OMQ:$OMQ,'TECNICA (35)'!$OWM:$OWM,'TECNICA (35)'!$PGI:$PGI,'TECNICA (35)'!$PQE:$PQE,'TECNICA (35)'!$QAA:$QAA,'TECNICA (35)'!$QJW:$QJW,'TECNICA (35)'!$QTS:$QTS,'TECNICA (35)'!$RDO:$RDO,'TECNICA (35)'!$RNK:$RNK,'TECNICA (35)'!$RXG:$RXG,'TECNICA (35)'!$SHC:$SHC,'TECNICA (35)'!$SQY:$SQY,'TECNICA (35)'!$TAU:$TAU,'TECNICA (35)'!$TKQ:$TKQ,'TECNICA (35)'!$TUM:$TUM,'TECNICA (35)'!$UEI:$UEI,'TECNICA (35)'!$UOE:$UOE,'TECNICA (35)'!$UYA:$UYA,'TECNICA (35)'!$VHW:$VHW,'TECNICA (35)'!$VRS:$VRS,'TECNICA (35)'!$WBO:$WBO,'TECNICA (35)'!$WLK:$WLK,'TECNICA (35)'!$WVG:$WVG</definedName>
    <definedName name="Z_8809A896_5583_49E7_AABD_AB1B5EC32A12_.wvu.Cols" localSheetId="2" hidden="1">'TECNICA (4)'!$IU:$IU,'TECNICA (4)'!$SQ:$SQ,'TECNICA (4)'!$ACM:$ACM,'TECNICA (4)'!$AMI:$AMI,'TECNICA (4)'!$AWE:$AWE,'TECNICA (4)'!$BGA:$BGA,'TECNICA (4)'!$BPW:$BPW,'TECNICA (4)'!$BZS:$BZS,'TECNICA (4)'!$CJO:$CJO,'TECNICA (4)'!$CTK:$CTK,'TECNICA (4)'!$DDG:$DDG,'TECNICA (4)'!$DNC:$DNC,'TECNICA (4)'!$DWY:$DWY,'TECNICA (4)'!$EGU:$EGU,'TECNICA (4)'!$EQQ:$EQQ,'TECNICA (4)'!$FAM:$FAM,'TECNICA (4)'!$FKI:$FKI,'TECNICA (4)'!$FUE:$FUE,'TECNICA (4)'!$GEA:$GEA,'TECNICA (4)'!$GNW:$GNW,'TECNICA (4)'!$GXS:$GXS,'TECNICA (4)'!$HHO:$HHO,'TECNICA (4)'!$HRK:$HRK,'TECNICA (4)'!$IBG:$IBG,'TECNICA (4)'!$ILC:$ILC,'TECNICA (4)'!$IUY:$IUY,'TECNICA (4)'!$JEU:$JEU,'TECNICA (4)'!$JOQ:$JOQ,'TECNICA (4)'!$JYM:$JYM,'TECNICA (4)'!$KII:$KII,'TECNICA (4)'!$KSE:$KSE,'TECNICA (4)'!$LCA:$LCA,'TECNICA (4)'!$LLW:$LLW,'TECNICA (4)'!$LVS:$LVS,'TECNICA (4)'!$MFO:$MFO,'TECNICA (4)'!$MPK:$MPK,'TECNICA (4)'!$MZG:$MZG,'TECNICA (4)'!$NJC:$NJC,'TECNICA (4)'!$NSY:$NSY,'TECNICA (4)'!$OCU:$OCU,'TECNICA (4)'!$OMQ:$OMQ,'TECNICA (4)'!$OWM:$OWM,'TECNICA (4)'!$PGI:$PGI,'TECNICA (4)'!$PQE:$PQE,'TECNICA (4)'!$QAA:$QAA,'TECNICA (4)'!$QJW:$QJW,'TECNICA (4)'!$QTS:$QTS,'TECNICA (4)'!$RDO:$RDO,'TECNICA (4)'!$RNK:$RNK,'TECNICA (4)'!$RXG:$RXG,'TECNICA (4)'!$SHC:$SHC,'TECNICA (4)'!$SQY:$SQY,'TECNICA (4)'!$TAU:$TAU,'TECNICA (4)'!$TKQ:$TKQ,'TECNICA (4)'!$TUM:$TUM,'TECNICA (4)'!$UEI:$UEI,'TECNICA (4)'!$UOE:$UOE,'TECNICA (4)'!$UYA:$UYA,'TECNICA (4)'!$VHW:$VHW,'TECNICA (4)'!$VRS:$VRS,'TECNICA (4)'!$WBO:$WBO,'TECNICA (4)'!$WLK:$WLK,'TECNICA (4)'!$WVG:$WVG</definedName>
    <definedName name="Z_8809A896_5583_49E7_AABD_AB1B5EC32A12_.wvu.PrintArea" localSheetId="7" hidden="1">FINANCIERA!$A$1:$E$33</definedName>
    <definedName name="Z_AF8F5158_CED0_490F_9C51_6D972AD4C7E8_.wvu.Cols" localSheetId="1" hidden="1">'TECNICA (1)'!$IU:$IU,'TECNICA (1)'!$SQ:$SQ,'TECNICA (1)'!$ACM:$ACM,'TECNICA (1)'!$AMI:$AMI,'TECNICA (1)'!$AWE:$AWE,'TECNICA (1)'!$BGA:$BGA,'TECNICA (1)'!$BPW:$BPW,'TECNICA (1)'!$BZS:$BZS,'TECNICA (1)'!$CJO:$CJO,'TECNICA (1)'!$CTK:$CTK,'TECNICA (1)'!$DDG:$DDG,'TECNICA (1)'!$DNC:$DNC,'TECNICA (1)'!$DWY:$DWY,'TECNICA (1)'!$EGU:$EGU,'TECNICA (1)'!$EQQ:$EQQ,'TECNICA (1)'!$FAM:$FAM,'TECNICA (1)'!$FKI:$FKI,'TECNICA (1)'!$FUE:$FUE,'TECNICA (1)'!$GEA:$GEA,'TECNICA (1)'!$GNW:$GNW,'TECNICA (1)'!$GXS:$GXS,'TECNICA (1)'!$HHO:$HHO,'TECNICA (1)'!$HRK:$HRK,'TECNICA (1)'!$IBG:$IBG,'TECNICA (1)'!$ILC:$ILC,'TECNICA (1)'!$IUY:$IUY,'TECNICA (1)'!$JEU:$JEU,'TECNICA (1)'!$JOQ:$JOQ,'TECNICA (1)'!$JYM:$JYM,'TECNICA (1)'!$KII:$KII,'TECNICA (1)'!$KSE:$KSE,'TECNICA (1)'!$LCA:$LCA,'TECNICA (1)'!$LLW:$LLW,'TECNICA (1)'!$LVS:$LVS,'TECNICA (1)'!$MFO:$MFO,'TECNICA (1)'!$MPK:$MPK,'TECNICA (1)'!$MZG:$MZG,'TECNICA (1)'!$NJC:$NJC,'TECNICA (1)'!$NSY:$NSY,'TECNICA (1)'!$OCU:$OCU,'TECNICA (1)'!$OMQ:$OMQ,'TECNICA (1)'!$OWM:$OWM,'TECNICA (1)'!$PGI:$PGI,'TECNICA (1)'!$PQE:$PQE,'TECNICA (1)'!$QAA:$QAA,'TECNICA (1)'!$QJW:$QJW,'TECNICA (1)'!$QTS:$QTS,'TECNICA (1)'!$RDO:$RDO,'TECNICA (1)'!$RNK:$RNK,'TECNICA (1)'!$RXG:$RXG,'TECNICA (1)'!$SHC:$SHC,'TECNICA (1)'!$SQY:$SQY,'TECNICA (1)'!$TAU:$TAU,'TECNICA (1)'!$TKQ:$TKQ,'TECNICA (1)'!$TUM:$TUM,'TECNICA (1)'!$UEI:$UEI,'TECNICA (1)'!$UOE:$UOE,'TECNICA (1)'!$UYA:$UYA,'TECNICA (1)'!$VHW:$VHW,'TECNICA (1)'!$VRS:$VRS,'TECNICA (1)'!$WBO:$WBO,'TECNICA (1)'!$WLK:$WLK,'TECNICA (1)'!$WVG:$WVG</definedName>
    <definedName name="Z_AF8F5158_CED0_490F_9C51_6D972AD4C7E8_.wvu.Cols" localSheetId="3" hidden="1">'TECNICA (25)'!$IU:$IU,'TECNICA (25)'!$SQ:$SQ,'TECNICA (25)'!$ACM:$ACM,'TECNICA (25)'!$AMI:$AMI,'TECNICA (25)'!$AWE:$AWE,'TECNICA (25)'!$BGA:$BGA,'TECNICA (25)'!$BPW:$BPW,'TECNICA (25)'!$BZS:$BZS,'TECNICA (25)'!$CJO:$CJO,'TECNICA (25)'!$CTK:$CTK,'TECNICA (25)'!$DDG:$DDG,'TECNICA (25)'!$DNC:$DNC,'TECNICA (25)'!$DWY:$DWY,'TECNICA (25)'!$EGU:$EGU,'TECNICA (25)'!$EQQ:$EQQ,'TECNICA (25)'!$FAM:$FAM,'TECNICA (25)'!$FKI:$FKI,'TECNICA (25)'!$FUE:$FUE,'TECNICA (25)'!$GEA:$GEA,'TECNICA (25)'!$GNW:$GNW,'TECNICA (25)'!$GXS:$GXS,'TECNICA (25)'!$HHO:$HHO,'TECNICA (25)'!$HRK:$HRK,'TECNICA (25)'!$IBG:$IBG,'TECNICA (25)'!$ILC:$ILC,'TECNICA (25)'!$IUY:$IUY,'TECNICA (25)'!$JEU:$JEU,'TECNICA (25)'!$JOQ:$JOQ,'TECNICA (25)'!$JYM:$JYM,'TECNICA (25)'!$KII:$KII,'TECNICA (25)'!$KSE:$KSE,'TECNICA (25)'!$LCA:$LCA,'TECNICA (25)'!$LLW:$LLW,'TECNICA (25)'!$LVS:$LVS,'TECNICA (25)'!$MFO:$MFO,'TECNICA (25)'!$MPK:$MPK,'TECNICA (25)'!$MZG:$MZG,'TECNICA (25)'!$NJC:$NJC,'TECNICA (25)'!$NSY:$NSY,'TECNICA (25)'!$OCU:$OCU,'TECNICA (25)'!$OMQ:$OMQ,'TECNICA (25)'!$OWM:$OWM,'TECNICA (25)'!$PGI:$PGI,'TECNICA (25)'!$PQE:$PQE,'TECNICA (25)'!$QAA:$QAA,'TECNICA (25)'!$QJW:$QJW,'TECNICA (25)'!$QTS:$QTS,'TECNICA (25)'!$RDO:$RDO,'TECNICA (25)'!$RNK:$RNK,'TECNICA (25)'!$RXG:$RXG,'TECNICA (25)'!$SHC:$SHC,'TECNICA (25)'!$SQY:$SQY,'TECNICA (25)'!$TAU:$TAU,'TECNICA (25)'!$TKQ:$TKQ,'TECNICA (25)'!$TUM:$TUM,'TECNICA (25)'!$UEI:$UEI,'TECNICA (25)'!$UOE:$UOE,'TECNICA (25)'!$UYA:$UYA,'TECNICA (25)'!$VHW:$VHW,'TECNICA (25)'!$VRS:$VRS,'TECNICA (25)'!$WBO:$WBO,'TECNICA (25)'!$WLK:$WLK,'TECNICA (25)'!$WVG:$WVG</definedName>
    <definedName name="Z_AF8F5158_CED0_490F_9C51_6D972AD4C7E8_.wvu.Cols" localSheetId="4" hidden="1">'TECNICA (26)'!$IU:$IU,'TECNICA (26)'!$SQ:$SQ,'TECNICA (26)'!$ACM:$ACM,'TECNICA (26)'!$AMI:$AMI,'TECNICA (26)'!$AWE:$AWE,'TECNICA (26)'!$BGA:$BGA,'TECNICA (26)'!$BPW:$BPW,'TECNICA (26)'!$BZS:$BZS,'TECNICA (26)'!$CJO:$CJO,'TECNICA (26)'!$CTK:$CTK,'TECNICA (26)'!$DDG:$DDG,'TECNICA (26)'!$DNC:$DNC,'TECNICA (26)'!$DWY:$DWY,'TECNICA (26)'!$EGU:$EGU,'TECNICA (26)'!$EQQ:$EQQ,'TECNICA (26)'!$FAM:$FAM,'TECNICA (26)'!$FKI:$FKI,'TECNICA (26)'!$FUE:$FUE,'TECNICA (26)'!$GEA:$GEA,'TECNICA (26)'!$GNW:$GNW,'TECNICA (26)'!$GXS:$GXS,'TECNICA (26)'!$HHO:$HHO,'TECNICA (26)'!$HRK:$HRK,'TECNICA (26)'!$IBG:$IBG,'TECNICA (26)'!$ILC:$ILC,'TECNICA (26)'!$IUY:$IUY,'TECNICA (26)'!$JEU:$JEU,'TECNICA (26)'!$JOQ:$JOQ,'TECNICA (26)'!$JYM:$JYM,'TECNICA (26)'!$KII:$KII,'TECNICA (26)'!$KSE:$KSE,'TECNICA (26)'!$LCA:$LCA,'TECNICA (26)'!$LLW:$LLW,'TECNICA (26)'!$LVS:$LVS,'TECNICA (26)'!$MFO:$MFO,'TECNICA (26)'!$MPK:$MPK,'TECNICA (26)'!$MZG:$MZG,'TECNICA (26)'!$NJC:$NJC,'TECNICA (26)'!$NSY:$NSY,'TECNICA (26)'!$OCU:$OCU,'TECNICA (26)'!$OMQ:$OMQ,'TECNICA (26)'!$OWM:$OWM,'TECNICA (26)'!$PGI:$PGI,'TECNICA (26)'!$PQE:$PQE,'TECNICA (26)'!$QAA:$QAA,'TECNICA (26)'!$QJW:$QJW,'TECNICA (26)'!$QTS:$QTS,'TECNICA (26)'!$RDO:$RDO,'TECNICA (26)'!$RNK:$RNK,'TECNICA (26)'!$RXG:$RXG,'TECNICA (26)'!$SHC:$SHC,'TECNICA (26)'!$SQY:$SQY,'TECNICA (26)'!$TAU:$TAU,'TECNICA (26)'!$TKQ:$TKQ,'TECNICA (26)'!$TUM:$TUM,'TECNICA (26)'!$UEI:$UEI,'TECNICA (26)'!$UOE:$UOE,'TECNICA (26)'!$UYA:$UYA,'TECNICA (26)'!$VHW:$VHW,'TECNICA (26)'!$VRS:$VRS,'TECNICA (26)'!$WBO:$WBO,'TECNICA (26)'!$WLK:$WLK,'TECNICA (26)'!$WVG:$WVG</definedName>
    <definedName name="Z_AF8F5158_CED0_490F_9C51_6D972AD4C7E8_.wvu.Cols" localSheetId="5" hidden="1">'TECNICA (32)'!$IU:$IU,'TECNICA (32)'!$SQ:$SQ,'TECNICA (32)'!$ACM:$ACM,'TECNICA (32)'!$AMI:$AMI,'TECNICA (32)'!$AWE:$AWE,'TECNICA (32)'!$BGA:$BGA,'TECNICA (32)'!$BPW:$BPW,'TECNICA (32)'!$BZS:$BZS,'TECNICA (32)'!$CJO:$CJO,'TECNICA (32)'!$CTK:$CTK,'TECNICA (32)'!$DDG:$DDG,'TECNICA (32)'!$DNC:$DNC,'TECNICA (32)'!$DWY:$DWY,'TECNICA (32)'!$EGU:$EGU,'TECNICA (32)'!$EQQ:$EQQ,'TECNICA (32)'!$FAM:$FAM,'TECNICA (32)'!$FKI:$FKI,'TECNICA (32)'!$FUE:$FUE,'TECNICA (32)'!$GEA:$GEA,'TECNICA (32)'!$GNW:$GNW,'TECNICA (32)'!$GXS:$GXS,'TECNICA (32)'!$HHO:$HHO,'TECNICA (32)'!$HRK:$HRK,'TECNICA (32)'!$IBG:$IBG,'TECNICA (32)'!$ILC:$ILC,'TECNICA (32)'!$IUY:$IUY,'TECNICA (32)'!$JEU:$JEU,'TECNICA (32)'!$JOQ:$JOQ,'TECNICA (32)'!$JYM:$JYM,'TECNICA (32)'!$KII:$KII,'TECNICA (32)'!$KSE:$KSE,'TECNICA (32)'!$LCA:$LCA,'TECNICA (32)'!$LLW:$LLW,'TECNICA (32)'!$LVS:$LVS,'TECNICA (32)'!$MFO:$MFO,'TECNICA (32)'!$MPK:$MPK,'TECNICA (32)'!$MZG:$MZG,'TECNICA (32)'!$NJC:$NJC,'TECNICA (32)'!$NSY:$NSY,'TECNICA (32)'!$OCU:$OCU,'TECNICA (32)'!$OMQ:$OMQ,'TECNICA (32)'!$OWM:$OWM,'TECNICA (32)'!$PGI:$PGI,'TECNICA (32)'!$PQE:$PQE,'TECNICA (32)'!$QAA:$QAA,'TECNICA (32)'!$QJW:$QJW,'TECNICA (32)'!$QTS:$QTS,'TECNICA (32)'!$RDO:$RDO,'TECNICA (32)'!$RNK:$RNK,'TECNICA (32)'!$RXG:$RXG,'TECNICA (32)'!$SHC:$SHC,'TECNICA (32)'!$SQY:$SQY,'TECNICA (32)'!$TAU:$TAU,'TECNICA (32)'!$TKQ:$TKQ,'TECNICA (32)'!$TUM:$TUM,'TECNICA (32)'!$UEI:$UEI,'TECNICA (32)'!$UOE:$UOE,'TECNICA (32)'!$UYA:$UYA,'TECNICA (32)'!$VHW:$VHW,'TECNICA (32)'!$VRS:$VRS,'TECNICA (32)'!$WBO:$WBO,'TECNICA (32)'!$WLK:$WLK,'TECNICA (32)'!$WVG:$WVG</definedName>
    <definedName name="Z_AF8F5158_CED0_490F_9C51_6D972AD4C7E8_.wvu.Cols" localSheetId="6" hidden="1">'TECNICA (35)'!$IU:$IU,'TECNICA (35)'!$SQ:$SQ,'TECNICA (35)'!$ACM:$ACM,'TECNICA (35)'!$AMI:$AMI,'TECNICA (35)'!$AWE:$AWE,'TECNICA (35)'!$BGA:$BGA,'TECNICA (35)'!$BPW:$BPW,'TECNICA (35)'!$BZS:$BZS,'TECNICA (35)'!$CJO:$CJO,'TECNICA (35)'!$CTK:$CTK,'TECNICA (35)'!$DDG:$DDG,'TECNICA (35)'!$DNC:$DNC,'TECNICA (35)'!$DWY:$DWY,'TECNICA (35)'!$EGU:$EGU,'TECNICA (35)'!$EQQ:$EQQ,'TECNICA (35)'!$FAM:$FAM,'TECNICA (35)'!$FKI:$FKI,'TECNICA (35)'!$FUE:$FUE,'TECNICA (35)'!$GEA:$GEA,'TECNICA (35)'!$GNW:$GNW,'TECNICA (35)'!$GXS:$GXS,'TECNICA (35)'!$HHO:$HHO,'TECNICA (35)'!$HRK:$HRK,'TECNICA (35)'!$IBG:$IBG,'TECNICA (35)'!$ILC:$ILC,'TECNICA (35)'!$IUY:$IUY,'TECNICA (35)'!$JEU:$JEU,'TECNICA (35)'!$JOQ:$JOQ,'TECNICA (35)'!$JYM:$JYM,'TECNICA (35)'!$KII:$KII,'TECNICA (35)'!$KSE:$KSE,'TECNICA (35)'!$LCA:$LCA,'TECNICA (35)'!$LLW:$LLW,'TECNICA (35)'!$LVS:$LVS,'TECNICA (35)'!$MFO:$MFO,'TECNICA (35)'!$MPK:$MPK,'TECNICA (35)'!$MZG:$MZG,'TECNICA (35)'!$NJC:$NJC,'TECNICA (35)'!$NSY:$NSY,'TECNICA (35)'!$OCU:$OCU,'TECNICA (35)'!$OMQ:$OMQ,'TECNICA (35)'!$OWM:$OWM,'TECNICA (35)'!$PGI:$PGI,'TECNICA (35)'!$PQE:$PQE,'TECNICA (35)'!$QAA:$QAA,'TECNICA (35)'!$QJW:$QJW,'TECNICA (35)'!$QTS:$QTS,'TECNICA (35)'!$RDO:$RDO,'TECNICA (35)'!$RNK:$RNK,'TECNICA (35)'!$RXG:$RXG,'TECNICA (35)'!$SHC:$SHC,'TECNICA (35)'!$SQY:$SQY,'TECNICA (35)'!$TAU:$TAU,'TECNICA (35)'!$TKQ:$TKQ,'TECNICA (35)'!$TUM:$TUM,'TECNICA (35)'!$UEI:$UEI,'TECNICA (35)'!$UOE:$UOE,'TECNICA (35)'!$UYA:$UYA,'TECNICA (35)'!$VHW:$VHW,'TECNICA (35)'!$VRS:$VRS,'TECNICA (35)'!$WBO:$WBO,'TECNICA (35)'!$WLK:$WLK,'TECNICA (35)'!$WVG:$WVG</definedName>
    <definedName name="Z_AF8F5158_CED0_490F_9C51_6D972AD4C7E8_.wvu.Cols" localSheetId="2" hidden="1">'TECNICA (4)'!$IU:$IU,'TECNICA (4)'!$SQ:$SQ,'TECNICA (4)'!$ACM:$ACM,'TECNICA (4)'!$AMI:$AMI,'TECNICA (4)'!$AWE:$AWE,'TECNICA (4)'!$BGA:$BGA,'TECNICA (4)'!$BPW:$BPW,'TECNICA (4)'!$BZS:$BZS,'TECNICA (4)'!$CJO:$CJO,'TECNICA (4)'!$CTK:$CTK,'TECNICA (4)'!$DDG:$DDG,'TECNICA (4)'!$DNC:$DNC,'TECNICA (4)'!$DWY:$DWY,'TECNICA (4)'!$EGU:$EGU,'TECNICA (4)'!$EQQ:$EQQ,'TECNICA (4)'!$FAM:$FAM,'TECNICA (4)'!$FKI:$FKI,'TECNICA (4)'!$FUE:$FUE,'TECNICA (4)'!$GEA:$GEA,'TECNICA (4)'!$GNW:$GNW,'TECNICA (4)'!$GXS:$GXS,'TECNICA (4)'!$HHO:$HHO,'TECNICA (4)'!$HRK:$HRK,'TECNICA (4)'!$IBG:$IBG,'TECNICA (4)'!$ILC:$ILC,'TECNICA (4)'!$IUY:$IUY,'TECNICA (4)'!$JEU:$JEU,'TECNICA (4)'!$JOQ:$JOQ,'TECNICA (4)'!$JYM:$JYM,'TECNICA (4)'!$KII:$KII,'TECNICA (4)'!$KSE:$KSE,'TECNICA (4)'!$LCA:$LCA,'TECNICA (4)'!$LLW:$LLW,'TECNICA (4)'!$LVS:$LVS,'TECNICA (4)'!$MFO:$MFO,'TECNICA (4)'!$MPK:$MPK,'TECNICA (4)'!$MZG:$MZG,'TECNICA (4)'!$NJC:$NJC,'TECNICA (4)'!$NSY:$NSY,'TECNICA (4)'!$OCU:$OCU,'TECNICA (4)'!$OMQ:$OMQ,'TECNICA (4)'!$OWM:$OWM,'TECNICA (4)'!$PGI:$PGI,'TECNICA (4)'!$PQE:$PQE,'TECNICA (4)'!$QAA:$QAA,'TECNICA (4)'!$QJW:$QJW,'TECNICA (4)'!$QTS:$QTS,'TECNICA (4)'!$RDO:$RDO,'TECNICA (4)'!$RNK:$RNK,'TECNICA (4)'!$RXG:$RXG,'TECNICA (4)'!$SHC:$SHC,'TECNICA (4)'!$SQY:$SQY,'TECNICA (4)'!$TAU:$TAU,'TECNICA (4)'!$TKQ:$TKQ,'TECNICA (4)'!$TUM:$TUM,'TECNICA (4)'!$UEI:$UEI,'TECNICA (4)'!$UOE:$UOE,'TECNICA (4)'!$UYA:$UYA,'TECNICA (4)'!$VHW:$VHW,'TECNICA (4)'!$VRS:$VRS,'TECNICA (4)'!$WBO:$WBO,'TECNICA (4)'!$WLK:$WLK,'TECNICA (4)'!$WVG:$WVG</definedName>
    <definedName name="Z_B50369F1_95E6_4681_BE01_8A74BBA7C87D_.wvu.Cols" localSheetId="1" hidden="1">'TECNICA (1)'!$IU:$IU,'TECNICA (1)'!$SQ:$SQ,'TECNICA (1)'!$ACM:$ACM,'TECNICA (1)'!$AMI:$AMI,'TECNICA (1)'!$AWE:$AWE,'TECNICA (1)'!$BGA:$BGA,'TECNICA (1)'!$BPW:$BPW,'TECNICA (1)'!$BZS:$BZS,'TECNICA (1)'!$CJO:$CJO,'TECNICA (1)'!$CTK:$CTK,'TECNICA (1)'!$DDG:$DDG,'TECNICA (1)'!$DNC:$DNC,'TECNICA (1)'!$DWY:$DWY,'TECNICA (1)'!$EGU:$EGU,'TECNICA (1)'!$EQQ:$EQQ,'TECNICA (1)'!$FAM:$FAM,'TECNICA (1)'!$FKI:$FKI,'TECNICA (1)'!$FUE:$FUE,'TECNICA (1)'!$GEA:$GEA,'TECNICA (1)'!$GNW:$GNW,'TECNICA (1)'!$GXS:$GXS,'TECNICA (1)'!$HHO:$HHO,'TECNICA (1)'!$HRK:$HRK,'TECNICA (1)'!$IBG:$IBG,'TECNICA (1)'!$ILC:$ILC,'TECNICA (1)'!$IUY:$IUY,'TECNICA (1)'!$JEU:$JEU,'TECNICA (1)'!$JOQ:$JOQ,'TECNICA (1)'!$JYM:$JYM,'TECNICA (1)'!$KII:$KII,'TECNICA (1)'!$KSE:$KSE,'TECNICA (1)'!$LCA:$LCA,'TECNICA (1)'!$LLW:$LLW,'TECNICA (1)'!$LVS:$LVS,'TECNICA (1)'!$MFO:$MFO,'TECNICA (1)'!$MPK:$MPK,'TECNICA (1)'!$MZG:$MZG,'TECNICA (1)'!$NJC:$NJC,'TECNICA (1)'!$NSY:$NSY,'TECNICA (1)'!$OCU:$OCU,'TECNICA (1)'!$OMQ:$OMQ,'TECNICA (1)'!$OWM:$OWM,'TECNICA (1)'!$PGI:$PGI,'TECNICA (1)'!$PQE:$PQE,'TECNICA (1)'!$QAA:$QAA,'TECNICA (1)'!$QJW:$QJW,'TECNICA (1)'!$QTS:$QTS,'TECNICA (1)'!$RDO:$RDO,'TECNICA (1)'!$RNK:$RNK,'TECNICA (1)'!$RXG:$RXG,'TECNICA (1)'!$SHC:$SHC,'TECNICA (1)'!$SQY:$SQY,'TECNICA (1)'!$TAU:$TAU,'TECNICA (1)'!$TKQ:$TKQ,'TECNICA (1)'!$TUM:$TUM,'TECNICA (1)'!$UEI:$UEI,'TECNICA (1)'!$UOE:$UOE,'TECNICA (1)'!$UYA:$UYA,'TECNICA (1)'!$VHW:$VHW,'TECNICA (1)'!$VRS:$VRS,'TECNICA (1)'!$WBO:$WBO,'TECNICA (1)'!$WLK:$WLK,'TECNICA (1)'!$WVG:$WVG</definedName>
    <definedName name="Z_B50369F1_95E6_4681_BE01_8A74BBA7C87D_.wvu.Cols" localSheetId="3" hidden="1">'TECNICA (25)'!$IU:$IU,'TECNICA (25)'!$SQ:$SQ,'TECNICA (25)'!$ACM:$ACM,'TECNICA (25)'!$AMI:$AMI,'TECNICA (25)'!$AWE:$AWE,'TECNICA (25)'!$BGA:$BGA,'TECNICA (25)'!$BPW:$BPW,'TECNICA (25)'!$BZS:$BZS,'TECNICA (25)'!$CJO:$CJO,'TECNICA (25)'!$CTK:$CTK,'TECNICA (25)'!$DDG:$DDG,'TECNICA (25)'!$DNC:$DNC,'TECNICA (25)'!$DWY:$DWY,'TECNICA (25)'!$EGU:$EGU,'TECNICA (25)'!$EQQ:$EQQ,'TECNICA (25)'!$FAM:$FAM,'TECNICA (25)'!$FKI:$FKI,'TECNICA (25)'!$FUE:$FUE,'TECNICA (25)'!$GEA:$GEA,'TECNICA (25)'!$GNW:$GNW,'TECNICA (25)'!$GXS:$GXS,'TECNICA (25)'!$HHO:$HHO,'TECNICA (25)'!$HRK:$HRK,'TECNICA (25)'!$IBG:$IBG,'TECNICA (25)'!$ILC:$ILC,'TECNICA (25)'!$IUY:$IUY,'TECNICA (25)'!$JEU:$JEU,'TECNICA (25)'!$JOQ:$JOQ,'TECNICA (25)'!$JYM:$JYM,'TECNICA (25)'!$KII:$KII,'TECNICA (25)'!$KSE:$KSE,'TECNICA (25)'!$LCA:$LCA,'TECNICA (25)'!$LLW:$LLW,'TECNICA (25)'!$LVS:$LVS,'TECNICA (25)'!$MFO:$MFO,'TECNICA (25)'!$MPK:$MPK,'TECNICA (25)'!$MZG:$MZG,'TECNICA (25)'!$NJC:$NJC,'TECNICA (25)'!$NSY:$NSY,'TECNICA (25)'!$OCU:$OCU,'TECNICA (25)'!$OMQ:$OMQ,'TECNICA (25)'!$OWM:$OWM,'TECNICA (25)'!$PGI:$PGI,'TECNICA (25)'!$PQE:$PQE,'TECNICA (25)'!$QAA:$QAA,'TECNICA (25)'!$QJW:$QJW,'TECNICA (25)'!$QTS:$QTS,'TECNICA (25)'!$RDO:$RDO,'TECNICA (25)'!$RNK:$RNK,'TECNICA (25)'!$RXG:$RXG,'TECNICA (25)'!$SHC:$SHC,'TECNICA (25)'!$SQY:$SQY,'TECNICA (25)'!$TAU:$TAU,'TECNICA (25)'!$TKQ:$TKQ,'TECNICA (25)'!$TUM:$TUM,'TECNICA (25)'!$UEI:$UEI,'TECNICA (25)'!$UOE:$UOE,'TECNICA (25)'!$UYA:$UYA,'TECNICA (25)'!$VHW:$VHW,'TECNICA (25)'!$VRS:$VRS,'TECNICA (25)'!$WBO:$WBO,'TECNICA (25)'!$WLK:$WLK,'TECNICA (25)'!$WVG:$WVG</definedName>
    <definedName name="Z_B50369F1_95E6_4681_BE01_8A74BBA7C87D_.wvu.Cols" localSheetId="4" hidden="1">'TECNICA (26)'!$IU:$IU,'TECNICA (26)'!$SQ:$SQ,'TECNICA (26)'!$ACM:$ACM,'TECNICA (26)'!$AMI:$AMI,'TECNICA (26)'!$AWE:$AWE,'TECNICA (26)'!$BGA:$BGA,'TECNICA (26)'!$BPW:$BPW,'TECNICA (26)'!$BZS:$BZS,'TECNICA (26)'!$CJO:$CJO,'TECNICA (26)'!$CTK:$CTK,'TECNICA (26)'!$DDG:$DDG,'TECNICA (26)'!$DNC:$DNC,'TECNICA (26)'!$DWY:$DWY,'TECNICA (26)'!$EGU:$EGU,'TECNICA (26)'!$EQQ:$EQQ,'TECNICA (26)'!$FAM:$FAM,'TECNICA (26)'!$FKI:$FKI,'TECNICA (26)'!$FUE:$FUE,'TECNICA (26)'!$GEA:$GEA,'TECNICA (26)'!$GNW:$GNW,'TECNICA (26)'!$GXS:$GXS,'TECNICA (26)'!$HHO:$HHO,'TECNICA (26)'!$HRK:$HRK,'TECNICA (26)'!$IBG:$IBG,'TECNICA (26)'!$ILC:$ILC,'TECNICA (26)'!$IUY:$IUY,'TECNICA (26)'!$JEU:$JEU,'TECNICA (26)'!$JOQ:$JOQ,'TECNICA (26)'!$JYM:$JYM,'TECNICA (26)'!$KII:$KII,'TECNICA (26)'!$KSE:$KSE,'TECNICA (26)'!$LCA:$LCA,'TECNICA (26)'!$LLW:$LLW,'TECNICA (26)'!$LVS:$LVS,'TECNICA (26)'!$MFO:$MFO,'TECNICA (26)'!$MPK:$MPK,'TECNICA (26)'!$MZG:$MZG,'TECNICA (26)'!$NJC:$NJC,'TECNICA (26)'!$NSY:$NSY,'TECNICA (26)'!$OCU:$OCU,'TECNICA (26)'!$OMQ:$OMQ,'TECNICA (26)'!$OWM:$OWM,'TECNICA (26)'!$PGI:$PGI,'TECNICA (26)'!$PQE:$PQE,'TECNICA (26)'!$QAA:$QAA,'TECNICA (26)'!$QJW:$QJW,'TECNICA (26)'!$QTS:$QTS,'TECNICA (26)'!$RDO:$RDO,'TECNICA (26)'!$RNK:$RNK,'TECNICA (26)'!$RXG:$RXG,'TECNICA (26)'!$SHC:$SHC,'TECNICA (26)'!$SQY:$SQY,'TECNICA (26)'!$TAU:$TAU,'TECNICA (26)'!$TKQ:$TKQ,'TECNICA (26)'!$TUM:$TUM,'TECNICA (26)'!$UEI:$UEI,'TECNICA (26)'!$UOE:$UOE,'TECNICA (26)'!$UYA:$UYA,'TECNICA (26)'!$VHW:$VHW,'TECNICA (26)'!$VRS:$VRS,'TECNICA (26)'!$WBO:$WBO,'TECNICA (26)'!$WLK:$WLK,'TECNICA (26)'!$WVG:$WVG</definedName>
    <definedName name="Z_B50369F1_95E6_4681_BE01_8A74BBA7C87D_.wvu.Cols" localSheetId="5" hidden="1">'TECNICA (32)'!$IU:$IU,'TECNICA (32)'!$SQ:$SQ,'TECNICA (32)'!$ACM:$ACM,'TECNICA (32)'!$AMI:$AMI,'TECNICA (32)'!$AWE:$AWE,'TECNICA (32)'!$BGA:$BGA,'TECNICA (32)'!$BPW:$BPW,'TECNICA (32)'!$BZS:$BZS,'TECNICA (32)'!$CJO:$CJO,'TECNICA (32)'!$CTK:$CTK,'TECNICA (32)'!$DDG:$DDG,'TECNICA (32)'!$DNC:$DNC,'TECNICA (32)'!$DWY:$DWY,'TECNICA (32)'!$EGU:$EGU,'TECNICA (32)'!$EQQ:$EQQ,'TECNICA (32)'!$FAM:$FAM,'TECNICA (32)'!$FKI:$FKI,'TECNICA (32)'!$FUE:$FUE,'TECNICA (32)'!$GEA:$GEA,'TECNICA (32)'!$GNW:$GNW,'TECNICA (32)'!$GXS:$GXS,'TECNICA (32)'!$HHO:$HHO,'TECNICA (32)'!$HRK:$HRK,'TECNICA (32)'!$IBG:$IBG,'TECNICA (32)'!$ILC:$ILC,'TECNICA (32)'!$IUY:$IUY,'TECNICA (32)'!$JEU:$JEU,'TECNICA (32)'!$JOQ:$JOQ,'TECNICA (32)'!$JYM:$JYM,'TECNICA (32)'!$KII:$KII,'TECNICA (32)'!$KSE:$KSE,'TECNICA (32)'!$LCA:$LCA,'TECNICA (32)'!$LLW:$LLW,'TECNICA (32)'!$LVS:$LVS,'TECNICA (32)'!$MFO:$MFO,'TECNICA (32)'!$MPK:$MPK,'TECNICA (32)'!$MZG:$MZG,'TECNICA (32)'!$NJC:$NJC,'TECNICA (32)'!$NSY:$NSY,'TECNICA (32)'!$OCU:$OCU,'TECNICA (32)'!$OMQ:$OMQ,'TECNICA (32)'!$OWM:$OWM,'TECNICA (32)'!$PGI:$PGI,'TECNICA (32)'!$PQE:$PQE,'TECNICA (32)'!$QAA:$QAA,'TECNICA (32)'!$QJW:$QJW,'TECNICA (32)'!$QTS:$QTS,'TECNICA (32)'!$RDO:$RDO,'TECNICA (32)'!$RNK:$RNK,'TECNICA (32)'!$RXG:$RXG,'TECNICA (32)'!$SHC:$SHC,'TECNICA (32)'!$SQY:$SQY,'TECNICA (32)'!$TAU:$TAU,'TECNICA (32)'!$TKQ:$TKQ,'TECNICA (32)'!$TUM:$TUM,'TECNICA (32)'!$UEI:$UEI,'TECNICA (32)'!$UOE:$UOE,'TECNICA (32)'!$UYA:$UYA,'TECNICA (32)'!$VHW:$VHW,'TECNICA (32)'!$VRS:$VRS,'TECNICA (32)'!$WBO:$WBO,'TECNICA (32)'!$WLK:$WLK,'TECNICA (32)'!$WVG:$WVG</definedName>
    <definedName name="Z_B50369F1_95E6_4681_BE01_8A74BBA7C87D_.wvu.Cols" localSheetId="6" hidden="1">'TECNICA (35)'!$IU:$IU,'TECNICA (35)'!$SQ:$SQ,'TECNICA (35)'!$ACM:$ACM,'TECNICA (35)'!$AMI:$AMI,'TECNICA (35)'!$AWE:$AWE,'TECNICA (35)'!$BGA:$BGA,'TECNICA (35)'!$BPW:$BPW,'TECNICA (35)'!$BZS:$BZS,'TECNICA (35)'!$CJO:$CJO,'TECNICA (35)'!$CTK:$CTK,'TECNICA (35)'!$DDG:$DDG,'TECNICA (35)'!$DNC:$DNC,'TECNICA (35)'!$DWY:$DWY,'TECNICA (35)'!$EGU:$EGU,'TECNICA (35)'!$EQQ:$EQQ,'TECNICA (35)'!$FAM:$FAM,'TECNICA (35)'!$FKI:$FKI,'TECNICA (35)'!$FUE:$FUE,'TECNICA (35)'!$GEA:$GEA,'TECNICA (35)'!$GNW:$GNW,'TECNICA (35)'!$GXS:$GXS,'TECNICA (35)'!$HHO:$HHO,'TECNICA (35)'!$HRK:$HRK,'TECNICA (35)'!$IBG:$IBG,'TECNICA (35)'!$ILC:$ILC,'TECNICA (35)'!$IUY:$IUY,'TECNICA (35)'!$JEU:$JEU,'TECNICA (35)'!$JOQ:$JOQ,'TECNICA (35)'!$JYM:$JYM,'TECNICA (35)'!$KII:$KII,'TECNICA (35)'!$KSE:$KSE,'TECNICA (35)'!$LCA:$LCA,'TECNICA (35)'!$LLW:$LLW,'TECNICA (35)'!$LVS:$LVS,'TECNICA (35)'!$MFO:$MFO,'TECNICA (35)'!$MPK:$MPK,'TECNICA (35)'!$MZG:$MZG,'TECNICA (35)'!$NJC:$NJC,'TECNICA (35)'!$NSY:$NSY,'TECNICA (35)'!$OCU:$OCU,'TECNICA (35)'!$OMQ:$OMQ,'TECNICA (35)'!$OWM:$OWM,'TECNICA (35)'!$PGI:$PGI,'TECNICA (35)'!$PQE:$PQE,'TECNICA (35)'!$QAA:$QAA,'TECNICA (35)'!$QJW:$QJW,'TECNICA (35)'!$QTS:$QTS,'TECNICA (35)'!$RDO:$RDO,'TECNICA (35)'!$RNK:$RNK,'TECNICA (35)'!$RXG:$RXG,'TECNICA (35)'!$SHC:$SHC,'TECNICA (35)'!$SQY:$SQY,'TECNICA (35)'!$TAU:$TAU,'TECNICA (35)'!$TKQ:$TKQ,'TECNICA (35)'!$TUM:$TUM,'TECNICA (35)'!$UEI:$UEI,'TECNICA (35)'!$UOE:$UOE,'TECNICA (35)'!$UYA:$UYA,'TECNICA (35)'!$VHW:$VHW,'TECNICA (35)'!$VRS:$VRS,'TECNICA (35)'!$WBO:$WBO,'TECNICA (35)'!$WLK:$WLK,'TECNICA (35)'!$WVG:$WVG</definedName>
    <definedName name="Z_B50369F1_95E6_4681_BE01_8A74BBA7C87D_.wvu.Cols" localSheetId="2" hidden="1">'TECNICA (4)'!$IU:$IU,'TECNICA (4)'!$SQ:$SQ,'TECNICA (4)'!$ACM:$ACM,'TECNICA (4)'!$AMI:$AMI,'TECNICA (4)'!$AWE:$AWE,'TECNICA (4)'!$BGA:$BGA,'TECNICA (4)'!$BPW:$BPW,'TECNICA (4)'!$BZS:$BZS,'TECNICA (4)'!$CJO:$CJO,'TECNICA (4)'!$CTK:$CTK,'TECNICA (4)'!$DDG:$DDG,'TECNICA (4)'!$DNC:$DNC,'TECNICA (4)'!$DWY:$DWY,'TECNICA (4)'!$EGU:$EGU,'TECNICA (4)'!$EQQ:$EQQ,'TECNICA (4)'!$FAM:$FAM,'TECNICA (4)'!$FKI:$FKI,'TECNICA (4)'!$FUE:$FUE,'TECNICA (4)'!$GEA:$GEA,'TECNICA (4)'!$GNW:$GNW,'TECNICA (4)'!$GXS:$GXS,'TECNICA (4)'!$HHO:$HHO,'TECNICA (4)'!$HRK:$HRK,'TECNICA (4)'!$IBG:$IBG,'TECNICA (4)'!$ILC:$ILC,'TECNICA (4)'!$IUY:$IUY,'TECNICA (4)'!$JEU:$JEU,'TECNICA (4)'!$JOQ:$JOQ,'TECNICA (4)'!$JYM:$JYM,'TECNICA (4)'!$KII:$KII,'TECNICA (4)'!$KSE:$KSE,'TECNICA (4)'!$LCA:$LCA,'TECNICA (4)'!$LLW:$LLW,'TECNICA (4)'!$LVS:$LVS,'TECNICA (4)'!$MFO:$MFO,'TECNICA (4)'!$MPK:$MPK,'TECNICA (4)'!$MZG:$MZG,'TECNICA (4)'!$NJC:$NJC,'TECNICA (4)'!$NSY:$NSY,'TECNICA (4)'!$OCU:$OCU,'TECNICA (4)'!$OMQ:$OMQ,'TECNICA (4)'!$OWM:$OWM,'TECNICA (4)'!$PGI:$PGI,'TECNICA (4)'!$PQE:$PQE,'TECNICA (4)'!$QAA:$QAA,'TECNICA (4)'!$QJW:$QJW,'TECNICA (4)'!$QTS:$QTS,'TECNICA (4)'!$RDO:$RDO,'TECNICA (4)'!$RNK:$RNK,'TECNICA (4)'!$RXG:$RXG,'TECNICA (4)'!$SHC:$SHC,'TECNICA (4)'!$SQY:$SQY,'TECNICA (4)'!$TAU:$TAU,'TECNICA (4)'!$TKQ:$TKQ,'TECNICA (4)'!$TUM:$TUM,'TECNICA (4)'!$UEI:$UEI,'TECNICA (4)'!$UOE:$UOE,'TECNICA (4)'!$UYA:$UYA,'TECNICA (4)'!$VHW:$VHW,'TECNICA (4)'!$VRS:$VRS,'TECNICA (4)'!$WBO:$WBO,'TECNICA (4)'!$WLK:$WLK,'TECNICA (4)'!$WVG:$WVG</definedName>
  </definedNames>
  <calcPr calcId="152511"/>
  <customWorkbookViews>
    <customWorkbookView name="John Fredy Martinez Cespedes - Vista personalizada" guid="{5ECAD17E-85C7-40BC-8DDD-B21D69B7AB13}" autoUpdate="1" mergeInterval="5" personalView="1" maximized="1" xWindow="-8" yWindow="-8" windowWidth="1382" windowHeight="744" tabRatio="598" activeSheetId="2"/>
    <customWorkbookView name="Fredy Eduardo Arcos Realpe - Vista personalizada" guid="{B50369F1-95E6-4681-BE01-8A74BBA7C87D}" mergeInterval="0" personalView="1" maximized="1" xWindow="-8" yWindow="-8" windowWidth="1936" windowHeight="1056" tabRatio="598" activeSheetId="2"/>
    <customWorkbookView name="Ana Mercedes Enriquez - Vista personalizada" guid="{AF8F5158-CED0-490F-9C51-6D972AD4C7E8}" mergeInterval="0" personalView="1" maximized="1" xWindow="-8" yWindow="-8" windowWidth="1936" windowHeight="1056" tabRatio="598" activeSheetId="2"/>
    <customWorkbookView name="Liliana Patricia Ortega Acosta - Vista personalizada" guid="{8809A896-5583-49E7-AABD-AB1B5EC32A12}" mergeInterval="0" personalView="1" maximized="1" xWindow="-8" yWindow="-8" windowWidth="1936" windowHeight="1056" tabRatio="598" activeSheetId="3" showComments="commIndAndComment"/>
    <customWorkbookView name="Carlos Mauricio Aux Revelo - Vista personalizada" guid="{26BF549F-11EC-4EEF-AF19-4DB3BC62B722}" mergeInterval="0" personalView="1" maximized="1" xWindow="-8" yWindow="-8" windowWidth="1936" windowHeight="1056" tabRatio="598" activeSheetId="2"/>
    <customWorkbookView name="Diana Catalina Mora Gomez - Vista personalizada" guid="{1866C94F-F4D3-4245-A628-EB5B01532659}" mergeInterval="0" personalView="1" maximized="1" xWindow="-8" yWindow="-8" windowWidth="1382" windowHeight="744" tabRatio="598" activeSheetId="2"/>
    <customWorkbookView name="Carol Elizabeth Enriquez Cordoba - Vista personalizada" guid="{87D17AD6-9F1A-4386-AD3B-DF0DEAAD53B8}" mergeInterval="0" personalView="1" maximized="1" windowWidth="1362" windowHeight="502" tabRatio="598" activeSheetId="2"/>
  </customWorkbookViews>
</workbook>
</file>

<file path=xl/calcChain.xml><?xml version="1.0" encoding="utf-8"?>
<calcChain xmlns="http://schemas.openxmlformats.org/spreadsheetml/2006/main">
  <c r="C90" i="9" l="1"/>
  <c r="C91" i="9"/>
  <c r="C92" i="9"/>
  <c r="C93" i="9"/>
  <c r="C88" i="9"/>
  <c r="C93" i="2"/>
  <c r="C92" i="2"/>
  <c r="C91" i="2"/>
  <c r="C90" i="2"/>
  <c r="C89" i="2"/>
  <c r="C88" i="2"/>
  <c r="C87" i="2"/>
  <c r="C89" i="9" l="1"/>
  <c r="C87" i="9"/>
  <c r="C93" i="8"/>
  <c r="C90" i="8"/>
  <c r="C91" i="8"/>
  <c r="C92" i="8"/>
  <c r="C89" i="8"/>
  <c r="C88" i="8"/>
  <c r="C87" i="8"/>
  <c r="C93" i="7"/>
  <c r="C90" i="7"/>
  <c r="C91" i="7"/>
  <c r="C92" i="7"/>
  <c r="C88" i="7"/>
  <c r="C89" i="7"/>
  <c r="C87" i="7"/>
  <c r="N57" i="8" l="1"/>
  <c r="M57" i="8"/>
  <c r="N57" i="7"/>
  <c r="M57" i="7"/>
  <c r="C24" i="9" l="1"/>
  <c r="C24" i="8"/>
  <c r="E24" i="8"/>
  <c r="C24" i="7"/>
  <c r="E24" i="7"/>
  <c r="C24" i="6"/>
  <c r="E24" i="6"/>
  <c r="C24" i="5"/>
  <c r="E24" i="5"/>
  <c r="N49" i="9"/>
  <c r="C24" i="2"/>
  <c r="E24" i="2"/>
  <c r="F142" i="9"/>
  <c r="D153" i="9" s="1"/>
  <c r="E126" i="9"/>
  <c r="M120" i="9"/>
  <c r="L120" i="9"/>
  <c r="K120" i="9"/>
  <c r="C122" i="9" s="1"/>
  <c r="A114" i="9"/>
  <c r="A115" i="9" s="1"/>
  <c r="A116" i="9" s="1"/>
  <c r="A117" i="9" s="1"/>
  <c r="A118" i="9" s="1"/>
  <c r="A119" i="9" s="1"/>
  <c r="A113" i="9"/>
  <c r="N112" i="9"/>
  <c r="N120" i="9" s="1"/>
  <c r="C96" i="9"/>
  <c r="M57" i="9"/>
  <c r="C62" i="9" s="1"/>
  <c r="L57" i="9"/>
  <c r="K57" i="9"/>
  <c r="C61" i="9" s="1"/>
  <c r="A50" i="9"/>
  <c r="A51" i="9" s="1"/>
  <c r="A52" i="9" s="1"/>
  <c r="A53" i="9" s="1"/>
  <c r="A54" i="9" s="1"/>
  <c r="A55" i="9" s="1"/>
  <c r="A56" i="9" s="1"/>
  <c r="N57" i="9"/>
  <c r="D41" i="9"/>
  <c r="E40" i="9"/>
  <c r="E24" i="9"/>
  <c r="D152" i="8"/>
  <c r="F142" i="8"/>
  <c r="D153" i="8" s="1"/>
  <c r="E126" i="8"/>
  <c r="N120" i="8"/>
  <c r="M120" i="8"/>
  <c r="L120" i="8"/>
  <c r="K120" i="8"/>
  <c r="C122" i="8" s="1"/>
  <c r="A114" i="8"/>
  <c r="A115" i="8" s="1"/>
  <c r="A116" i="8" s="1"/>
  <c r="A117" i="8" s="1"/>
  <c r="A118" i="8" s="1"/>
  <c r="A119" i="8" s="1"/>
  <c r="A113" i="8"/>
  <c r="N112" i="8"/>
  <c r="C96" i="8"/>
  <c r="C62" i="8"/>
  <c r="L57" i="8"/>
  <c r="K57" i="8"/>
  <c r="C61" i="8" s="1"/>
  <c r="A50" i="8"/>
  <c r="A51" i="8" s="1"/>
  <c r="A52" i="8" s="1"/>
  <c r="A53" i="8" s="1"/>
  <c r="A54" i="8" s="1"/>
  <c r="A55" i="8" s="1"/>
  <c r="A56" i="8" s="1"/>
  <c r="D41" i="8"/>
  <c r="E40" i="8"/>
  <c r="F142" i="7"/>
  <c r="D153" i="7" s="1"/>
  <c r="E126" i="7"/>
  <c r="M120" i="7"/>
  <c r="L120" i="7"/>
  <c r="K120" i="7"/>
  <c r="C122" i="7" s="1"/>
  <c r="A114" i="7"/>
  <c r="A115" i="7" s="1"/>
  <c r="A116" i="7" s="1"/>
  <c r="A117" i="7" s="1"/>
  <c r="A118" i="7" s="1"/>
  <c r="A119" i="7" s="1"/>
  <c r="A113" i="7"/>
  <c r="N112" i="7"/>
  <c r="N120" i="7" s="1"/>
  <c r="C96" i="7"/>
  <c r="C62" i="7"/>
  <c r="L57" i="7"/>
  <c r="K57" i="7"/>
  <c r="C61" i="7" s="1"/>
  <c r="A50" i="7"/>
  <c r="A51" i="7" s="1"/>
  <c r="A52" i="7" s="1"/>
  <c r="A53" i="7" s="1"/>
  <c r="A54" i="7" s="1"/>
  <c r="A55" i="7" s="1"/>
  <c r="A56" i="7" s="1"/>
  <c r="D41" i="7"/>
  <c r="E40" i="7"/>
  <c r="E152" i="7" l="1"/>
  <c r="E152" i="9"/>
  <c r="E152" i="8"/>
  <c r="D159" i="6"/>
  <c r="F149" i="6"/>
  <c r="D160" i="6" s="1"/>
  <c r="E133" i="6"/>
  <c r="M127" i="6"/>
  <c r="L127" i="6"/>
  <c r="K127" i="6"/>
  <c r="C129" i="6" s="1"/>
  <c r="A120" i="6"/>
  <c r="A121" i="6" s="1"/>
  <c r="A122" i="6" s="1"/>
  <c r="A123" i="6" s="1"/>
  <c r="A124" i="6" s="1"/>
  <c r="A125" i="6" s="1"/>
  <c r="A126" i="6" s="1"/>
  <c r="N119" i="6"/>
  <c r="N127" i="6" s="1"/>
  <c r="C103" i="6"/>
  <c r="C101" i="6"/>
  <c r="C100" i="6"/>
  <c r="C99" i="6"/>
  <c r="C98" i="6"/>
  <c r="C97" i="6"/>
  <c r="C96" i="6"/>
  <c r="C95" i="6"/>
  <c r="C94" i="6"/>
  <c r="C93" i="6"/>
  <c r="C92" i="6"/>
  <c r="C91" i="6"/>
  <c r="C90" i="6"/>
  <c r="C89" i="6"/>
  <c r="C62" i="6"/>
  <c r="L57" i="6"/>
  <c r="K57" i="6"/>
  <c r="C61" i="6" s="1"/>
  <c r="A50" i="6"/>
  <c r="A51" i="6" s="1"/>
  <c r="A52" i="6" s="1"/>
  <c r="A53" i="6" s="1"/>
  <c r="A54" i="6" s="1"/>
  <c r="A55" i="6" s="1"/>
  <c r="A56" i="6" s="1"/>
  <c r="D41" i="6"/>
  <c r="E40" i="6" s="1"/>
  <c r="D166" i="5"/>
  <c r="F156" i="5"/>
  <c r="D167" i="5" s="1"/>
  <c r="E140" i="5"/>
  <c r="M134" i="5"/>
  <c r="L134" i="5"/>
  <c r="K134" i="5"/>
  <c r="C136" i="5" s="1"/>
  <c r="A127" i="5"/>
  <c r="A128" i="5" s="1"/>
  <c r="A129" i="5" s="1"/>
  <c r="A130" i="5" s="1"/>
  <c r="A131" i="5" s="1"/>
  <c r="A132" i="5" s="1"/>
  <c r="A133" i="5" s="1"/>
  <c r="N126" i="5"/>
  <c r="N134" i="5" s="1"/>
  <c r="C110" i="5"/>
  <c r="C107" i="5"/>
  <c r="C106" i="5"/>
  <c r="C105" i="5"/>
  <c r="C104" i="5"/>
  <c r="C103" i="5"/>
  <c r="C102" i="5"/>
  <c r="C101" i="5"/>
  <c r="C100" i="5"/>
  <c r="C99" i="5"/>
  <c r="C98" i="5"/>
  <c r="C97" i="5"/>
  <c r="C96" i="5"/>
  <c r="C95" i="5"/>
  <c r="C94" i="5"/>
  <c r="C93" i="5"/>
  <c r="C92" i="5"/>
  <c r="C91" i="5"/>
  <c r="C90" i="5"/>
  <c r="C89" i="5"/>
  <c r="C88" i="5"/>
  <c r="C62" i="5"/>
  <c r="L57" i="5"/>
  <c r="K57" i="5"/>
  <c r="C61" i="5" s="1"/>
  <c r="A50" i="5"/>
  <c r="A51" i="5" s="1"/>
  <c r="A52" i="5" s="1"/>
  <c r="A53" i="5" s="1"/>
  <c r="A54" i="5" s="1"/>
  <c r="A55" i="5" s="1"/>
  <c r="A56" i="5" s="1"/>
  <c r="D41" i="5"/>
  <c r="E40" i="5" s="1"/>
  <c r="E159" i="6" l="1"/>
  <c r="E166" i="5"/>
  <c r="E126" i="2" l="1"/>
  <c r="M120" i="2"/>
  <c r="L120" i="2"/>
  <c r="K120" i="2"/>
  <c r="C122" i="2" s="1"/>
  <c r="A113" i="2"/>
  <c r="A114" i="2" s="1"/>
  <c r="A115" i="2" s="1"/>
  <c r="A116" i="2" s="1"/>
  <c r="A117" i="2" s="1"/>
  <c r="A118" i="2" s="1"/>
  <c r="A119" i="2" s="1"/>
  <c r="N112" i="2"/>
  <c r="N120" i="2" s="1"/>
  <c r="C25" i="3" l="1"/>
  <c r="C24" i="3"/>
  <c r="C14" i="3"/>
  <c r="C15" i="3" l="1"/>
  <c r="D41" i="2"/>
  <c r="E40" i="2" s="1"/>
  <c r="F142" i="2" l="1"/>
  <c r="D153" i="2" s="1"/>
  <c r="E152" i="2" l="1"/>
  <c r="C62" i="2" l="1"/>
  <c r="K57" i="2"/>
  <c r="C61" i="2" s="1"/>
  <c r="A50" i="2"/>
  <c r="A51" i="2" s="1"/>
  <c r="A52" i="2" s="1"/>
  <c r="A53" i="2" s="1"/>
  <c r="A54" i="2" s="1"/>
  <c r="A55" i="2" s="1"/>
  <c r="A56" i="2" s="1"/>
</calcChain>
</file>

<file path=xl/sharedStrings.xml><?xml version="1.0" encoding="utf-8"?>
<sst xmlns="http://schemas.openxmlformats.org/spreadsheetml/2006/main" count="2297" uniqueCount="376">
  <si>
    <t>CARGO</t>
  </si>
  <si>
    <t>* Dirección, barrio - vereda, Centro Zonal</t>
  </si>
  <si>
    <t>MODALIDAD</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</si>
  <si>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</si>
  <si>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</si>
  <si>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</si>
  <si>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</si>
  <si>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</si>
  <si>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</si>
  <si>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</si>
  <si>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</si>
  <si>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</si>
  <si>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</si>
  <si>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</si>
  <si>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Sumatoria</t>
  </si>
  <si>
    <t xml:space="preserve">Experiencia minima a acreditar </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</si>
  <si>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</si>
  <si>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</si>
  <si>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</si>
  <si>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</si>
  <si>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</si>
  <si>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</si>
  <si>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</si>
  <si>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</si>
  <si>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</si>
  <si>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</si>
  <si>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 xml:space="preserve">Cantidad de Cupos ejecutados </t>
  </si>
  <si>
    <t>Valor</t>
  </si>
  <si>
    <t>Criterio</t>
  </si>
  <si>
    <t>Número de cupos</t>
  </si>
  <si>
    <t>Experiencia habilitante</t>
  </si>
  <si>
    <t>fueron objeto de multas
si/no</t>
  </si>
  <si>
    <t>Total meses de experiencia adicional acreditada valida</t>
  </si>
  <si>
    <t>CRITERIO</t>
  </si>
  <si>
    <t xml:space="preserve">Concepto, cumple </t>
  </si>
  <si>
    <t>Solo de certificaciones validadas (por que se ajustan al objeto solicitado y periodos solicitado y no fueron objeto de multas</t>
  </si>
  <si>
    <t>Valor ejecutado
del contrato</t>
  </si>
  <si>
    <t>** Cupos de acuerdo con el área exigida en el estándar 40 para las dos Modalidades</t>
  </si>
  <si>
    <t>Talento Humano - Habilitante</t>
  </si>
  <si>
    <t>PROPORCIÓN T.HNO/CUPOS</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</si>
  <si>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</si>
  <si>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</si>
  <si>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</si>
  <si>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</si>
  <si>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PROFESIONAL DE APOYO PSICOSOCIAL</t>
  </si>
  <si>
    <t>Numero
 del contrato</t>
  </si>
  <si>
    <t>Propuesta Técnica - Habilitante</t>
  </si>
  <si>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</si>
  <si>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</si>
  <si>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</si>
  <si>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</si>
  <si>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</si>
  <si>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</si>
  <si>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</si>
  <si>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</si>
  <si>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</si>
  <si>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</si>
  <si>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</si>
  <si>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</si>
  <si>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</si>
  <si>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</si>
  <si>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</si>
  <si>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ACTA DE INFORME DE EVALUACION DE PROPUESTAS</t>
  </si>
  <si>
    <t>No.</t>
  </si>
  <si>
    <t>DOCUMENTOS</t>
  </si>
  <si>
    <t>FOLIOS</t>
  </si>
  <si>
    <t>CUMPLE</t>
  </si>
  <si>
    <t xml:space="preserve">NO CUMPLE </t>
  </si>
  <si>
    <t>CERTIFICADO DE EXISTENCIA Y REPRESENTACIÓN LEGAL DEL PROPONENTE</t>
  </si>
  <si>
    <t>REGISTRO UNICO TRIBUTARIO</t>
  </si>
  <si>
    <t>CONSULTA BOLETIN RESPONSABLES FISCALES DEL REPRESENTANTE LEGAL Y DE LA PERSONA JURIDICA</t>
  </si>
  <si>
    <t>CONSULTA CERTIFICADO DEL SISTEMA DE INFORMACIÓN Y REGISTRO DE SANCIONES Y CAUSAS DE INHABILIDAD –SIRI– VIGENTE, EXPEDIDO POR LA PROCURADURÍA GENERAL DE LA NACIÓN DEL REPRESENTANTE LEGAL Y DE LA PERSONA JURÍDICA</t>
  </si>
  <si>
    <t>CONSULTA ANTECEDENTES PENALES DEL REPRESENTANTE LEGAL</t>
  </si>
  <si>
    <t>CECILIA DE LA FUENTE DE LLERAS</t>
  </si>
  <si>
    <t xml:space="preserve">PROPONENTE: </t>
  </si>
  <si>
    <t>NUMERO DE NIT</t>
  </si>
  <si>
    <t>ACTIVO CORRIENTE</t>
  </si>
  <si>
    <t xml:space="preserve">ACTIVO TOTAL </t>
  </si>
  <si>
    <t xml:space="preserve">PASIVO CORRIENTE </t>
  </si>
  <si>
    <t>PASIVO TOTAL</t>
  </si>
  <si>
    <t>INDICADORES FINANCIEROS DEL PROPONENTE</t>
  </si>
  <si>
    <t>Capacidad Financiera</t>
  </si>
  <si>
    <t>NIVEL DE ENDEUDAMIENTO</t>
  </si>
  <si>
    <t>CONSOLIDADO GENERAL:</t>
  </si>
  <si>
    <t xml:space="preserve">CON LA CAPACIDAD FINANCIERA </t>
  </si>
  <si>
    <t>PROPONENTE</t>
  </si>
  <si>
    <t>NOTA EXPLICATIVA: Este formato se debe diligenciarse cuantas veces sea necesario de acuerdo al numero de oferentes.</t>
  </si>
  <si>
    <t xml:space="preserve">                                                 INSTITUTO COLOMBIANO DE BIENESTAR FAMILIAR - ICBF</t>
  </si>
  <si>
    <t>RUP (SI APLICA)</t>
  </si>
  <si>
    <t>Se procede a evaluar las propuestas presentadas por los siguientes oferentes:</t>
  </si>
  <si>
    <t>RESOLUCIÓN POR LA CUAL EL ICBF OTROGA O RECONOCE PERSONERÍA JURÍDICA EN LOS CASOS QUE APLIQUE</t>
  </si>
  <si>
    <t>PODER EN CASO DE QUE EL PROPONENTE ACTÚE A TRAVÉS DE APODERADO</t>
  </si>
  <si>
    <t>CARTA DE PRESENTACION DE LA PROPUESTA DONDE SE INDIQUE EL GRUPO O CRUPOS EN LOS QUE VA A PARTICIPAR FORMATO 1</t>
  </si>
  <si>
    <t>CERTIFICAD DE CUMPLIMIENTO DE PAGO DE APORTES DE SEGURIDAD SOCIAL Y PARAFISCALES. FORMATO 2</t>
  </si>
  <si>
    <t>CERTIFICACION DE PARTICIPACION INDEPENDIENTE DEL PROPONENTE FORMATO 3</t>
  </si>
  <si>
    <t>DOCUMENTO DE CONSTITUCIÓN DEL CONSORCIO O UNIÓN TEMPORAL CUANDO APLIQUE FORMATO 4 - 5</t>
  </si>
  <si>
    <t>Resumen de Grupos y Presupuesto que esta ofertando (se debe hacer una valuación independiente para cada grupo al que se presenta)</t>
  </si>
  <si>
    <t>Experiencia mínima a acreditar en cupos (80% de los cupos del grupo)</t>
  </si>
  <si>
    <t>Porcentaje de participación en caso de consorcio o unión temporal</t>
  </si>
  <si>
    <t>Infraestructura Formato 11 - Habilitante</t>
  </si>
  <si>
    <t>CAPACIDAD  INSTALADA EN CUPOS**</t>
  </si>
  <si>
    <t>UBICACIÓN*</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</si>
  <si>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</si>
  <si>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</si>
  <si>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</si>
  <si>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</si>
  <si>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</si>
  <si>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</si>
  <si>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</si>
  <si>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</si>
  <si>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</si>
  <si>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CÉDULA DE CIUDADANÍA</t>
  </si>
  <si>
    <t>TARJETA PROFESIONAL DE REQUERIRSE</t>
  </si>
  <si>
    <t>TÍTULO OBTENIDO</t>
  </si>
  <si>
    <t>INSTITUCIÓN DE EDUCACIÓN SUPERIOR</t>
  </si>
  <si>
    <t>FECHA DE TERMINACIÓN DE MATERIAS O DE GRADO SEGÚN EL CASO</t>
  </si>
  <si>
    <t xml:space="preserve">EXPERIENCIA PROFESIONAL </t>
  </si>
  <si>
    <t xml:space="preserve">CARTA DE COMPROMISO DE SUSCRIBIR EL CONTRATO FORMATO 8 </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</si>
  <si>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</si>
  <si>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</si>
  <si>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</si>
  <si>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</si>
  <si>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</si>
  <si>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</si>
  <si>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</si>
  <si>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PROFESIONAL DE APOYO PEDAGÓGICO  POR CADA MIL CUPOS OFERTADOS O FRACIÓN INFERIOR</t>
  </si>
  <si>
    <t xml:space="preserve">FINANCIERO  POR CADA CINCO MIL CUPOS OFERTADOS O FRACIÓN INFERIOR </t>
  </si>
  <si>
    <r>
      <t xml:space="preserve">En ______________, a los </t>
    </r>
    <r>
      <rPr>
        <b/>
        <sz val="11"/>
        <color theme="1"/>
        <rFont val="Arial Narrow"/>
        <family val="2"/>
      </rPr>
      <t xml:space="preserve">XXXXX </t>
    </r>
    <r>
      <rPr>
        <sz val="11"/>
        <color theme="1"/>
        <rFont val="Arial Narrow"/>
        <family val="2"/>
      </rPr>
      <t xml:space="preserve">de 2014, en las instalaciones del Instituto Colombiano de Bienestar Familiar –ICBF- de la Regional </t>
    </r>
    <r>
      <rPr>
        <b/>
        <sz val="11"/>
        <color theme="1"/>
        <rFont val="Arial Narrow"/>
        <family val="2"/>
      </rPr>
      <t xml:space="preserve">XXXXX </t>
    </r>
    <r>
      <rPr>
        <sz val="11"/>
        <color theme="1"/>
        <rFont val="Arial Narrow"/>
        <family val="2"/>
      </rPr>
      <t>se reunieron los integrantes del Comité Evaluador, a saber: Estudio Técnico</t>
    </r>
    <r>
      <rPr>
        <b/>
        <sz val="11"/>
        <color theme="1"/>
        <rFont val="Arial Narrow"/>
        <family val="2"/>
      </rPr>
      <t xml:space="preserve">: </t>
    </r>
    <r>
      <rPr>
        <sz val="11"/>
        <color theme="1"/>
        <rFont val="Arial Narrow"/>
        <family val="2"/>
      </rPr>
      <t>____________________________; ______________________Estudio Financiero</t>
    </r>
    <r>
      <rPr>
        <b/>
        <sz val="11"/>
        <color theme="1"/>
        <rFont val="Arial Narrow"/>
        <family val="2"/>
      </rPr>
      <t>:</t>
    </r>
    <r>
      <rPr>
        <sz val="11"/>
        <color theme="1"/>
        <rFont val="Arial Narrow"/>
        <family val="2"/>
      </rPr>
      <t xml:space="preserve"> _______________________; y Estudio Jurídico</t>
    </r>
    <r>
      <rPr>
        <b/>
        <sz val="11"/>
        <color theme="1"/>
        <rFont val="Arial Narrow"/>
        <family val="2"/>
      </rPr>
      <t>:</t>
    </r>
    <r>
      <rPr>
        <sz val="11"/>
        <color theme="1"/>
        <rFont val="Arial Narrow"/>
        <family val="2"/>
      </rPr>
      <t xml:space="preserve"> ________________con el fin de estudiar y evaluar las propuestas presentadas con ocasión de la Convocatoria Pública de aporte No. __ de 2014, cuyo objeto consiste en</t>
    </r>
    <r>
      <rPr>
        <b/>
        <sz val="11"/>
        <color theme="1"/>
        <rFont val="Arial Narrow"/>
        <family val="2"/>
      </rPr>
      <t>: XXXXXXX</t>
    </r>
  </si>
  <si>
    <t xml:space="preserve">GARANTIA DE SERIEDAD DE LA PROPUESTA </t>
  </si>
  <si>
    <t xml:space="preserve">AUTORIZACION DEL REPRESENTANTE LEGAL Y/O APODERADO PARA PRESENTAR PROPUESTA O SUSCRIBIR EL CONTRATO (DE REQUERIRSE DE ACUERDO A LOS ESTATUTOS)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</si>
  <si>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</si>
  <si>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</si>
  <si>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</si>
  <si>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</si>
  <si>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</si>
  <si>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</si>
  <si>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</si>
  <si>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</si>
  <si>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</si>
  <si>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</si>
  <si>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</si>
  <si>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</si>
  <si>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</si>
  <si>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</si>
  <si>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MODALIDAD A LA QUE SE PRESENTA
(CDI CON ARRIENDO- CDI SIN ARRIENDO - MODALIDAD FAMILIAR)</t>
  </si>
  <si>
    <t xml:space="preserve">EVALUACIÓN FINANCIERA PRIMERA INFANCIA </t>
  </si>
  <si>
    <t>No DEL GRUPO AL QUE SE PRESENTA</t>
  </si>
  <si>
    <t>VALOR DEL PRESUPUESTO OFICIAL</t>
  </si>
  <si>
    <t>VALOR TOTAL DEL PRESUPUESTO OFICIAL DE LOS GRUPOS A LOS QUE SE PRESENTA:</t>
  </si>
  <si>
    <t>VALOR TOTAL DEL PRESUPUESTO DE LOS GRUPOS A LOS QUE SE PRESENTA EN SMMLV:</t>
  </si>
  <si>
    <t>INFORMACION A 31 DE DICIEMBRE DE 2013</t>
  </si>
  <si>
    <t>LIQUIDEZ*</t>
  </si>
  <si>
    <t>* VER NOTA 5 DEL NUMERAL 3.18</t>
  </si>
  <si>
    <t xml:space="preserve">UNION TEMPORAL FARO DE LUZ WAWA APARI </t>
  </si>
  <si>
    <t>FUNDACION FARO DE LUZ</t>
  </si>
  <si>
    <t>INSTITUCION EDUCATIVA BAJO SINAI</t>
  </si>
  <si>
    <t>CAMARA DE COMERCIO DE PASTO</t>
  </si>
  <si>
    <t>107-108</t>
  </si>
  <si>
    <t>En la certificación el objeto no especifica la ejecución de programas dirigidos a la atención de la Familia relacionada con servicios que incluyan el componente de fortalecimiento de las capacidades de cuidado.</t>
  </si>
  <si>
    <t>ADVAR SECURITY</t>
  </si>
  <si>
    <t>SAMONSE RASTREO SATELITAL</t>
  </si>
  <si>
    <t>SOCIOLOGA</t>
  </si>
  <si>
    <t>UNIVERSIDAD DE NARIÑO</t>
  </si>
  <si>
    <t>FLOR ALBA CANO ALPALA</t>
  </si>
  <si>
    <t>COLDAGRO</t>
  </si>
  <si>
    <t>TRANSTOURS LTDA.</t>
  </si>
  <si>
    <t>2014-1345</t>
  </si>
  <si>
    <t xml:space="preserve"> NO</t>
  </si>
  <si>
    <t>4  meses y 9 días</t>
  </si>
  <si>
    <t>UNION TEMPORAL FUNDACION FARO DE LUZ WAWA APARI</t>
  </si>
  <si>
    <t xml:space="preserve">Observacion: La verificacion de la informacion financiera de la UT. Se realiza de acuerdo con el Numeral 3,18 Nota 3 del pliego definitivo </t>
  </si>
  <si>
    <t>900211016-8 900382033-6</t>
  </si>
  <si>
    <t>INSITUTO TECNICO SUR COLOMBIANO</t>
  </si>
  <si>
    <t>847216-014</t>
  </si>
  <si>
    <t>3 años 18 días</t>
  </si>
  <si>
    <t xml:space="preserve">FUNDACION COLOMBIANA PARA EL DESARROLLO AGRICOLA - COLDAGRO                      </t>
  </si>
  <si>
    <t>Rango al que aplica:  Valor del presupuesto oficial Rango SMMLV</t>
  </si>
  <si>
    <t>IDL  Mayor o igual a 1,2</t>
  </si>
  <si>
    <t>NDE Menor o igual 65%</t>
  </si>
  <si>
    <t>APOYO PSICOSOCIAL MODALIDAD FAMILIAR</t>
  </si>
  <si>
    <t>PSICOLOGO</t>
  </si>
  <si>
    <t>10 meses 19 días</t>
  </si>
  <si>
    <t>113-118</t>
  </si>
  <si>
    <t>ALCALDIA MUNICIPAL DE GUALMATAN</t>
  </si>
  <si>
    <t>6 meses 7 días</t>
  </si>
  <si>
    <t>120-128</t>
  </si>
  <si>
    <t>3 días</t>
  </si>
  <si>
    <t>9 días</t>
  </si>
  <si>
    <t>22 días</t>
  </si>
  <si>
    <t xml:space="preserve">FUNDACION COLOMBIANA PARA EL DESARROLLO AGRICOLA - COLDAGRO                     </t>
  </si>
  <si>
    <t>ALCALDIA MUNICIPAL DE CUMBITARA</t>
  </si>
  <si>
    <t>CDI INSTITUCUIONAL SIN ARRIENDO</t>
  </si>
  <si>
    <t>BARRIO EL PRADO CENTRO SENA CABECERA MUNICIPAL</t>
  </si>
  <si>
    <t>BARRIO SAN LUIS CABECERA MUNICIPAL</t>
  </si>
  <si>
    <t>X</t>
  </si>
  <si>
    <r>
      <rPr>
        <b/>
        <sz val="10"/>
        <color theme="1"/>
        <rFont val="Calibri"/>
        <family val="2"/>
      </rPr>
      <t>CUMPLE PERFIL</t>
    </r>
    <r>
      <rPr>
        <b/>
        <sz val="11"/>
        <color theme="1"/>
        <rFont val="Calibri"/>
        <family val="2"/>
      </rPr>
      <t xml:space="preserve">
SI /NO</t>
    </r>
  </si>
  <si>
    <r>
      <rPr>
        <b/>
        <sz val="9"/>
        <color theme="1"/>
        <rFont val="Calibri"/>
        <family val="2"/>
      </rPr>
      <t>CUMPLE PROPORCION</t>
    </r>
    <r>
      <rPr>
        <b/>
        <sz val="11"/>
        <color theme="1"/>
        <rFont val="Calibri"/>
        <family val="2"/>
      </rPr>
      <t xml:space="preserve">
SI /NO</t>
    </r>
  </si>
  <si>
    <t>COOPERATIVA UNIDA MULTIACTIVA DE NARIÑO COPUMNAR</t>
  </si>
  <si>
    <t>01/08/2014 31/102014</t>
  </si>
  <si>
    <t>JOSE RENBERTO ORDONEZ OBANDO</t>
  </si>
  <si>
    <t>CESMAG</t>
  </si>
  <si>
    <t>YUDI AMPARO MORA MARROQUIN</t>
  </si>
  <si>
    <t>CORPORACION UNIVERSITARIA REMINGTON</t>
  </si>
  <si>
    <t>FUNDACION EMSSANAR</t>
  </si>
  <si>
    <t>COOORDINACION DE CENTRO DE RECUPERACION NUTRICIONAL</t>
  </si>
  <si>
    <t xml:space="preserve">FUNDACION EMSSANAR HOSPITAL SAN PEDRO </t>
  </si>
  <si>
    <t xml:space="preserve">01/08/2011     31/12/2011 </t>
  </si>
  <si>
    <t>HOSPITAL SAN PEDRO DECUMBITARA</t>
  </si>
  <si>
    <t>01/04/2008   31/072011</t>
  </si>
  <si>
    <t>PSICOLOGA</t>
  </si>
  <si>
    <t>SANDRA DELSOCORRO MONCAYO MAYA</t>
  </si>
  <si>
    <t>PSICOLOGA SOCIAL COMUNITARIO</t>
  </si>
  <si>
    <t xml:space="preserve">UNAD </t>
  </si>
  <si>
    <t>FUNDACION DEJANDO HUELLLA</t>
  </si>
  <si>
    <t>15/01/2013   31/07/2014</t>
  </si>
  <si>
    <t>PSICOLOGA EQUIPO PSICOSOCIAL</t>
  </si>
  <si>
    <t>TALENTO HUMANO EFICAZ</t>
  </si>
  <si>
    <t>01/06/2012   31/12/2012</t>
  </si>
  <si>
    <t>INSTITUTO CHAMPAGNAT</t>
  </si>
  <si>
    <t>01/09/1992   30/06/2001</t>
  </si>
  <si>
    <t>DOCENTE</t>
  </si>
  <si>
    <t>MARCELA NAYIBETH MORA</t>
  </si>
  <si>
    <t>TRABAJADORA SOCIAL</t>
  </si>
  <si>
    <t>UNIVERSIDAD MARIANA</t>
  </si>
  <si>
    <t>EMILCE CECILIA LOPEZMORA</t>
  </si>
  <si>
    <t>UNAD</t>
  </si>
  <si>
    <r>
      <rPr>
        <b/>
        <sz val="10"/>
        <color theme="1"/>
        <rFont val="Calibri"/>
        <family val="2"/>
      </rPr>
      <t xml:space="preserve">CUMPLE </t>
    </r>
    <r>
      <rPr>
        <b/>
        <sz val="11"/>
        <color theme="1"/>
        <rFont val="Calibri"/>
        <family val="2"/>
      </rPr>
      <t xml:space="preserve">
SI /NO</t>
    </r>
  </si>
  <si>
    <t>FUNDACION DEJANDO HUELLA</t>
  </si>
  <si>
    <t>1/02/2014   31/07/2014</t>
  </si>
  <si>
    <t>AGENTE EDUCATIVO</t>
  </si>
  <si>
    <t>01/11/2012   31/12/2012</t>
  </si>
  <si>
    <t>CENTRO COMERCIAL DE LUBRICANTES</t>
  </si>
  <si>
    <t>RECURSOS HUMANOS</t>
  </si>
  <si>
    <t>08/2010        12/2011</t>
  </si>
  <si>
    <t>ESTIMULACION TEMPRANA</t>
  </si>
  <si>
    <t>07/2009   05/2010</t>
  </si>
  <si>
    <t>ACOMPAÑAMIENTO EDUCATIVO</t>
  </si>
  <si>
    <t>2. CRITERIOS DE EVALUACIÓN</t>
  </si>
  <si>
    <t>1. Experiencia Específica - Adicional</t>
  </si>
  <si>
    <t>AMANDA VIVIANA PANTOJA CORDOBA</t>
  </si>
  <si>
    <t>FUNDACION REDCOM</t>
  </si>
  <si>
    <t>PSICOLOGA COORDINADORA</t>
  </si>
  <si>
    <t>01/07/2011   31/12/2012</t>
  </si>
  <si>
    <t xml:space="preserve">SI </t>
  </si>
  <si>
    <t xml:space="preserve">SAVE THE CHILDRENS </t>
  </si>
  <si>
    <t>ASESOR PEDAGOGICO</t>
  </si>
  <si>
    <t>01/06/2012   30/11/2012</t>
  </si>
  <si>
    <t>ANA CAROLINA BRAVO PANTOJA</t>
  </si>
  <si>
    <t>UNIVERSIDAD REMINGTON</t>
  </si>
  <si>
    <t>APUESTAS UNIDAS</t>
  </si>
  <si>
    <t>27/11/2007     15/03/2012</t>
  </si>
  <si>
    <t>TALENTO HUMAMO</t>
  </si>
  <si>
    <t>HOGAR EMPRESARIAL</t>
  </si>
  <si>
    <t>COORDINADORA PEDAGOCICA</t>
  </si>
  <si>
    <t>01/01/2009   15/03/2012</t>
  </si>
  <si>
    <t>CLINICA MIRAMAR</t>
  </si>
  <si>
    <t>COORDINADORA GESTION HUMANA</t>
  </si>
  <si>
    <t>20/03/2012   31/08/2013</t>
  </si>
  <si>
    <t>DAVIS LEONOR CASTILLO MUÑOZ</t>
  </si>
  <si>
    <t>UNIVERSIDAD ANTONIO NARIÑO NARIÑO</t>
  </si>
  <si>
    <t>03/02/2014   30/07/2014</t>
  </si>
  <si>
    <t xml:space="preserve">PSICOLOGA </t>
  </si>
  <si>
    <t>CENTRO DE SALUD SAN LORENZO</t>
  </si>
  <si>
    <t>24/04/2012   31/12/2013</t>
  </si>
  <si>
    <t>COORDINADORA DE SALUD MENTAL</t>
  </si>
  <si>
    <t>ALCALDIA DE FUNES</t>
  </si>
  <si>
    <t>04/12/2011   31/12/2011</t>
  </si>
  <si>
    <t>AUDITORIA POA</t>
  </si>
  <si>
    <t>CENTRO DE SALUD SAN LORENZO S</t>
  </si>
  <si>
    <t>08/09/2009   31/12/2009</t>
  </si>
  <si>
    <t>SANDRA MILENA SANCHEZ BRAVO</t>
  </si>
  <si>
    <t>COMISARIA DE FAMILIA MUNICIPIO TABLON DE GOMEZ</t>
  </si>
  <si>
    <t>2012   2013</t>
  </si>
  <si>
    <t>DOCENTE UNIVERSITARIA</t>
  </si>
  <si>
    <t>COORDINADORA METODOLOGICA</t>
  </si>
  <si>
    <t>CORPORACION CENTRO COMUNITARIO LA ROSA</t>
  </si>
  <si>
    <t>FUNDACION CRI  CREANDO ILUSIONES</t>
  </si>
  <si>
    <t>2009   2012</t>
  </si>
  <si>
    <t>ANA CAROLINA LOPEZ PAZOS</t>
  </si>
  <si>
    <t>CORPORACION MAESTRA VIDA</t>
  </si>
  <si>
    <t>01/02/2010  31/12/2010</t>
  </si>
  <si>
    <t>PSICOLOGA CLINICA</t>
  </si>
  <si>
    <t>01/01/2007   31/12/2007</t>
  </si>
  <si>
    <t>INSTITUCION EDUCATIVA MUNICIPAL SANTA BARBARA</t>
  </si>
  <si>
    <t>01/02/2005   30/06/2006</t>
  </si>
  <si>
    <t>PRACTICA PROFESIONALPSICOLOGIA</t>
  </si>
  <si>
    <t xml:space="preserve">COORDINADOR </t>
  </si>
  <si>
    <t>JUAN CARLOS LOPEZ VALLEJO</t>
  </si>
  <si>
    <t>EMSSANAR</t>
  </si>
  <si>
    <t>TECNICO DE APOYO PROYECTO RED JUNTOS</t>
  </si>
  <si>
    <t>21/11/2008   20/11/2009</t>
  </si>
  <si>
    <t>AUNAR</t>
  </si>
  <si>
    <t>PROFESIONAL PSICOSOCIAL</t>
  </si>
  <si>
    <t>01/06/2008   31/12/2008</t>
  </si>
  <si>
    <t>SALVI</t>
  </si>
  <si>
    <t>01/04/2008   30/05/2008</t>
  </si>
  <si>
    <t>28/01/2007    30/04/2007</t>
  </si>
  <si>
    <t>CORREDOR ORIENTAL</t>
  </si>
  <si>
    <t>MARIO ANDRES HERNANDEZ LOPEZ</t>
  </si>
  <si>
    <t>SOCIOLOGO</t>
  </si>
  <si>
    <t>FUNDACION INGENIERIA Y MEDIO AMBIENTE</t>
  </si>
  <si>
    <t>01/02/2008   31/12/2009</t>
  </si>
  <si>
    <t>03/02/2014   31/07/2014</t>
  </si>
  <si>
    <t>NATALIA PANTOJA SANTANDER</t>
  </si>
  <si>
    <t>UNIVERSIDAD ANTONIO NARIÑO</t>
  </si>
  <si>
    <t>MUNICIPIO DE FUNES</t>
  </si>
  <si>
    <t>01/01/2010   31/12/2010</t>
  </si>
  <si>
    <t>GESTAR FUTURO</t>
  </si>
  <si>
    <t>08/01/2008   11/04/2008</t>
  </si>
  <si>
    <t>25/04/2005   30/12/2005</t>
  </si>
  <si>
    <t>FABIOLA MAGALY ROSERO SANTACRUZ</t>
  </si>
  <si>
    <t>UNIVERSIDAD INCCA DE COLOMBIA</t>
  </si>
  <si>
    <t>SENA</t>
  </si>
  <si>
    <t>11/04/2012   30/06/2012</t>
  </si>
  <si>
    <t>01/10/2012   16/12/2012</t>
  </si>
  <si>
    <t>CENTRO HOSPITAL LA FLORIDA</t>
  </si>
  <si>
    <t>15/01/2012   31/03/2012</t>
  </si>
  <si>
    <t>CONVOCATORIA PÚBLICA DE APORTE No 003 DE 2014</t>
  </si>
  <si>
    <t>1,2 carpeta 1</t>
  </si>
  <si>
    <t>18 carpeta 1</t>
  </si>
  <si>
    <t>1,3,5,7,9,11 carpeta 2</t>
  </si>
  <si>
    <t>6,7- 22,23,24 carpeta 1</t>
  </si>
  <si>
    <t>N/A</t>
  </si>
  <si>
    <t>32 al 36 carpeta 2</t>
  </si>
  <si>
    <t>66 al 68 carpeta 1</t>
  </si>
  <si>
    <t>9 al12 y del 26 al 29 carpeta 1</t>
  </si>
  <si>
    <t>93,94 carpeta 1</t>
  </si>
  <si>
    <t>14-15  y 31,32 carpeta X 1</t>
  </si>
  <si>
    <t>16,17 y 31, 32 carpeta 1</t>
  </si>
  <si>
    <t>65 al 68</t>
  </si>
  <si>
    <t xml:space="preserve">13 y 30 carpeta 1 </t>
  </si>
  <si>
    <t xml:space="preserve">Resolucion 02602 del 28 de noviembre de 2014- Faro de Luz
Resolucion 02601 del 28 de noviembre de 2014. Coldagro </t>
  </si>
  <si>
    <t>-</t>
  </si>
  <si>
    <t>El objeto contractual no cumple con lo requerido en el pliego de condiciones.</t>
  </si>
  <si>
    <t>El objeto no corresponde a programas de atención a la Primera Infancia y/o Familia.</t>
  </si>
  <si>
    <t>0</t>
  </si>
  <si>
    <t>01/08/2014 31/10/2014</t>
  </si>
  <si>
    <t>JOSE RENBERTO ORDONEZ OBANDO, DEFINIR A QUE GRUPO PERTENECE</t>
  </si>
  <si>
    <t xml:space="preserve"> UNION TEMPORAL FARO DE LUZ WAWA APARI - INTEGRADO POR FARO DE LUZ y COLDAGRO</t>
  </si>
  <si>
    <t>SUBSANO PARCIALMENTE                  EN COMPONENTE SALUD Y NUTRICION, MODALIDAD INSTITUCIONAL: NO CORRESPONDE CON PLAN DE SANEAMIENTO BASICO ESTABLECIDO EN LA NORMA COLOMBIANA 
MODALIDAD FAMILIAR: AMPLIAR LO REFERENTE A BUENAS PRACTICAS DE MANUFACTURA, TENER EN CUENTA QUE DENTRO DE LA PROPUESTA SE RELACIONAN ACTIVIDADES QUE NO SON PROPIAS DEL MANUAL DE BUENAS PRACTICAS DE MANUFACTURA. DEBE BASARSE EN MINUTA PATRON PARA SERVICIO DE ALIMENTACION</t>
  </si>
  <si>
    <t>PRESENTA INFORMACION PARCIAL DE ESTE GRUPO Y NO PRESENTA SOPORTES - NO PRESENTAN FORMATO 11 PARA LA MODALIDAD CDI CON ARRIENDO Y SIN ARRIENDO, EN EL FORMATO 11 LA CAPACIDAD DE CUPOS NO CORRESPONDE A LO OFERTADO</t>
  </si>
  <si>
    <t xml:space="preserve">PRESENTA INFORMACION PARCIAL DE ESTE GRUPO Y NO PRESENTA SOPORTES - NO PRESENTAN FORMATO 11 PARA LA MODALIDAD CDI CON ARRIENDO Y SIN ARRIENDO, EN EL FORMATO 11 LA CAPACIDAD DE CUPOS NO CORRESPONDE A LO OFERTADO </t>
  </si>
  <si>
    <t>EL PROPONENTE OFERTA SUS SERVICIOS PARCIALMENTE, NO SE PRESENTA A LA MODALIDAD FAMILIAR QUE HACE PARTE DE ESTE GRUPO  - PRESENTA DOCUMENTOS PARA SUBSANAR</t>
  </si>
  <si>
    <t>PRESENTA INFORMACION PARCIAL DE ESTE GRUPO Y NO PRESENTA SOPORTES - SUBSANA PARCIALMENTE PRESENTAN FOMATO 11 PARA LA MODALIDAD CDI CON ARRIENDO Y SIN ARRIENDO,  QUEDANDO PENDIENTE CARTAS DE COMPROMISO PARA LAS UDS CUMBITARA 449 Y NUEVO MUNDO</t>
  </si>
  <si>
    <t>PRESENTA INFORMACION PARCIAL DE ESTE GRUPO Y NO PRESENTA SOPORTES - SUBSANA PARCIALMENTE PRESENTAN FOMATO 11 PARA LA MODALIDAD CDI CON ARRIENDO Y SIN ARRIENDO,  QUEDANDO PENDIENTE CARTAS DE COMPROMISO DE AMIGOS DE UN ANGEL Y EN EL FORMATO 11 NO CORREPONDE CON LA CAPACIDAD CUPOS INSTALADA</t>
  </si>
  <si>
    <t xml:space="preserve">PRESENTA INFORMACION PARCIAL DE ESTE GRUPO Y NO PRESENTA SOPORTES - SUBSANA PARCIALMENTE PRESENTAN FOMATO 11 PARA LA MODALIDAD CDI CON ARRIENDO Y SIN ARRIENDO,  QUEDANDO PENDIENTE CARTAS DE COMPROMISO DE AMIGOS DE UN ANGEL Y EN EL FORMATO 11 NO CORREPONDE CON LA CAPACIDAD CUPOS INSTALADA </t>
  </si>
  <si>
    <t xml:space="preserve">PRESENTA INFORMACION PARCIAL DE ESTE GRUPO Y NO PRESENTA SOPORTES - SUBSANA PARCIALMENTE PRESENTAN FOMATO 11 PARA LA MODALIDAD CDI CON ARRIENDO Y SIN ARRIENDO,  QUEDANDO PENDIENTE CARTAS DE COMPROMISO DE LAS UDS CASTILLO DEL SABER, LUNITA CONSENTIDA, INFANCIA AMOROSA YSEMILLITAS LORENCEÑAS </t>
  </si>
  <si>
    <t>PRESENTA INFORMACION PARCIAL DE ESTE GRUPO Y NO PRESENTA SOPORTES - SUBSANA PARCIALMENTE PRESENTAN FOMATO 11 PARA LA MODALIDAD CDI CON ARRIENDO Y SIN ARRIENDO,  QUEDANDO PENDIENTE CARTAS DE COMPROMISO DE LAS UDS CASTILLO DEL SABER, LUNITA CONSENTIDA, INFANCIA AMOROSA YSEMILLITAS LORENCEÑAS</t>
  </si>
  <si>
    <t xml:space="preserve">LA UDS CORRESPONDE AL GRUPO 32 LA CAPACIDAD INSTALADA NO CORESPONDE A LA  CANTIDAD DE CUPOS OFERTADOS,EL PROPONENTE OFERTA SUS SERVICIOS PARCIALMENTE - SUBSANA PARCIALMENTE  PRESENTAN FOMATO 11 PARA LA MODALIDAD CDI CON ARRIENDO Y SIN ARRIENDO,  PRESENTAN LAS CARTAS DE SOPORTE DE ALGUNAS UDS, QUEDANDO PENDIENTES 2 DE LA MODALIDAD CDI SIN ARRIENDO AMIGUITOS DE SANTANDER Y CHIQUTINES CARTAGUEÑOS
</t>
  </si>
  <si>
    <t xml:space="preserve">EL PROPONENTE OFERTA SUS SERVICIOS PARCIALMENTE, NO SE PRESENTA A LA MODALIDAD FAMILIAR QUE HACE PARTE DE ESTE GRUPO -  SUBSANA PARCIALMENTE PRESENTAN FOMATO 11 PARA LA MODALIDAD CDI CON ARRIENDO Y SIN ARRIENDO,  PRESENTAN LAS CARTAS DE SOPORTE DE ALGUNAS UDS, QUEDANDO PENDIENTES 2 DE LA MODALIDAD CDI SIN ARRIENDO AMIGUITOS DE SANTANDER Y CHIQUTINES CARTAGUEÑOS  </t>
  </si>
  <si>
    <t xml:space="preserve">LA UDS CORRESPONDE AL GRUPO 32 LA CAPACIDAD INSTALADA NO CORESPONDE A LA  CANTIDAD DE CUPOS OFERTADOS,EL PROPONENTE OFERTA SUS SERVICIOS PARCIALMENTE -  PRESENTAN DOCUMENTOS PARA SUBSANAR
</t>
  </si>
  <si>
    <t xml:space="preserve">   NO PRESENTA TARJETA PROFESIONAL - NO SUBSANÓ</t>
  </si>
  <si>
    <t>NO PRESENTA TITULO PROFESIONAL
NO PRESENTA CERTIFICACION DE EXPERIENCIA LABORAL  - NO SUBSANÓ</t>
  </si>
  <si>
    <t>NO PRESENTA INFORMACION EN FORMATO 8 - NO SUBSANÓ</t>
  </si>
  <si>
    <t>NO PRESENTA TARJETA PROFESIONAL - NO SUBSANÓ</t>
  </si>
  <si>
    <t>NO PRESENTA CERTIFICACION DE EXPERIENCIA LABORAL  - NO SUBSANÓ</t>
  </si>
  <si>
    <t>TITULO PROFESIONAL ILEGIBLE, NO PRESENTA TARJETA PROFESIONAL, NO PRESENTA EXPERIENCIA EN COORDINACIÓN  - NO SUBSANÓ</t>
  </si>
  <si>
    <t>NO PRESENTA TARJETA PROFESIONAL, NO PRESENTA EXPERIENCIA EN COORDINACIÓN  - NO SUBSANÓ</t>
  </si>
  <si>
    <t>NO PRESENTA TITULO ACADEMICO NI TARJETA PROFESIONAL  - NO SUBSANÓ</t>
  </si>
  <si>
    <t>NO PRESENTA SOPORTE DE TITULO ACADEMICO  - NO SUBSANÓ</t>
  </si>
  <si>
    <t>NO PRESENTA TARJETA PROFESIONAL NI TITULO ACADEMICO  - NO SUBSANÓ</t>
  </si>
  <si>
    <t xml:space="preserve">   NO PRESENTA TARJETA PROFESIONAL, NO COMPLETA EXPERIENCIA EN COORDINACIÓN .- NO SUBSANO</t>
  </si>
  <si>
    <t xml:space="preserve">   NO PRESENTA TARJETA PROFESIONAL, NO COMPLETA EXPERIENCIA EN COORDINACIÓN - NO SUBSANO</t>
  </si>
  <si>
    <t>NO PRESENTA INFORMACION EN FORMATO 8 -  NO SUBSANO</t>
  </si>
  <si>
    <t>NO PRESENTA INFORMACION EN FORMATO 8 - NO SUBSANO</t>
  </si>
  <si>
    <t>NO PRESENTA TITULO PROFESIONAL
NO PRESENTA CERTIFICACION DE EXPERIENCIA LABORAL  -NO SUBSANO</t>
  </si>
  <si>
    <t>DEFINIR A QUE GRUPO PERTENECE -NO SUBSANO</t>
  </si>
  <si>
    <t>DEFINIR A QUE GRUPO PERTENECE - NO SUBSANO</t>
  </si>
  <si>
    <t xml:space="preserve">PROPONENTE No. 6. UNION TEMPORAL FARO DE LUZ WAWA APARI - INTEGRADO POR FARO DE LUZ y COLDAGRO  (HABILITADO) </t>
  </si>
  <si>
    <t xml:space="preserve">
EL PROPONENTE FIRMA LAS POLIZAS DE SERIEDAD.      
EL PROPONENTE CORRIGE LA DIRECCION DEL ICBF EN LA POLIZA DE SERIEDAD</t>
  </si>
  <si>
    <r>
      <rPr>
        <b/>
        <sz val="9"/>
        <color theme="1"/>
        <rFont val="Arial Narrow"/>
        <family val="2"/>
      </rPr>
      <t xml:space="preserve">EL  INTEGRANTE DE LA  UT FARO DE LUZ  PRESENTA EL FORMATO NUMERO 2 SUSCRITO POR EL REVISOR FISCAL.  </t>
    </r>
    <r>
      <rPr>
        <sz val="9"/>
        <color theme="1"/>
        <rFont val="Arial Narrow"/>
        <family val="2"/>
      </rPr>
      <t xml:space="preserve">
</t>
    </r>
  </si>
  <si>
    <t>No subsanó.
 1. No Presentó Certificacion a los estados financiero suscrito por el contador  tanto de Fundacion Faro de Luz como de Coldagro. Numeral 3,16. pliego de condiciones.</t>
  </si>
  <si>
    <t>EL PROPONENTE CUMPLE ______ NO CUMPLE ___X____</t>
  </si>
  <si>
    <t xml:space="preserve">Se acepta este profesional según nota 4 del pliego de condiciones; sin embargo se evidencia que se presenta para la propuesta de la fundacion dejando huella </t>
  </si>
  <si>
    <t>Atendiendo lo establecido en la Reglas Generales para la valoración de la experiencia, pag. 53-54 y de acuerdo a la certificación adjunta en el folio No. 112, se solicita que la certiticación allegada establezca el valor o el porcentaje de las actividades o bienes relacionados con el objeto de la experiencia que se pretende acreditar respecto del valor total del contrato que se certifica, igualmente que se detalle los temas, actividades y tiempo de capacitación dirigidas a las familias en el desarrollo integral para promover pautas adecuadas de crianza - PRESENTA SUBSANACION PERO NO CUMPLE EL OBJETO DEL CONTRATO, ESTA ENFOCADO A LA CAPACITACION MAS NO A LA ATENCIÓN DE LA PRIMERA INFANCIA Y LA FAMILIA</t>
  </si>
  <si>
    <t>En la certificación el objeto no especifica la ejecución de programas dirigidos a la atención de la Familia relacionada con servicios que incluyan el componente de fortalecimiento de las capacidades de cuidado. - PRESENTA SUBSANACION PERO NO CUMPLE EL OBJETO DEL CONTRATO, ESTA ENFOCADO A LA CAPACITACION MAS NO A LA ATENCIÓN DE LA PRIMERA INFANCIA Y LA FAMILIA</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</si>
</sst>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4" formatCode="_-&quot;$&quot;* #,##0.00_-;\-&quot;$&quot;* #,##0.00_-;_-&quot;$&quot;* &quot;-&quot;??_-;_-@_-"/>
    <numFmt numFmtId="43" formatCode="_-* #,##0.00_-;\-* #,##0.00_-;_-* &quot;-&quot;??_-;_-@_-"/>
    <numFmt numFmtId="164" formatCode="&quot;$&quot;\ #,##0_);[Red]\(&quot;$&quot;\ #,##0\)"/>
    <numFmt numFmtId="165" formatCode="[$$-240A]\ #,##0"/>
    <numFmt numFmtId="166" formatCode="[$$-2C0A]\ #,##0"/>
    <numFmt numFmtId="167" formatCode="[$$-240A]\ #,##0.00"/>
    <numFmt numFmtId="168" formatCode="_-* #,##0\ _€_-;\-* #,##0\ _€_-;_-* &quot;-&quot;??\ _€_-;_-@_-"/>
    <numFmt numFmtId="169" formatCode="[$$-2C0A]\ #,##0.00"/>
    <numFmt numFmtId="170" formatCode="0.0"/>
  </numFmts>
  <fonts count="56"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b/>
      <sz val="9"/>
      <color theme="1"/>
      <name val="Calibri"/>
      <family val="2"/>
      <scheme val="minor"/>
    </font>
    <font>
      <sz val="7"/>
      <color theme="1"/>
      <name val="Times New Roman"/>
      <family val="1"/>
    </font>
    <font>
      <b/>
      <sz val="11"/>
      <color theme="1"/>
      <name val="Arial Narrow"/>
      <family val="2"/>
    </font>
    <font>
      <sz val="11"/>
      <color theme="1"/>
      <name val="Arial Narrow"/>
      <family val="2"/>
    </font>
    <font>
      <b/>
      <sz val="9"/>
      <color theme="1"/>
      <name val="Arial Narrow"/>
      <family val="2"/>
    </font>
    <font>
      <sz val="9"/>
      <color theme="1"/>
      <name val="Arial Narrow"/>
      <family val="2"/>
    </font>
    <font>
      <sz val="9"/>
      <color rgb="FF000000"/>
      <name val="Arial Narrow"/>
      <family val="2"/>
    </font>
    <font>
      <b/>
      <sz val="12"/>
      <color rgb="FF000000"/>
      <name val="Arial"/>
      <family val="2"/>
    </font>
    <font>
      <sz val="12"/>
      <color rgb="FF000000"/>
      <name val="Arial"/>
      <family val="2"/>
    </font>
    <font>
      <sz val="12"/>
      <color theme="1"/>
      <name val="Arial"/>
      <family val="2"/>
    </font>
    <font>
      <sz val="10"/>
      <color theme="1"/>
      <name val="Arial"/>
      <family val="2"/>
    </font>
    <font>
      <b/>
      <sz val="10"/>
      <color theme="1"/>
      <name val="Arial"/>
      <family val="2"/>
    </font>
    <font>
      <b/>
      <u/>
      <sz val="16"/>
      <color theme="1"/>
      <name val="Calibri"/>
      <family val="2"/>
      <scheme val="minor"/>
    </font>
    <font>
      <sz val="12"/>
      <color rgb="FF7030A0"/>
      <name val="Arial"/>
      <family val="2"/>
    </font>
    <font>
      <b/>
      <sz val="12"/>
      <name val="Arial"/>
      <family val="2"/>
    </font>
    <font>
      <sz val="12"/>
      <name val="Arial"/>
      <family val="2"/>
    </font>
    <font>
      <b/>
      <sz val="11"/>
      <color theme="1"/>
      <name val="Calibri"/>
      <family val="2"/>
    </font>
    <font>
      <sz val="11"/>
      <color rgb="FFFF0000"/>
      <name val="Calibri"/>
      <family val="2"/>
      <scheme val="minor"/>
    </font>
    <font>
      <b/>
      <sz val="11"/>
      <color theme="1"/>
      <name val="Calibri"/>
      <family val="2"/>
      <scheme val="minor"/>
    </font>
    <font>
      <b/>
      <sz val="10"/>
      <color theme="1"/>
      <name val="Calibri"/>
      <family val="2"/>
    </font>
    <font>
      <b/>
      <sz val="9"/>
      <color theme="1"/>
      <name val="Calibri"/>
      <family val="2"/>
    </font>
    <font>
      <sz val="11"/>
      <color theme="1"/>
      <name val="Calibri"/>
      <family val="2"/>
      <scheme val="minor"/>
    </font>
    <font>
      <b/>
      <sz val="20"/>
      <name val="Calibri"/>
      <family val="2"/>
      <scheme val="minor"/>
    </font>
    <font>
      <b/>
      <sz val="20"/>
      <name val="Calibri"/>
      <family val="2"/>
    </font>
    <font>
      <sz val="11"/>
      <color theme="1"/>
      <name val="Calibri"/>
      <family val="2"/>
      <scheme val="minor"/>
    </font>
    <font>
      <i/>
      <sz val="14"/>
      <color rgb="FFFF0000"/>
      <name val="Calibri"/>
      <family val="2"/>
    </font>
    <font>
      <i/>
      <sz val="11"/>
      <color rgb="FFFF0000"/>
      <name val="Calibri"/>
      <family val="2"/>
      <scheme val="minor"/>
    </font>
    <font>
      <b/>
      <sz val="11"/>
      <color theme="1"/>
      <name val="Calibri"/>
      <family val="2"/>
      <scheme val="minor"/>
    </font>
    <font>
      <sz val="11"/>
      <name val="Calibri"/>
      <family val="2"/>
      <scheme val="minor"/>
    </font>
    <font>
      <b/>
      <sz val="11"/>
      <name val="Calibri"/>
      <family val="2"/>
      <scheme val="minor"/>
    </font>
    <font>
      <sz val="11"/>
      <name val="Arial"/>
      <family val="2"/>
    </font>
    <font>
      <sz val="9"/>
      <name val="Arial Narrow"/>
      <family val="2"/>
    </font>
    <font>
      <sz val="11"/>
      <color theme="1"/>
      <name val="Calibri"/>
      <family val="2"/>
    </font>
    <font>
      <b/>
      <sz val="11"/>
      <name val="Calibri"/>
      <family val="2"/>
      <scheme val="minor"/>
    </font>
    <font>
      <b/>
      <sz val="14"/>
      <name val="Calibri"/>
      <family val="2"/>
    </font>
    <font>
      <sz val="9"/>
      <color rgb="FF000000"/>
      <name val="Arial"/>
      <family val="2"/>
    </font>
  </fonts>
  <fills count="11">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DBE5F1"/>
        <bgColor indexed="64"/>
      </patternFill>
    </fill>
    <fill>
      <patternFill patternType="solid">
        <fgColor rgb="FFDEEAF6"/>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
      <patternFill patternType="solid">
        <fgColor theme="5" tint="0.79998168889431442"/>
        <bgColor indexed="64"/>
      </patternFill>
    </fill>
    <fill>
      <patternFill patternType="solid">
        <fgColor theme="0"/>
        <bgColor indexed="64"/>
      </patternFill>
    </fill>
  </fills>
  <borders count="4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medium">
        <color rgb="FF000000"/>
      </left>
      <right/>
      <top style="medium">
        <color rgb="FF000000"/>
      </top>
      <bottom style="medium">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rgb="FF000000"/>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style="medium">
        <color rgb="FF000000"/>
      </left>
      <right style="medium">
        <color indexed="64"/>
      </right>
      <top/>
      <bottom/>
      <diagonal/>
    </border>
    <border>
      <left/>
      <right/>
      <top style="thin">
        <color indexed="64"/>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s>
  <cellStyleXfs count="7">
    <xf numFmtId="0" fontId="0" fillId="0" borderId="0"/>
    <xf numFmtId="43" fontId="5" fillId="0" borderId="0" applyFont="0" applyFill="0" applyBorder="0" applyAlignment="0" applyProtection="0"/>
    <xf numFmtId="0" fontId="5" fillId="0" borderId="0"/>
    <xf numFmtId="44" fontId="5" fillId="0" borderId="0" applyFont="0" applyFill="0" applyBorder="0" applyAlignment="0" applyProtection="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cellStyleXfs>
  <cellXfs count="419">
    <xf numFmtId="0" fontId="0" fillId="0" borderId="0" xfId="0"/>
    <xf numFmtId="0" fontId="0" fillId="0" borderId="1" xfId="0" applyBorder="1"/>
    <xf numFmtId="0" fontId="2" fillId="0" borderId="1" xfId="0" applyFont="1" applyBorder="1" applyAlignment="1">
      <alignment horizontal="justify" vertical="center" wrapText="1"/>
    </xf>
    <xf numFmtId="0" fontId="0" fillId="0" borderId="1" xfId="0" applyBorder="1" applyAlignment="1"/>
    <xf numFmtId="0" fontId="0" fillId="0" borderId="1" xfId="0" applyFill="1" applyBorder="1" applyAlignment="1">
      <alignment horizontal="center"/>
    </xf>
    <xf numFmtId="0" fontId="0" fillId="0" borderId="1" xfId="0" applyFill="1" applyBorder="1"/>
    <xf numFmtId="0" fontId="4" fillId="0" borderId="1" xfId="0" applyFont="1" applyBorder="1" applyAlignment="1">
      <alignment horizont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164" fontId="0" fillId="0" borderId="0" xfId="0" applyNumberFormat="1" applyAlignment="1">
      <alignment horizontal="center" vertical="center"/>
    </xf>
    <xf numFmtId="0" fontId="1" fillId="0" borderId="0" xfId="0" applyFont="1" applyAlignment="1">
      <alignment horizontal="center" vertical="center"/>
    </xf>
    <xf numFmtId="166" fontId="0" fillId="0" borderId="0" xfId="0" applyNumberFormat="1" applyFill="1" applyBorder="1" applyAlignment="1">
      <alignment horizontal="center" vertical="center"/>
    </xf>
    <xf numFmtId="165" fontId="0" fillId="0" borderId="0" xfId="0" applyNumberFormat="1" applyBorder="1" applyAlignment="1">
      <alignment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168" fontId="13" fillId="0" borderId="1" xfId="1" applyNumberFormat="1" applyFont="1" applyFill="1" applyBorder="1" applyAlignment="1">
      <alignment horizontal="right" vertical="center" wrapText="1"/>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0" fontId="0" fillId="0" borderId="0" xfId="0" applyFill="1" applyAlignment="1">
      <alignment vertical="center"/>
    </xf>
    <xf numFmtId="167"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166" fontId="0" fillId="3" borderId="1" xfId="0" applyNumberFormat="1" applyFill="1" applyBorder="1" applyAlignment="1">
      <alignment horizontal="right" vertical="center"/>
    </xf>
    <xf numFmtId="0" fontId="0" fillId="3" borderId="1" xfId="0" applyFill="1" applyBorder="1" applyAlignment="1">
      <alignment vertical="center"/>
    </xf>
    <xf numFmtId="0" fontId="0" fillId="0" borderId="0" xfId="0" applyFill="1" applyBorder="1" applyAlignment="1">
      <alignment vertical="center" wrapText="1"/>
    </xf>
    <xf numFmtId="167" fontId="0" fillId="0" borderId="0" xfId="0" applyNumberFormat="1" applyFill="1" applyBorder="1" applyAlignment="1">
      <alignment vertical="center"/>
    </xf>
    <xf numFmtId="0" fontId="1" fillId="0" borderId="0" xfId="0" applyFont="1" applyFill="1" applyBorder="1" applyAlignment="1">
      <alignment vertical="center" wrapText="1"/>
    </xf>
    <xf numFmtId="0" fontId="0" fillId="0" borderId="0" xfId="0" applyFill="1" applyBorder="1" applyAlignment="1">
      <alignment horizontal="center" vertical="center"/>
    </xf>
    <xf numFmtId="0" fontId="0" fillId="0" borderId="7" xfId="0" applyBorder="1" applyAlignment="1">
      <alignment vertical="center"/>
    </xf>
    <xf numFmtId="0" fontId="0" fillId="0" borderId="7" xfId="0" applyBorder="1" applyAlignment="1">
      <alignment horizontal="center" vertical="center" wrapText="1"/>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4" fillId="0" borderId="1" xfId="0" applyNumberFormat="1" applyFont="1" applyFill="1" applyBorder="1" applyAlignment="1" applyProtection="1">
      <alignment horizontal="left"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9" fillId="2" borderId="1" xfId="0" applyFont="1" applyFill="1" applyBorder="1" applyAlignment="1">
      <alignment horizontal="center" vertical="center" wrapText="1"/>
    </xf>
    <xf numFmtId="0" fontId="0" fillId="2" borderId="1" xfId="0" applyFill="1" applyBorder="1" applyAlignment="1">
      <alignment vertical="center" wrapText="1"/>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49" fontId="0" fillId="0" borderId="1" xfId="0" applyNumberFormat="1" applyFill="1" applyBorder="1" applyAlignment="1">
      <alignment horizontal="center" vertical="center"/>
    </xf>
    <xf numFmtId="169" fontId="1" fillId="0" borderId="1" xfId="0" applyNumberFormat="1" applyFont="1" applyFill="1" applyBorder="1" applyAlignment="1">
      <alignment horizontal="center" vertical="center"/>
    </xf>
    <xf numFmtId="0" fontId="0" fillId="0" borderId="1" xfId="0" applyBorder="1" applyAlignment="1">
      <alignment vertical="center"/>
    </xf>
    <xf numFmtId="166" fontId="0" fillId="3" borderId="1" xfId="0" applyNumberFormat="1" applyFill="1" applyBorder="1" applyAlignment="1">
      <alignment horizontal="center" vertical="center"/>
    </xf>
    <xf numFmtId="0" fontId="19" fillId="0" borderId="0" xfId="0" applyFont="1" applyBorder="1" applyAlignment="1">
      <alignment horizontal="center" vertical="center"/>
    </xf>
    <xf numFmtId="0" fontId="1" fillId="0" borderId="0" xfId="0" applyFont="1" applyAlignment="1">
      <alignment vertical="center"/>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1"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1" fillId="2" borderId="1" xfId="0" applyFont="1" applyFill="1" applyBorder="1" applyAlignment="1">
      <alignment horizontal="center" vertical="center"/>
    </xf>
    <xf numFmtId="0" fontId="1" fillId="2" borderId="16"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22" fillId="0" borderId="0" xfId="0" applyFont="1" applyAlignment="1">
      <alignment horizontal="center" vertical="center"/>
    </xf>
    <xf numFmtId="0" fontId="23" fillId="0" borderId="0" xfId="0" applyFont="1" applyAlignment="1">
      <alignment horizontal="justify" vertical="center"/>
    </xf>
    <xf numFmtId="0" fontId="24" fillId="4" borderId="17" xfId="0" applyFont="1" applyFill="1" applyBorder="1" applyAlignment="1">
      <alignment horizontal="center" vertical="center" wrapText="1"/>
    </xf>
    <xf numFmtId="0" fontId="24" fillId="0" borderId="17" xfId="0" applyFont="1" applyBorder="1" applyAlignment="1">
      <alignment horizontal="center" vertical="center" wrapText="1"/>
    </xf>
    <xf numFmtId="0" fontId="24" fillId="5" borderId="1" xfId="0" applyFont="1" applyFill="1" applyBorder="1" applyAlignment="1">
      <alignment horizontal="center" vertical="center" wrapText="1"/>
    </xf>
    <xf numFmtId="0" fontId="24" fillId="5" borderId="5" xfId="0" applyFont="1" applyFill="1" applyBorder="1" applyAlignment="1">
      <alignment horizontal="center" vertical="center" wrapText="1"/>
    </xf>
    <xf numFmtId="0" fontId="25" fillId="6" borderId="18" xfId="0" applyFont="1" applyFill="1" applyBorder="1" applyAlignment="1">
      <alignment horizontal="center" vertical="center" wrapText="1"/>
    </xf>
    <xf numFmtId="0" fontId="25" fillId="6" borderId="21" xfId="0" applyFont="1" applyFill="1" applyBorder="1" applyAlignment="1">
      <alignment horizontal="center" vertical="center" wrapText="1"/>
    </xf>
    <xf numFmtId="0" fontId="25" fillId="0" borderId="21" xfId="0" applyFont="1" applyBorder="1" applyAlignment="1">
      <alignment horizontal="center" vertical="center" wrapText="1"/>
    </xf>
    <xf numFmtId="0" fontId="25" fillId="6" borderId="21" xfId="0" applyFont="1" applyFill="1" applyBorder="1" applyAlignment="1">
      <alignment horizontal="justify" vertical="center" wrapText="1"/>
    </xf>
    <xf numFmtId="0" fontId="24" fillId="0" borderId="0" xfId="0" applyFont="1" applyBorder="1" applyAlignment="1">
      <alignment horizontal="center" vertical="center" wrapText="1"/>
    </xf>
    <xf numFmtId="0" fontId="30" fillId="0" borderId="0" xfId="0" applyFont="1" applyAlignment="1">
      <alignment horizontal="justify" vertical="center"/>
    </xf>
    <xf numFmtId="0" fontId="0" fillId="0" borderId="1" xfId="0" applyBorder="1" applyAlignment="1">
      <alignment wrapText="1"/>
    </xf>
    <xf numFmtId="0" fontId="0" fillId="0" borderId="1" xfId="0" applyBorder="1" applyAlignment="1">
      <alignment horizontal="center" vertical="center"/>
    </xf>
    <xf numFmtId="0" fontId="9" fillId="2" borderId="0" xfId="0" applyFont="1" applyFill="1" applyBorder="1" applyAlignment="1">
      <alignment horizontal="center" vertical="center" wrapText="1"/>
    </xf>
    <xf numFmtId="166" fontId="0" fillId="3" borderId="0" xfId="0" applyNumberFormat="1" applyFill="1" applyBorder="1" applyAlignment="1">
      <alignment horizontal="right" vertical="center"/>
    </xf>
    <xf numFmtId="0" fontId="1" fillId="2" borderId="0" xfId="0" applyFont="1" applyFill="1" applyBorder="1" applyAlignment="1">
      <alignment horizontal="center" vertical="center" wrapText="1"/>
    </xf>
    <xf numFmtId="0" fontId="1" fillId="0" borderId="0" xfId="0" applyFont="1" applyBorder="1" applyAlignment="1">
      <alignment horizontal="center" vertical="center"/>
    </xf>
    <xf numFmtId="0" fontId="1" fillId="2" borderId="5" xfId="0" applyFont="1" applyFill="1" applyBorder="1" applyAlignment="1">
      <alignment horizontal="center" wrapText="1"/>
    </xf>
    <xf numFmtId="0" fontId="0" fillId="0" borderId="1" xfId="0" applyFill="1" applyBorder="1" applyAlignment="1"/>
    <xf numFmtId="0" fontId="0" fillId="0" borderId="1" xfId="0" applyFill="1" applyBorder="1" applyAlignment="1">
      <alignment wrapText="1"/>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6"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9" fontId="13" fillId="0" borderId="1" xfId="0" applyNumberFormat="1" applyFont="1" applyFill="1" applyBorder="1" applyAlignment="1" applyProtection="1">
      <alignment horizontal="center" vertical="center" wrapText="1"/>
      <protection locked="0"/>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26" fillId="6" borderId="0" xfId="0" applyFont="1" applyFill="1" applyAlignment="1">
      <alignment vertical="center"/>
    </xf>
    <xf numFmtId="0" fontId="27" fillId="6" borderId="26" xfId="0" applyFont="1" applyFill="1" applyBorder="1" applyAlignment="1">
      <alignment vertical="center"/>
    </xf>
    <xf numFmtId="0" fontId="27" fillId="6" borderId="27" xfId="0" applyFont="1" applyFill="1" applyBorder="1" applyAlignment="1">
      <alignment horizontal="center" vertical="center" wrapText="1"/>
    </xf>
    <xf numFmtId="0" fontId="28" fillId="0" borderId="28" xfId="0" applyFont="1" applyBorder="1" applyAlignment="1">
      <alignment vertical="center" wrapText="1"/>
    </xf>
    <xf numFmtId="0" fontId="28" fillId="0" borderId="27" xfId="0" applyFont="1" applyBorder="1" applyAlignment="1">
      <alignment vertical="center"/>
    </xf>
    <xf numFmtId="0" fontId="27" fillId="6" borderId="28" xfId="0" applyFont="1" applyFill="1" applyBorder="1" applyAlignment="1">
      <alignment vertical="center"/>
    </xf>
    <xf numFmtId="0" fontId="28" fillId="6" borderId="27" xfId="0" applyFont="1" applyFill="1" applyBorder="1" applyAlignment="1">
      <alignment vertical="center"/>
    </xf>
    <xf numFmtId="0" fontId="28" fillId="6" borderId="0" xfId="0" applyFont="1" applyFill="1" applyAlignment="1">
      <alignment vertical="center"/>
    </xf>
    <xf numFmtId="0" fontId="28" fillId="6" borderId="28" xfId="0" applyFont="1" applyFill="1" applyBorder="1" applyAlignment="1">
      <alignment vertical="center"/>
    </xf>
    <xf numFmtId="0" fontId="27" fillId="6" borderId="29" xfId="0" applyFont="1" applyFill="1" applyBorder="1" applyAlignment="1">
      <alignment vertical="center"/>
    </xf>
    <xf numFmtId="0" fontId="27" fillId="6" borderId="32" xfId="0" applyFont="1" applyFill="1" applyBorder="1" applyAlignment="1">
      <alignment vertical="center"/>
    </xf>
    <xf numFmtId="0" fontId="27" fillId="6" borderId="0" xfId="0" applyFont="1" applyFill="1" applyAlignment="1">
      <alignment horizontal="center" vertical="center"/>
    </xf>
    <xf numFmtId="0" fontId="27" fillId="6" borderId="28" xfId="0" applyFont="1" applyFill="1" applyBorder="1" applyAlignment="1">
      <alignment horizontal="center" vertical="center"/>
    </xf>
    <xf numFmtId="0" fontId="28" fillId="6" borderId="24" xfId="0" applyFont="1" applyFill="1" applyBorder="1" applyAlignment="1">
      <alignment vertical="center"/>
    </xf>
    <xf numFmtId="0" fontId="28" fillId="6" borderId="32" xfId="0" applyFont="1" applyFill="1" applyBorder="1" applyAlignment="1">
      <alignment vertical="center"/>
    </xf>
    <xf numFmtId="0" fontId="28" fillId="6" borderId="35" xfId="0" applyFont="1" applyFill="1" applyBorder="1" applyAlignment="1">
      <alignment vertical="center"/>
    </xf>
    <xf numFmtId="0" fontId="27" fillId="6" borderId="27" xfId="0" applyFont="1" applyFill="1" applyBorder="1" applyAlignment="1">
      <alignment vertical="center"/>
    </xf>
    <xf numFmtId="0" fontId="27" fillId="6" borderId="35" xfId="0" applyFont="1" applyFill="1" applyBorder="1" applyAlignment="1">
      <alignment horizontal="center" vertical="center"/>
    </xf>
    <xf numFmtId="0" fontId="27" fillId="6" borderId="0" xfId="0" applyFont="1" applyFill="1" applyAlignment="1">
      <alignment horizontal="right" vertical="center"/>
    </xf>
    <xf numFmtId="0" fontId="27" fillId="6" borderId="0" xfId="0" applyFont="1" applyFill="1" applyAlignment="1">
      <alignment vertical="center"/>
    </xf>
    <xf numFmtId="0" fontId="28" fillId="0" borderId="28" xfId="0" applyFont="1" applyBorder="1" applyAlignment="1">
      <alignment vertical="center"/>
    </xf>
    <xf numFmtId="0" fontId="28" fillId="6" borderId="34" xfId="0" applyFont="1" applyFill="1" applyBorder="1" applyAlignment="1">
      <alignment vertical="center" wrapText="1"/>
    </xf>
    <xf numFmtId="0" fontId="29" fillId="0" borderId="0" xfId="0" applyFont="1"/>
    <xf numFmtId="0" fontId="33" fillId="0" borderId="0" xfId="0" applyFont="1"/>
    <xf numFmtId="2" fontId="18" fillId="0" borderId="1" xfId="0" applyNumberFormat="1" applyFont="1" applyFill="1" applyBorder="1" applyAlignment="1" applyProtection="1">
      <alignment horizontal="center" vertical="center" wrapText="1"/>
      <protection locked="0"/>
    </xf>
    <xf numFmtId="9" fontId="13" fillId="0" borderId="1" xfId="4"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34" fillId="6" borderId="32" xfId="0" applyFont="1" applyFill="1" applyBorder="1" applyAlignment="1">
      <alignment vertical="center"/>
    </xf>
    <xf numFmtId="0" fontId="34" fillId="6" borderId="32" xfId="0" applyFont="1" applyFill="1" applyBorder="1" applyAlignment="1">
      <alignment horizontal="center" vertical="center"/>
    </xf>
    <xf numFmtId="0" fontId="34" fillId="6" borderId="32" xfId="0" applyFont="1" applyFill="1" applyBorder="1" applyAlignment="1">
      <alignment vertical="center" wrapText="1"/>
    </xf>
    <xf numFmtId="0" fontId="0" fillId="0" borderId="1" xfId="0" applyBorder="1" applyAlignment="1">
      <alignment wrapText="1"/>
    </xf>
    <xf numFmtId="0" fontId="0" fillId="0" borderId="14" xfId="0" applyBorder="1" applyAlignment="1">
      <alignment horizontal="center" vertical="center"/>
    </xf>
    <xf numFmtId="0" fontId="7" fillId="2" borderId="8" xfId="0" applyFont="1" applyFill="1" applyBorder="1" applyAlignment="1">
      <alignment horizontal="center" vertical="center"/>
    </xf>
    <xf numFmtId="0" fontId="9" fillId="2" borderId="1" xfId="0" applyFont="1" applyFill="1" applyBorder="1" applyAlignment="1">
      <alignment horizontal="center" vertical="center" wrapText="1"/>
    </xf>
    <xf numFmtId="44" fontId="35" fillId="6" borderId="31" xfId="3" applyFont="1" applyFill="1" applyBorder="1" applyAlignment="1">
      <alignment horizontal="center" vertical="center" wrapText="1"/>
    </xf>
    <xf numFmtId="44" fontId="35" fillId="6" borderId="30" xfId="3" applyFont="1" applyFill="1" applyBorder="1" applyAlignment="1">
      <alignment horizontal="center" vertical="center" wrapText="1"/>
    </xf>
    <xf numFmtId="0" fontId="0" fillId="0" borderId="1" xfId="0" applyBorder="1" applyAlignment="1">
      <alignment horizontal="center" vertical="center" wrapText="1"/>
    </xf>
    <xf numFmtId="0" fontId="0" fillId="0" borderId="1" xfId="0" applyBorder="1" applyAlignment="1">
      <alignment horizontal="center" vertical="center"/>
    </xf>
    <xf numFmtId="0" fontId="13"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43" fontId="28" fillId="7" borderId="25" xfId="0" applyNumberFormat="1" applyFont="1" applyFill="1" applyBorder="1" applyAlignment="1">
      <alignment vertical="center"/>
    </xf>
    <xf numFmtId="43" fontId="28" fillId="7" borderId="0" xfId="0" applyNumberFormat="1" applyFont="1" applyFill="1" applyAlignment="1">
      <alignment vertical="center"/>
    </xf>
    <xf numFmtId="43" fontId="28" fillId="7" borderId="34" xfId="0" applyNumberFormat="1" applyFont="1" applyFill="1" applyBorder="1" applyAlignment="1">
      <alignment vertical="center"/>
    </xf>
    <xf numFmtId="43" fontId="28" fillId="6" borderId="26" xfId="0" applyNumberFormat="1" applyFont="1" applyFill="1" applyBorder="1" applyAlignment="1">
      <alignment vertical="center"/>
    </xf>
    <xf numFmtId="43" fontId="28" fillId="6" borderId="28" xfId="0" applyNumberFormat="1" applyFont="1" applyFill="1" applyBorder="1" applyAlignment="1">
      <alignment vertical="center"/>
    </xf>
    <xf numFmtId="43" fontId="28" fillId="6" borderId="35" xfId="0" applyNumberFormat="1" applyFont="1" applyFill="1" applyBorder="1" applyAlignment="1">
      <alignment vertical="center"/>
    </xf>
    <xf numFmtId="43" fontId="28" fillId="7" borderId="0" xfId="0" applyNumberFormat="1" applyFont="1" applyFill="1" applyAlignment="1">
      <alignment horizontal="center" vertical="center"/>
    </xf>
    <xf numFmtId="9" fontId="28" fillId="7" borderId="34" xfId="0" applyNumberFormat="1" applyFont="1" applyFill="1" applyBorder="1" applyAlignment="1">
      <alignment horizontal="right" vertical="center"/>
    </xf>
    <xf numFmtId="43" fontId="0" fillId="0" borderId="0" xfId="0" applyNumberFormat="1"/>
    <xf numFmtId="9" fontId="0" fillId="0" borderId="0" xfId="0" applyNumberFormat="1"/>
    <xf numFmtId="44" fontId="0" fillId="0" borderId="0" xfId="0" applyNumberFormat="1"/>
    <xf numFmtId="0" fontId="29" fillId="0" borderId="0" xfId="0" applyFont="1" applyAlignment="1">
      <alignment wrapText="1"/>
    </xf>
    <xf numFmtId="0" fontId="0" fillId="0" borderId="1" xfId="0" applyNumberFormat="1" applyFill="1" applyBorder="1" applyAlignment="1">
      <alignment wrapText="1"/>
    </xf>
    <xf numFmtId="3" fontId="0" fillId="3" borderId="1" xfId="0" applyNumberFormat="1" applyFill="1" applyBorder="1" applyAlignment="1">
      <alignment horizontal="right" vertical="center"/>
    </xf>
    <xf numFmtId="0" fontId="0" fillId="0" borderId="5" xfId="0" applyBorder="1" applyAlignment="1">
      <alignment horizontal="left" vertical="center"/>
    </xf>
    <xf numFmtId="0" fontId="0" fillId="0" borderId="0" xfId="0" applyBorder="1" applyAlignment="1">
      <alignment wrapText="1"/>
    </xf>
    <xf numFmtId="0" fontId="0" fillId="0" borderId="0" xfId="0" applyBorder="1" applyAlignment="1"/>
    <xf numFmtId="0" fontId="0" fillId="0" borderId="0" xfId="0" applyFill="1" applyBorder="1"/>
    <xf numFmtId="0" fontId="0" fillId="0" borderId="0" xfId="0" applyBorder="1"/>
    <xf numFmtId="0" fontId="0" fillId="0" borderId="0" xfId="0" applyFill="1" applyBorder="1" applyAlignment="1"/>
    <xf numFmtId="0" fontId="0" fillId="0" borderId="0" xfId="0" applyBorder="1" applyAlignment="1">
      <alignment horizontal="center" vertical="center"/>
    </xf>
    <xf numFmtId="14" fontId="0" fillId="0" borderId="1" xfId="0" applyNumberFormat="1" applyBorder="1" applyAlignment="1"/>
    <xf numFmtId="0" fontId="37" fillId="0" borderId="1" xfId="0" applyFont="1" applyFill="1" applyBorder="1"/>
    <xf numFmtId="0" fontId="38" fillId="2" borderId="1" xfId="0" applyFont="1" applyFill="1" applyBorder="1" applyAlignment="1">
      <alignment horizontal="center" vertical="center" wrapText="1"/>
    </xf>
    <xf numFmtId="0" fontId="38" fillId="2" borderId="5" xfId="0" applyFont="1" applyFill="1" applyBorder="1" applyAlignment="1">
      <alignment horizontal="center" vertical="center" wrapText="1"/>
    </xf>
    <xf numFmtId="0" fontId="0" fillId="0" borderId="40" xfId="0" applyBorder="1" applyAlignment="1">
      <alignment horizontal="center" vertical="center"/>
    </xf>
    <xf numFmtId="0" fontId="0" fillId="0" borderId="0" xfId="0" applyAlignment="1">
      <alignment vertical="center" wrapText="1"/>
    </xf>
    <xf numFmtId="0" fontId="9" fillId="0" borderId="8" xfId="0" applyFont="1" applyFill="1" applyBorder="1" applyAlignment="1" applyProtection="1">
      <alignment horizontal="left" vertical="center" wrapText="1"/>
      <protection locked="0"/>
    </xf>
    <xf numFmtId="0" fontId="12" fillId="0" borderId="0" xfId="0" applyFont="1" applyFill="1" applyBorder="1" applyAlignment="1" applyProtection="1">
      <alignment horizontal="left" vertical="center" wrapText="1"/>
      <protection locked="0"/>
    </xf>
    <xf numFmtId="167" fontId="0" fillId="0" borderId="0" xfId="0" applyNumberFormat="1" applyBorder="1" applyAlignment="1">
      <alignment vertical="center" wrapText="1"/>
    </xf>
    <xf numFmtId="167" fontId="0" fillId="0" borderId="0" xfId="0" applyNumberFormat="1" applyFill="1" applyBorder="1" applyAlignment="1">
      <alignment vertical="center" wrapText="1"/>
    </xf>
    <xf numFmtId="0" fontId="0" fillId="0" borderId="0" xfId="0" applyAlignment="1">
      <alignment wrapText="1"/>
    </xf>
    <xf numFmtId="0" fontId="0" fillId="0" borderId="0" xfId="0" applyFill="1" applyAlignment="1">
      <alignment vertical="center" wrapText="1"/>
    </xf>
    <xf numFmtId="0" fontId="1" fillId="0" borderId="1" xfId="0" applyFont="1" applyFill="1" applyBorder="1" applyAlignment="1">
      <alignment horizontal="center" vertical="center" wrapText="1"/>
    </xf>
    <xf numFmtId="0" fontId="0" fillId="0" borderId="1" xfId="0" applyFill="1" applyBorder="1" applyAlignment="1">
      <alignment vertical="center" wrapText="1"/>
    </xf>
    <xf numFmtId="0" fontId="9" fillId="3" borderId="8" xfId="0" applyFont="1" applyFill="1" applyBorder="1" applyAlignment="1" applyProtection="1">
      <alignment vertical="center" wrapText="1"/>
      <protection locked="0"/>
    </xf>
    <xf numFmtId="0" fontId="0" fillId="0" borderId="0" xfId="0" applyAlignment="1">
      <alignment horizontal="center" vertical="center" wrapText="1"/>
    </xf>
    <xf numFmtId="0" fontId="0" fillId="0" borderId="0" xfId="0" applyFill="1" applyBorder="1" applyAlignment="1">
      <alignment horizontal="center" vertical="center" wrapText="1"/>
    </xf>
    <xf numFmtId="0" fontId="0" fillId="0" borderId="0" xfId="0" applyBorder="1" applyAlignment="1">
      <alignment vertical="center" wrapText="1"/>
    </xf>
    <xf numFmtId="165" fontId="0" fillId="0" borderId="0" xfId="0" applyNumberFormat="1" applyBorder="1" applyAlignment="1">
      <alignment vertical="center" wrapText="1"/>
    </xf>
    <xf numFmtId="0" fontId="15" fillId="0" borderId="0" xfId="0" applyFont="1" applyFill="1" applyBorder="1" applyAlignment="1">
      <alignment horizontal="left" vertical="center" wrapText="1"/>
    </xf>
    <xf numFmtId="0" fontId="0" fillId="0" borderId="0" xfId="0" applyFill="1" applyBorder="1" applyAlignment="1">
      <alignment wrapText="1"/>
    </xf>
    <xf numFmtId="0" fontId="0" fillId="0" borderId="1" xfId="0" applyNumberFormat="1" applyBorder="1" applyAlignment="1"/>
    <xf numFmtId="0" fontId="0" fillId="0" borderId="1" xfId="0" applyBorder="1" applyAlignment="1">
      <alignment vertical="top" wrapText="1"/>
    </xf>
    <xf numFmtId="0" fontId="0" fillId="0" borderId="1" xfId="0" applyBorder="1" applyAlignment="1">
      <alignment vertical="top"/>
    </xf>
    <xf numFmtId="14" fontId="0" fillId="0" borderId="1" xfId="0" applyNumberFormat="1" applyBorder="1" applyAlignment="1">
      <alignment vertical="top"/>
    </xf>
    <xf numFmtId="0" fontId="41" fillId="0" borderId="1" xfId="0" applyFont="1" applyFill="1" applyBorder="1" applyAlignment="1">
      <alignment vertical="top" wrapText="1"/>
    </xf>
    <xf numFmtId="0" fontId="41" fillId="0" borderId="1" xfId="0" applyFont="1" applyFill="1" applyBorder="1" applyAlignment="1">
      <alignment vertical="top"/>
    </xf>
    <xf numFmtId="14" fontId="41" fillId="0" borderId="1" xfId="0" applyNumberFormat="1" applyFont="1" applyFill="1" applyBorder="1" applyAlignment="1">
      <alignment vertical="top"/>
    </xf>
    <xf numFmtId="0" fontId="41" fillId="0" borderId="1" xfId="0" applyFont="1" applyFill="1" applyBorder="1" applyAlignment="1"/>
    <xf numFmtId="0" fontId="41" fillId="0" borderId="1" xfId="0" applyFont="1" applyFill="1" applyBorder="1" applyAlignment="1">
      <alignment vertical="center"/>
    </xf>
    <xf numFmtId="0" fontId="0" fillId="0" borderId="0" xfId="0" applyBorder="1" applyAlignment="1">
      <alignment vertical="top" wrapText="1"/>
    </xf>
    <xf numFmtId="0" fontId="0" fillId="0" borderId="0" xfId="0" applyBorder="1" applyAlignment="1">
      <alignment vertical="top"/>
    </xf>
    <xf numFmtId="14" fontId="0" fillId="0" borderId="0" xfId="0" applyNumberFormat="1" applyBorder="1" applyAlignment="1">
      <alignment vertical="top"/>
    </xf>
    <xf numFmtId="0" fontId="37" fillId="0" borderId="0" xfId="0" applyFont="1" applyBorder="1" applyAlignment="1"/>
    <xf numFmtId="14" fontId="0" fillId="0" borderId="1" xfId="0" applyNumberFormat="1" applyFill="1" applyBorder="1" applyAlignment="1"/>
    <xf numFmtId="0" fontId="41" fillId="0" borderId="1" xfId="0" applyFont="1" applyFill="1" applyBorder="1"/>
    <xf numFmtId="0" fontId="0" fillId="0" borderId="1" xfId="0" applyFill="1" applyBorder="1" applyAlignment="1">
      <alignment horizontal="center" vertical="center" wrapText="1"/>
    </xf>
    <xf numFmtId="0" fontId="38" fillId="2" borderId="14" xfId="0" applyFont="1" applyFill="1" applyBorder="1" applyAlignment="1">
      <alignment horizontal="center" vertical="center" wrapText="1"/>
    </xf>
    <xf numFmtId="0" fontId="41" fillId="0" borderId="1" xfId="0" applyFont="1" applyBorder="1" applyAlignment="1">
      <alignment vertical="center"/>
    </xf>
    <xf numFmtId="0" fontId="41" fillId="0" borderId="1" xfId="0" applyNumberFormat="1" applyFont="1" applyFill="1" applyBorder="1" applyAlignment="1">
      <alignment vertical="center"/>
    </xf>
    <xf numFmtId="0" fontId="41" fillId="0" borderId="1" xfId="0" applyFont="1" applyFill="1" applyBorder="1" applyAlignment="1">
      <alignment vertical="center" wrapText="1"/>
    </xf>
    <xf numFmtId="0" fontId="41" fillId="0" borderId="0" xfId="0" applyFont="1" applyFill="1" applyBorder="1" applyAlignment="1">
      <alignment vertical="center"/>
    </xf>
    <xf numFmtId="0" fontId="41" fillId="0" borderId="1" xfId="0" applyNumberFormat="1" applyFont="1" applyFill="1" applyBorder="1" applyAlignment="1" applyProtection="1">
      <alignment vertical="top"/>
    </xf>
    <xf numFmtId="14" fontId="41" fillId="0" borderId="1" xfId="0" applyNumberFormat="1" applyFont="1" applyFill="1" applyBorder="1" applyAlignment="1" applyProtection="1">
      <alignment vertical="top"/>
    </xf>
    <xf numFmtId="0" fontId="41" fillId="0" borderId="0" xfId="0" applyFont="1" applyFill="1" applyAlignment="1">
      <alignment vertical="center"/>
    </xf>
    <xf numFmtId="0" fontId="1" fillId="0" borderId="0" xfId="0" applyFont="1" applyFill="1" applyBorder="1" applyAlignment="1">
      <alignment vertical="center"/>
    </xf>
    <xf numFmtId="49" fontId="0" fillId="0" borderId="0" xfId="0" applyNumberFormat="1" applyFill="1" applyBorder="1" applyAlignment="1">
      <alignment horizontal="center" vertical="center"/>
    </xf>
    <xf numFmtId="0" fontId="42" fillId="2" borderId="7" xfId="0" applyFont="1" applyFill="1" applyBorder="1" applyAlignment="1">
      <alignment horizontal="center" vertical="center"/>
    </xf>
    <xf numFmtId="0" fontId="43" fillId="2" borderId="8" xfId="0" applyNumberFormat="1" applyFont="1" applyFill="1" applyBorder="1" applyAlignment="1">
      <alignment horizontal="center" vertical="center"/>
    </xf>
    <xf numFmtId="0" fontId="43" fillId="2" borderId="8" xfId="0" applyFont="1" applyFill="1" applyBorder="1" applyAlignment="1">
      <alignment horizontal="center" vertical="center"/>
    </xf>
    <xf numFmtId="0" fontId="43" fillId="2" borderId="9" xfId="0" applyFont="1" applyFill="1" applyBorder="1" applyAlignment="1">
      <alignment horizontal="center" vertical="center"/>
    </xf>
    <xf numFmtId="0" fontId="0" fillId="0" borderId="0" xfId="0" applyNumberFormat="1" applyFill="1" applyBorder="1" applyAlignment="1">
      <alignment vertical="center"/>
    </xf>
    <xf numFmtId="0" fontId="1" fillId="2" borderId="1" xfId="0" applyFont="1" applyFill="1" applyBorder="1" applyAlignment="1">
      <alignment horizontal="center" vertical="top" wrapText="1"/>
    </xf>
    <xf numFmtId="0" fontId="38" fillId="2" borderId="1" xfId="0" applyNumberFormat="1" applyFont="1" applyFill="1" applyBorder="1" applyAlignment="1">
      <alignment horizontal="center" vertical="top" wrapText="1"/>
    </xf>
    <xf numFmtId="0" fontId="0" fillId="0" borderId="1" xfId="0" applyNumberFormat="1" applyFill="1" applyBorder="1" applyAlignment="1">
      <alignment horizontal="center" vertical="center"/>
    </xf>
    <xf numFmtId="0" fontId="42" fillId="2" borderId="10" xfId="0" applyFont="1" applyFill="1" applyBorder="1" applyAlignment="1">
      <alignment horizontal="center" vertical="center"/>
    </xf>
    <xf numFmtId="0" fontId="44" fillId="0" borderId="0" xfId="0" applyFont="1" applyFill="1" applyBorder="1" applyAlignment="1">
      <alignment vertical="center"/>
    </xf>
    <xf numFmtId="0" fontId="45" fillId="0" borderId="0" xfId="0" applyFont="1" applyFill="1" applyBorder="1" applyAlignment="1">
      <alignment horizontal="center" vertical="center"/>
    </xf>
    <xf numFmtId="0" fontId="46" fillId="0" borderId="0" xfId="0" applyFont="1" applyFill="1" applyAlignment="1">
      <alignment horizontal="center" vertical="center"/>
    </xf>
    <xf numFmtId="0" fontId="48" fillId="0" borderId="0" xfId="0" applyFont="1" applyAlignment="1">
      <alignment horizontal="left" vertical="center" wrapText="1"/>
    </xf>
    <xf numFmtId="0" fontId="48" fillId="0" borderId="1" xfId="0" applyFont="1" applyBorder="1" applyAlignment="1">
      <alignment horizontal="left" vertical="center" wrapText="1"/>
    </xf>
    <xf numFmtId="49" fontId="48" fillId="0" borderId="1" xfId="0" applyNumberFormat="1" applyFont="1" applyFill="1" applyBorder="1" applyAlignment="1" applyProtection="1">
      <alignment horizontal="left" vertical="center" wrapText="1"/>
      <protection locked="0"/>
    </xf>
    <xf numFmtId="0" fontId="48" fillId="0" borderId="1" xfId="0" applyNumberFormat="1" applyFont="1" applyFill="1" applyBorder="1" applyAlignment="1" applyProtection="1">
      <alignment horizontal="left" vertical="center" wrapText="1"/>
      <protection locked="0"/>
    </xf>
    <xf numFmtId="49" fontId="48" fillId="0" borderId="1" xfId="0" applyNumberFormat="1" applyFont="1" applyBorder="1" applyAlignment="1" applyProtection="1">
      <alignment horizontal="left" vertical="center" wrapText="1"/>
      <protection locked="0"/>
    </xf>
    <xf numFmtId="9" fontId="48" fillId="0" borderId="1" xfId="0" applyNumberFormat="1" applyFont="1" applyBorder="1" applyAlignment="1" applyProtection="1">
      <alignment horizontal="left" vertical="center" wrapText="1"/>
      <protection locked="0"/>
    </xf>
    <xf numFmtId="0" fontId="48" fillId="0" borderId="1" xfId="0" applyFont="1" applyBorder="1" applyAlignment="1" applyProtection="1">
      <alignment horizontal="left" vertical="center" wrapText="1"/>
      <protection locked="0"/>
    </xf>
    <xf numFmtId="9" fontId="48" fillId="0" borderId="1" xfId="0" applyNumberFormat="1" applyFont="1" applyBorder="1" applyAlignment="1" applyProtection="1">
      <alignment horizontal="left" wrapText="1"/>
      <protection locked="0"/>
    </xf>
    <xf numFmtId="14" fontId="48" fillId="0" borderId="1" xfId="0" applyNumberFormat="1" applyFont="1" applyFill="1" applyBorder="1" applyAlignment="1" applyProtection="1">
      <alignment horizontal="left" vertical="center" wrapText="1"/>
      <protection locked="0"/>
    </xf>
    <xf numFmtId="15" fontId="48" fillId="0" borderId="1" xfId="0" applyNumberFormat="1" applyFont="1" applyFill="1" applyBorder="1" applyAlignment="1" applyProtection="1">
      <alignment horizontal="left" vertical="center" wrapText="1"/>
      <protection locked="0"/>
    </xf>
    <xf numFmtId="2" fontId="48" fillId="0" borderId="1" xfId="0" applyNumberFormat="1" applyFont="1" applyFill="1" applyBorder="1" applyAlignment="1" applyProtection="1">
      <alignment horizontal="left" vertical="center" wrapText="1"/>
      <protection locked="0"/>
    </xf>
    <xf numFmtId="168" fontId="48" fillId="0" borderId="1" xfId="0" applyNumberFormat="1" applyFont="1" applyBorder="1" applyAlignment="1">
      <alignment horizontal="left" wrapText="1"/>
    </xf>
    <xf numFmtId="0" fontId="48" fillId="0" borderId="1" xfId="0" applyFont="1" applyFill="1" applyBorder="1" applyAlignment="1" applyProtection="1">
      <alignment horizontal="left" vertical="center" wrapText="1"/>
      <protection locked="0"/>
    </xf>
    <xf numFmtId="49" fontId="49" fillId="0" borderId="1" xfId="0" applyNumberFormat="1" applyFont="1" applyFill="1" applyBorder="1" applyAlignment="1" applyProtection="1">
      <alignment horizontal="left" vertical="center" wrapText="1"/>
      <protection locked="0"/>
    </xf>
    <xf numFmtId="2" fontId="49" fillId="0" borderId="1" xfId="0" applyNumberFormat="1" applyFont="1" applyFill="1" applyBorder="1" applyAlignment="1" applyProtection="1">
      <alignment horizontal="left" vertical="center" wrapText="1"/>
      <protection locked="0"/>
    </xf>
    <xf numFmtId="167" fontId="0" fillId="0" borderId="0" xfId="0" applyNumberFormat="1" applyAlignment="1">
      <alignment vertical="center"/>
    </xf>
    <xf numFmtId="0" fontId="47" fillId="2" borderId="16" xfId="0" applyNumberFormat="1" applyFont="1" applyFill="1" applyBorder="1" applyAlignment="1">
      <alignment horizontal="center" vertical="center" wrapText="1"/>
    </xf>
    <xf numFmtId="0" fontId="47" fillId="2" borderId="16" xfId="0" applyFont="1" applyFill="1" applyBorder="1" applyAlignment="1">
      <alignment horizontal="center" vertical="center"/>
    </xf>
    <xf numFmtId="0" fontId="0" fillId="0" borderId="2" xfId="0" applyNumberFormat="1" applyFill="1" applyBorder="1" applyAlignment="1">
      <alignment horizontal="center" vertical="center"/>
    </xf>
    <xf numFmtId="0" fontId="0" fillId="0" borderId="3" xfId="0" applyNumberFormat="1" applyFill="1" applyBorder="1" applyAlignment="1">
      <alignment horizontal="center" vertical="center"/>
    </xf>
    <xf numFmtId="0" fontId="1" fillId="2" borderId="41" xfId="0" applyFont="1" applyFill="1" applyBorder="1" applyAlignment="1">
      <alignment horizontal="center" vertical="center"/>
    </xf>
    <xf numFmtId="0" fontId="50" fillId="2" borderId="42" xfId="0" applyFont="1" applyFill="1" applyBorder="1" applyAlignment="1">
      <alignment horizontal="center" vertical="center" wrapText="1"/>
    </xf>
    <xf numFmtId="0" fontId="47" fillId="2" borderId="43" xfId="0" applyFont="1" applyFill="1" applyBorder="1" applyAlignment="1">
      <alignment horizontal="center" vertical="center" wrapText="1"/>
    </xf>
    <xf numFmtId="0" fontId="0" fillId="0" borderId="43" xfId="0" applyBorder="1" applyAlignment="1">
      <alignment horizontal="center" vertical="center"/>
    </xf>
    <xf numFmtId="0" fontId="0" fillId="0" borderId="28" xfId="0" applyBorder="1" applyAlignment="1">
      <alignment vertical="center"/>
    </xf>
    <xf numFmtId="0" fontId="50" fillId="2" borderId="44" xfId="0" applyFont="1" applyFill="1" applyBorder="1" applyAlignment="1">
      <alignment horizontal="center" vertical="center" wrapText="1"/>
    </xf>
    <xf numFmtId="0" fontId="0" fillId="0" borderId="35" xfId="0" applyBorder="1" applyAlignment="1">
      <alignment vertical="center"/>
    </xf>
    <xf numFmtId="0" fontId="50" fillId="2" borderId="45" xfId="0" applyFont="1" applyFill="1" applyBorder="1" applyAlignment="1">
      <alignment horizontal="center" vertical="center" wrapText="1"/>
    </xf>
    <xf numFmtId="0" fontId="0" fillId="0" borderId="1" xfId="0" applyNumberFormat="1" applyFont="1" applyFill="1" applyBorder="1" applyAlignment="1" applyProtection="1">
      <alignment vertical="top"/>
    </xf>
    <xf numFmtId="0" fontId="0" fillId="0" borderId="1" xfId="0" applyNumberFormat="1" applyFont="1" applyFill="1" applyBorder="1" applyAlignment="1" applyProtection="1"/>
    <xf numFmtId="0" fontId="0" fillId="0" borderId="1" xfId="0" applyNumberFormat="1" applyFont="1" applyFill="1" applyBorder="1" applyAlignment="1" applyProtection="1">
      <alignment vertical="center"/>
    </xf>
    <xf numFmtId="0" fontId="0" fillId="0" borderId="1" xfId="0" applyNumberFormat="1" applyFont="1" applyFill="1" applyBorder="1" applyAlignment="1" applyProtection="1">
      <alignment vertical="top" wrapText="1"/>
    </xf>
    <xf numFmtId="14" fontId="0" fillId="0" borderId="1" xfId="0" applyNumberFormat="1" applyBorder="1" applyAlignment="1">
      <alignment vertical="top" wrapText="1"/>
    </xf>
    <xf numFmtId="0" fontId="0" fillId="0" borderId="1" xfId="0" applyBorder="1" applyAlignment="1">
      <alignment wrapText="1"/>
    </xf>
    <xf numFmtId="0" fontId="7" fillId="2" borderId="8" xfId="0" applyFont="1" applyFill="1" applyBorder="1" applyAlignment="1">
      <alignment horizontal="center" vertical="center"/>
    </xf>
    <xf numFmtId="0" fontId="9" fillId="2" borderId="1" xfId="0" applyFont="1" applyFill="1" applyBorder="1" applyAlignment="1">
      <alignment horizontal="center" vertical="center" wrapText="1"/>
    </xf>
    <xf numFmtId="0" fontId="0" fillId="0" borderId="14" xfId="0" applyBorder="1" applyAlignment="1">
      <alignment horizontal="center" vertical="center"/>
    </xf>
    <xf numFmtId="0" fontId="0" fillId="0" borderId="1" xfId="0" applyBorder="1" applyAlignment="1">
      <alignment horizontal="center" vertical="center"/>
    </xf>
    <xf numFmtId="0" fontId="14" fillId="0" borderId="1" xfId="0" applyFont="1" applyFill="1" applyBorder="1"/>
    <xf numFmtId="2" fontId="0" fillId="0" borderId="1" xfId="0" applyNumberFormat="1" applyBorder="1" applyAlignment="1">
      <alignment vertical="top" wrapText="1"/>
    </xf>
    <xf numFmtId="0" fontId="0" fillId="0" borderId="1" xfId="0" applyBorder="1" applyAlignment="1">
      <alignment horizontal="center"/>
    </xf>
    <xf numFmtId="0" fontId="0" fillId="10" borderId="1" xfId="0" applyFill="1" applyBorder="1" applyAlignment="1">
      <alignment wrapText="1"/>
    </xf>
    <xf numFmtId="0" fontId="0" fillId="0" borderId="1" xfId="0" applyBorder="1" applyAlignment="1">
      <alignment wrapText="1"/>
    </xf>
    <xf numFmtId="0" fontId="7" fillId="2" borderId="8" xfId="0" applyFont="1" applyFill="1" applyBorder="1" applyAlignment="1">
      <alignment horizontal="center" vertical="center"/>
    </xf>
    <xf numFmtId="0" fontId="9" fillId="2" borderId="1" xfId="0" applyFont="1" applyFill="1" applyBorder="1" applyAlignment="1">
      <alignment horizontal="center" vertical="center" wrapText="1"/>
    </xf>
    <xf numFmtId="0" fontId="0" fillId="0" borderId="14" xfId="0" applyBorder="1" applyAlignment="1">
      <alignment horizontal="center" vertical="center"/>
    </xf>
    <xf numFmtId="0" fontId="0" fillId="0" borderId="1" xfId="0" applyBorder="1" applyAlignment="1">
      <alignment horizontal="center" vertical="center"/>
    </xf>
    <xf numFmtId="49" fontId="14" fillId="10" borderId="1" xfId="0" applyNumberFormat="1" applyFont="1" applyFill="1" applyBorder="1" applyAlignment="1" applyProtection="1">
      <alignment horizontal="center" vertical="center" wrapText="1"/>
      <protection locked="0"/>
    </xf>
    <xf numFmtId="0" fontId="13" fillId="10" borderId="1" xfId="0" applyNumberFormat="1" applyFont="1" applyFill="1" applyBorder="1" applyAlignment="1" applyProtection="1">
      <alignment horizontal="center" vertical="center" wrapText="1"/>
      <protection locked="0"/>
    </xf>
    <xf numFmtId="0" fontId="0" fillId="0" borderId="1" xfId="0" applyFont="1" applyFill="1" applyBorder="1"/>
    <xf numFmtId="0" fontId="0" fillId="0" borderId="1" xfId="0" applyFont="1" applyFill="1" applyBorder="1" applyAlignment="1"/>
    <xf numFmtId="0" fontId="0" fillId="0" borderId="1" xfId="0" applyFont="1" applyFill="1" applyBorder="1" applyAlignment="1">
      <alignment vertical="top"/>
    </xf>
    <xf numFmtId="0" fontId="0" fillId="0" borderId="1" xfId="0" applyFont="1" applyFill="1" applyBorder="1" applyAlignment="1">
      <alignment vertical="top" wrapText="1"/>
    </xf>
    <xf numFmtId="0" fontId="0" fillId="0" borderId="1" xfId="0" applyFont="1" applyFill="1" applyBorder="1" applyAlignment="1">
      <alignment vertical="center"/>
    </xf>
    <xf numFmtId="0" fontId="0" fillId="0" borderId="1" xfId="0" applyFont="1" applyBorder="1" applyAlignment="1"/>
    <xf numFmtId="0" fontId="0" fillId="0" borderId="1" xfId="0" applyFill="1" applyBorder="1" applyAlignment="1">
      <alignment vertical="top" wrapText="1"/>
    </xf>
    <xf numFmtId="0" fontId="0" fillId="0" borderId="1" xfId="0" applyFill="1" applyBorder="1" applyAlignment="1">
      <alignment vertical="top"/>
    </xf>
    <xf numFmtId="14" fontId="0" fillId="0" borderId="1" xfId="0" applyNumberFormat="1" applyFill="1" applyBorder="1" applyAlignment="1">
      <alignment vertical="top"/>
    </xf>
    <xf numFmtId="14" fontId="0" fillId="0" borderId="1" xfId="0" applyNumberFormat="1" applyFill="1" applyBorder="1" applyAlignment="1">
      <alignment vertical="top" wrapText="1"/>
    </xf>
    <xf numFmtId="0" fontId="52" fillId="0" borderId="1" xfId="0" applyFont="1" applyFill="1" applyBorder="1" applyAlignment="1"/>
    <xf numFmtId="14" fontId="0" fillId="0" borderId="1" xfId="0" applyNumberFormat="1" applyFont="1" applyFill="1" applyBorder="1" applyAlignment="1">
      <alignment vertical="top"/>
    </xf>
    <xf numFmtId="0" fontId="53" fillId="2" borderId="11" xfId="0" applyFont="1" applyFill="1" applyBorder="1" applyAlignment="1">
      <alignment horizontal="center" vertical="center" wrapText="1"/>
    </xf>
    <xf numFmtId="0" fontId="53" fillId="2" borderId="11" xfId="0" applyNumberFormat="1" applyFont="1" applyFill="1" applyBorder="1" applyAlignment="1">
      <alignment horizontal="center" vertical="center" wrapText="1"/>
    </xf>
    <xf numFmtId="0" fontId="54" fillId="2" borderId="11" xfId="0" applyFont="1" applyFill="1" applyBorder="1" applyAlignment="1">
      <alignment horizontal="center" vertical="center" wrapText="1"/>
    </xf>
    <xf numFmtId="2" fontId="54" fillId="2" borderId="11" xfId="0" applyNumberFormat="1" applyFont="1" applyFill="1" applyBorder="1" applyAlignment="1">
      <alignment horizontal="center" vertical="center" wrapText="1"/>
    </xf>
    <xf numFmtId="0" fontId="53" fillId="2" borderId="13" xfId="0" applyFont="1" applyFill="1" applyBorder="1" applyAlignment="1">
      <alignment horizontal="center" vertical="center" wrapText="1"/>
    </xf>
    <xf numFmtId="0" fontId="14" fillId="0" borderId="0" xfId="0" applyFont="1" applyAlignment="1">
      <alignment horizontal="center" vertical="center"/>
    </xf>
    <xf numFmtId="0" fontId="1" fillId="0" borderId="0" xfId="0" applyFont="1" applyFill="1" applyBorder="1" applyAlignment="1">
      <alignment horizontal="center" vertical="center" wrapText="1"/>
    </xf>
    <xf numFmtId="3" fontId="11" fillId="0" borderId="1" xfId="0" applyNumberFormat="1" applyFont="1" applyFill="1" applyBorder="1" applyAlignment="1">
      <alignment horizontal="right" vertical="center" wrapText="1"/>
    </xf>
    <xf numFmtId="166" fontId="0" fillId="0" borderId="1" xfId="0" applyNumberFormat="1" applyFill="1" applyBorder="1" applyAlignment="1" applyProtection="1">
      <alignment vertical="center"/>
      <protection locked="0"/>
    </xf>
    <xf numFmtId="0" fontId="1" fillId="0" borderId="1" xfId="0" applyFont="1" applyBorder="1" applyAlignment="1">
      <alignment horizontal="left" vertical="center" wrapText="1"/>
    </xf>
    <xf numFmtId="0" fontId="0" fillId="0" borderId="1" xfId="0" applyBorder="1" applyAlignment="1">
      <alignment wrapText="1"/>
    </xf>
    <xf numFmtId="0" fontId="0" fillId="0" borderId="1" xfId="0" applyBorder="1" applyAlignment="1">
      <alignment horizontal="center" vertical="center"/>
    </xf>
    <xf numFmtId="0" fontId="0" fillId="0" borderId="1" xfId="0" applyBorder="1" applyAlignment="1">
      <alignment horizontal="center"/>
    </xf>
    <xf numFmtId="0" fontId="5" fillId="0" borderId="1" xfId="0" applyFont="1" applyFill="1" applyBorder="1"/>
    <xf numFmtId="0" fontId="0" fillId="0" borderId="1" xfId="0" applyBorder="1" applyAlignment="1">
      <alignment horizontal="left" vertical="center" wrapText="1"/>
    </xf>
    <xf numFmtId="0" fontId="0" fillId="0" borderId="1" xfId="0" applyBorder="1" applyAlignment="1">
      <alignment horizontal="left" vertical="center"/>
    </xf>
    <xf numFmtId="0" fontId="0" fillId="0" borderId="1" xfId="0" applyFill="1" applyBorder="1" applyAlignment="1">
      <alignment horizontal="left" vertical="center" wrapText="1"/>
    </xf>
    <xf numFmtId="0" fontId="9" fillId="0" borderId="0" xfId="0" applyFont="1" applyFill="1" applyBorder="1" applyAlignment="1">
      <alignment horizontal="center" vertical="center" wrapText="1"/>
    </xf>
    <xf numFmtId="166" fontId="0" fillId="0" borderId="0" xfId="0" applyNumberFormat="1" applyFill="1" applyBorder="1" applyAlignment="1">
      <alignment horizontal="right" vertical="center"/>
    </xf>
    <xf numFmtId="0" fontId="0" fillId="0" borderId="0" xfId="0" applyAlignment="1">
      <alignment horizontal="center"/>
    </xf>
    <xf numFmtId="0" fontId="0" fillId="0" borderId="0" xfId="0" applyAlignment="1">
      <alignment horizontal="center" wrapText="1"/>
    </xf>
    <xf numFmtId="0" fontId="0" fillId="0" borderId="1" xfId="0" applyNumberFormat="1" applyFont="1" applyFill="1" applyBorder="1" applyAlignment="1">
      <alignment horizontal="left" vertical="center" wrapText="1"/>
    </xf>
    <xf numFmtId="0" fontId="38" fillId="0" borderId="0" xfId="0" applyFont="1" applyFill="1" applyBorder="1" applyAlignment="1">
      <alignment horizontal="center" vertical="center" wrapText="1"/>
    </xf>
    <xf numFmtId="0" fontId="0" fillId="0" borderId="0" xfId="0" applyFill="1" applyBorder="1" applyAlignment="1">
      <alignment vertical="center"/>
    </xf>
    <xf numFmtId="170" fontId="0" fillId="0" borderId="1" xfId="0" applyNumberFormat="1" applyFill="1" applyBorder="1" applyAlignment="1">
      <alignment wrapText="1"/>
    </xf>
    <xf numFmtId="0" fontId="22" fillId="0" borderId="0" xfId="0" applyFont="1" applyAlignment="1">
      <alignment horizontal="center" vertical="center"/>
    </xf>
    <xf numFmtId="0" fontId="23" fillId="0" borderId="0" xfId="0" applyFont="1" applyAlignment="1">
      <alignment horizontal="justify" vertical="center" wrapText="1"/>
    </xf>
    <xf numFmtId="0" fontId="24" fillId="4" borderId="1" xfId="0" applyFont="1" applyFill="1" applyBorder="1" applyAlignment="1">
      <alignment horizontal="center" vertical="center" wrapText="1"/>
    </xf>
    <xf numFmtId="0" fontId="0" fillId="0" borderId="1" xfId="0" applyBorder="1" applyAlignment="1">
      <alignment wrapText="1"/>
    </xf>
    <xf numFmtId="0" fontId="24" fillId="5" borderId="1" xfId="0" applyFont="1" applyFill="1" applyBorder="1" applyAlignment="1">
      <alignment horizontal="center" vertical="center" wrapText="1"/>
    </xf>
    <xf numFmtId="0" fontId="25" fillId="0" borderId="21" xfId="0" applyFont="1" applyBorder="1" applyAlignment="1">
      <alignment horizontal="left" vertical="justify" wrapText="1"/>
    </xf>
    <xf numFmtId="0" fontId="25" fillId="0" borderId="22" xfId="0" applyFont="1" applyBorder="1" applyAlignment="1">
      <alignment horizontal="left" vertical="justify" wrapText="1"/>
    </xf>
    <xf numFmtId="0" fontId="25" fillId="0" borderId="23" xfId="0" applyFont="1" applyBorder="1" applyAlignment="1">
      <alignment horizontal="left" vertical="justify" wrapText="1"/>
    </xf>
    <xf numFmtId="0" fontId="0" fillId="0" borderId="5" xfId="0" applyBorder="1" applyAlignment="1">
      <alignment horizontal="center"/>
    </xf>
    <xf numFmtId="0" fontId="0" fillId="0" borderId="39" xfId="0" applyBorder="1" applyAlignment="1">
      <alignment horizontal="center"/>
    </xf>
    <xf numFmtId="0" fontId="0" fillId="0" borderId="14" xfId="0" applyBorder="1" applyAlignment="1">
      <alignment horizontal="center"/>
    </xf>
    <xf numFmtId="0" fontId="25" fillId="0" borderId="1" xfId="0" applyFont="1" applyBorder="1" applyAlignment="1">
      <alignment horizontal="center" wrapText="1"/>
    </xf>
    <xf numFmtId="0" fontId="25" fillId="0" borderId="1" xfId="0" applyFont="1" applyBorder="1" applyAlignment="1">
      <alignment horizontal="center"/>
    </xf>
    <xf numFmtId="0" fontId="24" fillId="0" borderId="1" xfId="0" applyFont="1" applyBorder="1" applyAlignment="1">
      <alignment horizontal="center" wrapText="1"/>
    </xf>
    <xf numFmtId="0" fontId="0" fillId="0" borderId="1" xfId="0" applyBorder="1" applyAlignment="1">
      <alignment horizontal="center"/>
    </xf>
    <xf numFmtId="0" fontId="25" fillId="6" borderId="18" xfId="0" applyFont="1" applyFill="1" applyBorder="1" applyAlignment="1">
      <alignment horizontal="left" vertical="justify" wrapText="1"/>
    </xf>
    <xf numFmtId="0" fontId="25" fillId="6" borderId="19" xfId="0" applyFont="1" applyFill="1" applyBorder="1" applyAlignment="1">
      <alignment horizontal="left" vertical="justify" wrapText="1"/>
    </xf>
    <xf numFmtId="0" fontId="25" fillId="6" borderId="20" xfId="0" applyFont="1" applyFill="1" applyBorder="1" applyAlignment="1">
      <alignment horizontal="left" vertical="justify" wrapText="1"/>
    </xf>
    <xf numFmtId="0" fontId="25" fillId="6" borderId="21" xfId="0" applyFont="1" applyFill="1" applyBorder="1" applyAlignment="1">
      <alignment horizontal="left" vertical="justify" wrapText="1"/>
    </xf>
    <xf numFmtId="0" fontId="25" fillId="6" borderId="22" xfId="0" applyFont="1" applyFill="1" applyBorder="1" applyAlignment="1">
      <alignment horizontal="left" vertical="justify" wrapText="1"/>
    </xf>
    <xf numFmtId="0" fontId="25" fillId="6" borderId="23" xfId="0" applyFont="1" applyFill="1" applyBorder="1" applyAlignment="1">
      <alignment horizontal="left" vertical="justify" wrapText="1"/>
    </xf>
    <xf numFmtId="0" fontId="24" fillId="0" borderId="1" xfId="0" applyFont="1" applyBorder="1" applyAlignment="1">
      <alignment horizontal="center" vertical="center" wrapText="1"/>
    </xf>
    <xf numFmtId="0" fontId="32" fillId="9" borderId="0" xfId="0" applyFont="1" applyFill="1" applyAlignment="1">
      <alignment horizontal="center" wrapText="1"/>
    </xf>
    <xf numFmtId="0" fontId="31" fillId="0" borderId="0" xfId="0" applyFont="1" applyAlignment="1">
      <alignment horizontal="center" vertical="center"/>
    </xf>
    <xf numFmtId="0" fontId="51" fillId="0" borderId="5" xfId="0" applyFont="1" applyBorder="1" applyAlignment="1">
      <alignment horizontal="center" wrapText="1"/>
    </xf>
    <xf numFmtId="0" fontId="25" fillId="0" borderId="39" xfId="0" applyFont="1" applyBorder="1" applyAlignment="1">
      <alignment horizontal="center"/>
    </xf>
    <xf numFmtId="0" fontId="25" fillId="0" borderId="14" xfId="0" applyFont="1" applyBorder="1" applyAlignment="1">
      <alignment horizontal="center"/>
    </xf>
    <xf numFmtId="0" fontId="25" fillId="6" borderId="21" xfId="0" applyFont="1" applyFill="1" applyBorder="1" applyAlignment="1">
      <alignment horizontal="center" vertical="justify" wrapText="1"/>
    </xf>
    <xf numFmtId="0" fontId="25" fillId="6" borderId="22" xfId="0" applyFont="1" applyFill="1" applyBorder="1" applyAlignment="1">
      <alignment horizontal="center" vertical="justify" wrapText="1"/>
    </xf>
    <xf numFmtId="0" fontId="25" fillId="6" borderId="23" xfId="0" applyFont="1" applyFill="1" applyBorder="1" applyAlignment="1">
      <alignment horizontal="center" vertical="justify" wrapText="1"/>
    </xf>
    <xf numFmtId="0" fontId="0" fillId="0" borderId="5" xfId="0" applyBorder="1" applyAlignment="1">
      <alignment horizontal="left" vertical="center" wrapText="1"/>
    </xf>
    <xf numFmtId="0" fontId="0" fillId="0" borderId="14" xfId="0" applyBorder="1" applyAlignment="1">
      <alignment horizontal="left" vertical="center"/>
    </xf>
    <xf numFmtId="0" fontId="4" fillId="0" borderId="1" xfId="0" applyFont="1" applyBorder="1" applyAlignment="1">
      <alignment horizontal="center" vertical="center" wrapText="1"/>
    </xf>
    <xf numFmtId="0" fontId="1" fillId="0" borderId="13" xfId="0" applyFont="1" applyBorder="1" applyAlignment="1">
      <alignment horizontal="center" vertical="center"/>
    </xf>
    <xf numFmtId="0" fontId="1" fillId="0" borderId="12" xfId="0" applyFont="1" applyBorder="1" applyAlignment="1">
      <alignment horizontal="center" vertical="center"/>
    </xf>
    <xf numFmtId="0" fontId="1" fillId="0" borderId="4" xfId="0" applyFont="1" applyBorder="1" applyAlignment="1">
      <alignment horizontal="center" vertical="center"/>
    </xf>
    <xf numFmtId="0" fontId="0" fillId="0" borderId="13" xfId="0" applyBorder="1" applyAlignment="1">
      <alignment horizontal="center" vertical="center"/>
    </xf>
    <xf numFmtId="0" fontId="0" fillId="0" borderId="4" xfId="0" applyBorder="1" applyAlignment="1">
      <alignment horizontal="center" vertical="center"/>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1" fillId="2" borderId="5"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7" fillId="2" borderId="6" xfId="0" applyFont="1" applyFill="1" applyBorder="1" applyAlignment="1">
      <alignment horizontal="center" vertical="center"/>
    </xf>
    <xf numFmtId="0" fontId="17" fillId="0" borderId="0" xfId="0" applyFont="1" applyFill="1" applyAlignment="1">
      <alignment horizontal="left" vertical="center" wrapText="1"/>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19" fillId="0" borderId="15" xfId="0" applyFont="1" applyBorder="1" applyAlignment="1">
      <alignment horizontal="center" vertical="center" wrapText="1"/>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9" fillId="2" borderId="5" xfId="0" applyFont="1" applyFill="1" applyBorder="1" applyAlignment="1">
      <alignment horizontal="center" vertical="center" wrapText="1"/>
    </xf>
    <xf numFmtId="0" fontId="9" fillId="2" borderId="14" xfId="0" applyFont="1" applyFill="1" applyBorder="1" applyAlignment="1">
      <alignment horizontal="center" vertical="center" wrapText="1"/>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0" fillId="0" borderId="5" xfId="0" applyBorder="1" applyAlignment="1">
      <alignment horizontal="center" vertical="center"/>
    </xf>
    <xf numFmtId="0" fontId="0" fillId="0" borderId="14" xfId="0" applyBorder="1" applyAlignment="1">
      <alignment horizontal="center" vertical="center"/>
    </xf>
    <xf numFmtId="0" fontId="1" fillId="2" borderId="39" xfId="0" applyFont="1" applyFill="1" applyBorder="1" applyAlignment="1">
      <alignment horizontal="center" vertical="center" wrapText="1"/>
    </xf>
    <xf numFmtId="0" fontId="0" fillId="0" borderId="1" xfId="0" applyBorder="1" applyAlignment="1">
      <alignment horizontal="center" vertical="center"/>
    </xf>
    <xf numFmtId="0" fontId="0" fillId="0" borderId="5" xfId="0" applyFill="1" applyBorder="1" applyAlignment="1">
      <alignment vertical="center" wrapText="1"/>
    </xf>
    <xf numFmtId="0" fontId="0" fillId="0" borderId="14" xfId="0" applyFill="1" applyBorder="1" applyAlignment="1">
      <alignment vertical="center" wrapText="1"/>
    </xf>
    <xf numFmtId="0" fontId="0" fillId="0" borderId="5" xfId="0" applyBorder="1" applyAlignment="1">
      <alignment vertical="center" wrapText="1"/>
    </xf>
    <xf numFmtId="0" fontId="0" fillId="0" borderId="14" xfId="0" applyBorder="1" applyAlignment="1">
      <alignment vertical="center" wrapText="1"/>
    </xf>
    <xf numFmtId="0" fontId="0" fillId="0" borderId="5" xfId="0" applyBorder="1" applyAlignment="1">
      <alignment horizontal="center" vertical="center" wrapText="1"/>
    </xf>
    <xf numFmtId="0" fontId="0" fillId="0" borderId="14" xfId="0" applyBorder="1" applyAlignment="1">
      <alignment horizontal="center" vertical="center" wrapText="1"/>
    </xf>
    <xf numFmtId="0" fontId="38" fillId="2" borderId="1" xfId="0" applyFont="1" applyFill="1" applyBorder="1" applyAlignment="1">
      <alignment horizontal="center" vertical="center" wrapText="1"/>
    </xf>
    <xf numFmtId="0" fontId="0" fillId="0" borderId="14" xfId="0" applyBorder="1" applyAlignment="1">
      <alignment horizontal="left" vertical="center" wrapText="1"/>
    </xf>
    <xf numFmtId="0" fontId="0" fillId="0" borderId="5" xfId="0" applyFill="1" applyBorder="1" applyAlignment="1">
      <alignment horizontal="left" vertical="center" wrapText="1"/>
    </xf>
    <xf numFmtId="0" fontId="0" fillId="0" borderId="14" xfId="0" applyFill="1" applyBorder="1" applyAlignment="1">
      <alignment horizontal="left" vertical="center" wrapText="1"/>
    </xf>
    <xf numFmtId="0" fontId="29" fillId="0" borderId="0" xfId="0" applyFont="1" applyAlignment="1">
      <alignment horizontal="justify" vertical="justify" wrapText="1"/>
    </xf>
    <xf numFmtId="0" fontId="55" fillId="6" borderId="38" xfId="0" applyFont="1" applyFill="1" applyBorder="1" applyAlignment="1">
      <alignment horizontal="justify" vertical="justify" wrapText="1"/>
    </xf>
    <xf numFmtId="0" fontId="0" fillId="0" borderId="27" xfId="0" applyBorder="1"/>
    <xf numFmtId="0" fontId="27" fillId="6" borderId="34" xfId="0" applyFont="1" applyFill="1" applyBorder="1" applyAlignment="1">
      <alignment vertical="center" wrapText="1"/>
    </xf>
    <xf numFmtId="0" fontId="27" fillId="6" borderId="33" xfId="0" applyFont="1" applyFill="1" applyBorder="1" applyAlignment="1">
      <alignment vertical="center" wrapText="1"/>
    </xf>
    <xf numFmtId="0" fontId="27" fillId="8" borderId="29" xfId="0" applyFont="1" applyFill="1" applyBorder="1" applyAlignment="1">
      <alignment horizontal="center" vertical="center"/>
    </xf>
    <xf numFmtId="0" fontId="27" fillId="8" borderId="31" xfId="0" applyFont="1" applyFill="1" applyBorder="1" applyAlignment="1">
      <alignment horizontal="center" vertical="center"/>
    </xf>
    <xf numFmtId="0" fontId="27" fillId="8" borderId="30" xfId="0" applyFont="1" applyFill="1" applyBorder="1" applyAlignment="1">
      <alignment horizontal="center" vertical="center"/>
    </xf>
    <xf numFmtId="44" fontId="35" fillId="6" borderId="31" xfId="3" applyFont="1" applyFill="1" applyBorder="1" applyAlignment="1">
      <alignment horizontal="center" vertical="center" wrapText="1"/>
    </xf>
    <xf numFmtId="44" fontId="35" fillId="6" borderId="30" xfId="3" applyFont="1" applyFill="1" applyBorder="1" applyAlignment="1">
      <alignment horizontal="center" vertical="center" wrapText="1"/>
    </xf>
    <xf numFmtId="0" fontId="28" fillId="6" borderId="37" xfId="0" applyFont="1" applyFill="1" applyBorder="1" applyAlignment="1">
      <alignment vertical="center"/>
    </xf>
    <xf numFmtId="0" fontId="27" fillId="6" borderId="24" xfId="0" applyFont="1" applyFill="1" applyBorder="1" applyAlignment="1">
      <alignment vertical="center"/>
    </xf>
    <xf numFmtId="0" fontId="27" fillId="6" borderId="32" xfId="0" applyFont="1" applyFill="1" applyBorder="1" applyAlignment="1">
      <alignment vertical="center"/>
    </xf>
    <xf numFmtId="0" fontId="27" fillId="6" borderId="25" xfId="0" applyFont="1" applyFill="1" applyBorder="1" applyAlignment="1">
      <alignment vertical="center" wrapText="1"/>
    </xf>
    <xf numFmtId="0" fontId="27" fillId="6" borderId="36" xfId="0" applyFont="1" applyFill="1" applyBorder="1" applyAlignment="1">
      <alignment vertical="center" wrapText="1"/>
    </xf>
    <xf numFmtId="0" fontId="28" fillId="6" borderId="38" xfId="0" applyFont="1" applyFill="1" applyBorder="1" applyAlignment="1">
      <alignment vertical="center"/>
    </xf>
    <xf numFmtId="0" fontId="27" fillId="6" borderId="24" xfId="0" applyFont="1" applyFill="1" applyBorder="1" applyAlignment="1">
      <alignment horizontal="center" vertical="center" wrapText="1"/>
    </xf>
    <xf numFmtId="0" fontId="27" fillId="6" borderId="25" xfId="0" applyFont="1" applyFill="1" applyBorder="1" applyAlignment="1">
      <alignment horizontal="center" vertical="center" wrapText="1"/>
    </xf>
    <xf numFmtId="0" fontId="27" fillId="6" borderId="0" xfId="0" applyFont="1" applyFill="1" applyAlignment="1">
      <alignment horizontal="center" vertical="center" wrapText="1"/>
    </xf>
    <xf numFmtId="0" fontId="28" fillId="6" borderId="31" xfId="0" applyFont="1" applyFill="1" applyBorder="1" applyAlignment="1">
      <alignment horizontal="center" vertical="center" wrapText="1"/>
    </xf>
    <xf numFmtId="0" fontId="28" fillId="6" borderId="30" xfId="0" applyFont="1" applyFill="1" applyBorder="1" applyAlignment="1">
      <alignment horizontal="center" vertical="center" wrapText="1"/>
    </xf>
    <xf numFmtId="0" fontId="35" fillId="6" borderId="31" xfId="0" applyFont="1" applyFill="1" applyBorder="1" applyAlignment="1">
      <alignment horizontal="center" vertical="center" wrapText="1"/>
    </xf>
    <xf numFmtId="0" fontId="35" fillId="6" borderId="30" xfId="0" applyFont="1" applyFill="1" applyBorder="1" applyAlignment="1">
      <alignment horizontal="center" vertical="center" wrapText="1"/>
    </xf>
    <xf numFmtId="0" fontId="34" fillId="6" borderId="31" xfId="0" applyFont="1" applyFill="1" applyBorder="1" applyAlignment="1">
      <alignment horizontal="center" vertical="center" wrapText="1"/>
    </xf>
    <xf numFmtId="0" fontId="34" fillId="6" borderId="30" xfId="0" applyFont="1" applyFill="1" applyBorder="1" applyAlignment="1">
      <alignment horizontal="center" vertical="center" wrapText="1"/>
    </xf>
    <xf numFmtId="0" fontId="11" fillId="10" borderId="1" xfId="0" applyFont="1" applyFill="1" applyBorder="1" applyAlignment="1">
      <alignment horizontal="left" vertical="center" wrapText="1"/>
    </xf>
  </cellXfs>
  <cellStyles count="7">
    <cellStyle name="Millares" xfId="1" builtinId="3"/>
    <cellStyle name="Millares 2" xfId="5"/>
    <cellStyle name="Moneda" xfId="3" builtinId="4"/>
    <cellStyle name="Moneda 2" xfId="6"/>
    <cellStyle name="Normal" xfId="0" builtinId="0"/>
    <cellStyle name="Normal 5" xfId="2"/>
    <cellStyle name="Porcentaje"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8.bin"/><Relationship Id="rId3" Type="http://schemas.openxmlformats.org/officeDocument/2006/relationships/printerSettings" Target="../printerSettings/printerSettings3.bin"/><Relationship Id="rId7" Type="http://schemas.openxmlformats.org/officeDocument/2006/relationships/printerSettings" Target="../printerSettings/printerSettings7.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5" Type="http://schemas.openxmlformats.org/officeDocument/2006/relationships/printerSettings" Target="../printerSettings/printerSettings5.bin"/><Relationship Id="rId4" Type="http://schemas.openxmlformats.org/officeDocument/2006/relationships/printerSettings" Target="../printerSettings/printerSettings4.bin"/></Relationships>
</file>

<file path=xl/worksheets/_rels/sheet2.xml.rels><?xml version="1.0" encoding="UTF-8" standalone="yes"?>
<Relationships xmlns="http://schemas.openxmlformats.org/package/2006/relationships"><Relationship Id="rId8" Type="http://schemas.openxmlformats.org/officeDocument/2006/relationships/printerSettings" Target="../printerSettings/printerSettings16.bin"/><Relationship Id="rId3" Type="http://schemas.openxmlformats.org/officeDocument/2006/relationships/printerSettings" Target="../printerSettings/printerSettings11.bin"/><Relationship Id="rId7" Type="http://schemas.openxmlformats.org/officeDocument/2006/relationships/printerSettings" Target="../printerSettings/printerSettings15.bin"/><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 Id="rId6" Type="http://schemas.openxmlformats.org/officeDocument/2006/relationships/printerSettings" Target="../printerSettings/printerSettings14.bin"/><Relationship Id="rId5" Type="http://schemas.openxmlformats.org/officeDocument/2006/relationships/printerSettings" Target="../printerSettings/printerSettings13.bin"/><Relationship Id="rId4" Type="http://schemas.openxmlformats.org/officeDocument/2006/relationships/printerSettings" Target="../printerSettings/printerSettings1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8.xml.rels><?xml version="1.0" encoding="UTF-8" standalone="yes"?>
<Relationships xmlns="http://schemas.openxmlformats.org/package/2006/relationships"><Relationship Id="rId8" Type="http://schemas.openxmlformats.org/officeDocument/2006/relationships/printerSettings" Target="../printerSettings/printerSettings29.bin"/><Relationship Id="rId3" Type="http://schemas.openxmlformats.org/officeDocument/2006/relationships/printerSettings" Target="../printerSettings/printerSettings24.bin"/><Relationship Id="rId7" Type="http://schemas.openxmlformats.org/officeDocument/2006/relationships/printerSettings" Target="../printerSettings/printerSettings28.bin"/><Relationship Id="rId2" Type="http://schemas.openxmlformats.org/officeDocument/2006/relationships/printerSettings" Target="../printerSettings/printerSettings23.bin"/><Relationship Id="rId1" Type="http://schemas.openxmlformats.org/officeDocument/2006/relationships/printerSettings" Target="../printerSettings/printerSettings22.bin"/><Relationship Id="rId6" Type="http://schemas.openxmlformats.org/officeDocument/2006/relationships/printerSettings" Target="../printerSettings/printerSettings27.bin"/><Relationship Id="rId5" Type="http://schemas.openxmlformats.org/officeDocument/2006/relationships/printerSettings" Target="../printerSettings/printerSettings26.bin"/><Relationship Id="rId4" Type="http://schemas.openxmlformats.org/officeDocument/2006/relationships/printerSettings" Target="../printerSettings/printerSettings2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L34"/>
  <sheetViews>
    <sheetView workbookViewId="0">
      <selection activeCell="G1" sqref="G1"/>
    </sheetView>
  </sheetViews>
  <sheetFormatPr baseColWidth="10" defaultRowHeight="15" x14ac:dyDescent="0.25"/>
  <cols>
    <col min="2" max="2" width="13.85546875" customWidth="1"/>
    <col min="3" max="3" width="13.7109375" customWidth="1"/>
    <col min="4" max="4" width="15.5703125" customWidth="1"/>
    <col min="6" max="6" width="9.85546875" customWidth="1"/>
    <col min="7" max="7" width="9.42578125" customWidth="1"/>
  </cols>
  <sheetData>
    <row r="2" spans="1:12" ht="39.75" customHeight="1" x14ac:dyDescent="0.35">
      <c r="A2" s="343" t="s">
        <v>86</v>
      </c>
      <c r="B2" s="343"/>
      <c r="C2" s="343"/>
      <c r="D2" s="343"/>
      <c r="E2" s="343"/>
      <c r="F2" s="343"/>
      <c r="G2" s="343"/>
      <c r="H2" s="343"/>
      <c r="I2" s="343"/>
      <c r="J2" s="343"/>
      <c r="K2" s="343"/>
      <c r="L2" s="343"/>
    </row>
    <row r="4" spans="1:12" ht="16.5" x14ac:dyDescent="0.25">
      <c r="A4" s="321" t="s">
        <v>62</v>
      </c>
      <c r="B4" s="321"/>
      <c r="C4" s="321"/>
      <c r="D4" s="321"/>
      <c r="E4" s="321"/>
      <c r="F4" s="321"/>
      <c r="G4" s="321"/>
      <c r="H4" s="321"/>
      <c r="I4" s="321"/>
      <c r="J4" s="321"/>
      <c r="K4" s="321"/>
      <c r="L4" s="321"/>
    </row>
    <row r="5" spans="1:12" ht="16.5" x14ac:dyDescent="0.25">
      <c r="A5" s="73"/>
    </row>
    <row r="6" spans="1:12" ht="16.5" x14ac:dyDescent="0.25">
      <c r="A6" s="321" t="s">
        <v>317</v>
      </c>
      <c r="B6" s="321"/>
      <c r="C6" s="321"/>
      <c r="D6" s="321"/>
      <c r="E6" s="321"/>
      <c r="F6" s="321"/>
      <c r="G6" s="321"/>
      <c r="H6" s="321"/>
      <c r="I6" s="321"/>
      <c r="J6" s="321"/>
      <c r="K6" s="321"/>
      <c r="L6" s="321"/>
    </row>
    <row r="7" spans="1:12" ht="16.5" x14ac:dyDescent="0.25">
      <c r="A7" s="74"/>
    </row>
    <row r="8" spans="1:12" ht="109.5" customHeight="1" x14ac:dyDescent="0.25">
      <c r="A8" s="322" t="s">
        <v>127</v>
      </c>
      <c r="B8" s="322"/>
      <c r="C8" s="322"/>
      <c r="D8" s="322"/>
      <c r="E8" s="322"/>
      <c r="F8" s="322"/>
      <c r="G8" s="322"/>
      <c r="H8" s="322"/>
      <c r="I8" s="322"/>
      <c r="J8" s="322"/>
      <c r="K8" s="322"/>
      <c r="L8" s="322"/>
    </row>
    <row r="9" spans="1:12" ht="45.75" customHeight="1" x14ac:dyDescent="0.25">
      <c r="A9" s="322"/>
      <c r="B9" s="322"/>
      <c r="C9" s="322"/>
      <c r="D9" s="322"/>
      <c r="E9" s="322"/>
      <c r="F9" s="322"/>
      <c r="G9" s="322"/>
      <c r="H9" s="322"/>
      <c r="I9" s="322"/>
      <c r="J9" s="322"/>
      <c r="K9" s="322"/>
      <c r="L9" s="322"/>
    </row>
    <row r="10" spans="1:12" ht="28.5" customHeight="1" x14ac:dyDescent="0.25">
      <c r="A10" s="322" t="s">
        <v>89</v>
      </c>
      <c r="B10" s="322"/>
      <c r="C10" s="322"/>
      <c r="D10" s="322"/>
      <c r="E10" s="322"/>
      <c r="F10" s="322"/>
      <c r="G10" s="322"/>
      <c r="H10" s="322"/>
      <c r="I10" s="322"/>
      <c r="J10" s="322"/>
      <c r="K10" s="322"/>
      <c r="L10" s="322"/>
    </row>
    <row r="11" spans="1:12" ht="28.5" customHeight="1" x14ac:dyDescent="0.25">
      <c r="A11" s="322"/>
      <c r="B11" s="322"/>
      <c r="C11" s="322"/>
      <c r="D11" s="322"/>
      <c r="E11" s="322"/>
      <c r="F11" s="322"/>
      <c r="G11" s="322"/>
      <c r="H11" s="322"/>
      <c r="I11" s="322"/>
      <c r="J11" s="322"/>
      <c r="K11" s="322"/>
      <c r="L11" s="322"/>
    </row>
    <row r="12" spans="1:12" ht="15.75" thickBot="1" x14ac:dyDescent="0.3"/>
    <row r="13" spans="1:12" ht="15.75" thickBot="1" x14ac:dyDescent="0.3">
      <c r="A13" s="75" t="s">
        <v>63</v>
      </c>
      <c r="B13" s="323" t="s">
        <v>85</v>
      </c>
      <c r="C13" s="324"/>
      <c r="D13" s="324"/>
      <c r="E13" s="324"/>
      <c r="F13" s="324"/>
      <c r="G13" s="324"/>
      <c r="H13" s="324"/>
      <c r="I13" s="324"/>
      <c r="J13" s="324"/>
      <c r="K13" s="324"/>
      <c r="L13" s="324"/>
    </row>
    <row r="14" spans="1:12" ht="15.75" thickBot="1" x14ac:dyDescent="0.3">
      <c r="A14" s="76">
        <v>6</v>
      </c>
      <c r="B14" s="342" t="s">
        <v>338</v>
      </c>
      <c r="C14" s="342"/>
      <c r="D14" s="342"/>
      <c r="E14" s="342"/>
      <c r="F14" s="342"/>
      <c r="G14" s="342"/>
      <c r="H14" s="342"/>
      <c r="I14" s="342"/>
      <c r="J14" s="342"/>
      <c r="K14" s="342"/>
      <c r="L14" s="342"/>
    </row>
    <row r="15" spans="1:12" s="99" customFormat="1" x14ac:dyDescent="0.25">
      <c r="A15" s="83"/>
      <c r="B15" s="83"/>
      <c r="C15" s="83"/>
      <c r="D15" s="83"/>
      <c r="E15" s="83"/>
      <c r="F15" s="83"/>
      <c r="G15" s="83"/>
      <c r="H15" s="83"/>
      <c r="I15" s="83"/>
      <c r="J15" s="83"/>
      <c r="K15" s="83"/>
      <c r="L15" s="83"/>
    </row>
    <row r="16" spans="1:12" x14ac:dyDescent="0.25">
      <c r="A16" s="84"/>
      <c r="B16" s="83"/>
      <c r="C16" s="83"/>
      <c r="D16" s="83"/>
      <c r="E16" s="83"/>
      <c r="F16" s="83"/>
      <c r="G16" s="83"/>
      <c r="H16" s="83"/>
      <c r="I16" s="83"/>
      <c r="J16" s="83"/>
      <c r="K16" s="83"/>
      <c r="L16" s="83"/>
    </row>
    <row r="17" spans="1:12" x14ac:dyDescent="0.25">
      <c r="A17" s="344" t="s">
        <v>368</v>
      </c>
      <c r="B17" s="344"/>
      <c r="C17" s="344"/>
      <c r="D17" s="344"/>
      <c r="E17" s="344"/>
      <c r="F17" s="344"/>
      <c r="G17" s="344"/>
      <c r="H17" s="344"/>
      <c r="I17" s="344"/>
      <c r="J17" s="344"/>
      <c r="K17" s="344"/>
      <c r="L17" s="344"/>
    </row>
    <row r="19" spans="1:12" ht="27" customHeight="1" x14ac:dyDescent="0.25">
      <c r="A19" s="325" t="s">
        <v>64</v>
      </c>
      <c r="B19" s="325"/>
      <c r="C19" s="325"/>
      <c r="D19" s="325"/>
      <c r="E19" s="78" t="s">
        <v>65</v>
      </c>
      <c r="F19" s="77" t="s">
        <v>66</v>
      </c>
      <c r="G19" s="77" t="s">
        <v>67</v>
      </c>
      <c r="H19" s="325" t="s">
        <v>3</v>
      </c>
      <c r="I19" s="325"/>
      <c r="J19" s="325"/>
      <c r="K19" s="325"/>
      <c r="L19" s="325"/>
    </row>
    <row r="20" spans="1:12" ht="30.75" customHeight="1" x14ac:dyDescent="0.25">
      <c r="A20" s="336" t="s">
        <v>92</v>
      </c>
      <c r="B20" s="337"/>
      <c r="C20" s="337"/>
      <c r="D20" s="338"/>
      <c r="E20" s="79" t="s">
        <v>318</v>
      </c>
      <c r="F20" s="275" t="s">
        <v>194</v>
      </c>
      <c r="G20" s="1"/>
      <c r="H20" s="335"/>
      <c r="I20" s="335"/>
      <c r="J20" s="335"/>
      <c r="K20" s="335"/>
      <c r="L20" s="335"/>
    </row>
    <row r="21" spans="1:12" ht="35.25" customHeight="1" x14ac:dyDescent="0.25">
      <c r="A21" s="339" t="s">
        <v>93</v>
      </c>
      <c r="B21" s="340"/>
      <c r="C21" s="340"/>
      <c r="D21" s="341"/>
      <c r="E21" s="80" t="s">
        <v>319</v>
      </c>
      <c r="F21" s="275" t="s">
        <v>194</v>
      </c>
      <c r="G21" s="308"/>
      <c r="H21" s="332" t="s">
        <v>370</v>
      </c>
      <c r="I21" s="333"/>
      <c r="J21" s="333"/>
      <c r="K21" s="333"/>
      <c r="L21" s="333"/>
    </row>
    <row r="22" spans="1:12" ht="24.75" customHeight="1" x14ac:dyDescent="0.25">
      <c r="A22" s="339" t="s">
        <v>128</v>
      </c>
      <c r="B22" s="340"/>
      <c r="C22" s="340"/>
      <c r="D22" s="341"/>
      <c r="E22" s="80" t="s">
        <v>320</v>
      </c>
      <c r="F22" s="275" t="s">
        <v>194</v>
      </c>
      <c r="G22" s="308"/>
      <c r="H22" s="334" t="s">
        <v>369</v>
      </c>
      <c r="I22" s="333"/>
      <c r="J22" s="333"/>
      <c r="K22" s="333"/>
      <c r="L22" s="333"/>
    </row>
    <row r="23" spans="1:12" ht="27" customHeight="1" x14ac:dyDescent="0.25">
      <c r="A23" s="326" t="s">
        <v>68</v>
      </c>
      <c r="B23" s="327"/>
      <c r="C23" s="327"/>
      <c r="D23" s="328"/>
      <c r="E23" s="81" t="s">
        <v>321</v>
      </c>
      <c r="F23" s="275" t="s">
        <v>194</v>
      </c>
      <c r="G23" s="1"/>
      <c r="H23" s="335"/>
      <c r="I23" s="335"/>
      <c r="J23" s="335"/>
      <c r="K23" s="335"/>
      <c r="L23" s="335"/>
    </row>
    <row r="24" spans="1:12" ht="20.25" customHeight="1" x14ac:dyDescent="0.25">
      <c r="A24" s="326" t="s">
        <v>88</v>
      </c>
      <c r="B24" s="327"/>
      <c r="C24" s="327"/>
      <c r="D24" s="328"/>
      <c r="E24" s="81"/>
      <c r="F24" s="275"/>
      <c r="G24" s="1"/>
      <c r="H24" s="329" t="s">
        <v>322</v>
      </c>
      <c r="I24" s="330"/>
      <c r="J24" s="330"/>
      <c r="K24" s="330"/>
      <c r="L24" s="331"/>
    </row>
    <row r="25" spans="1:12" ht="28.5" customHeight="1" x14ac:dyDescent="0.25">
      <c r="A25" s="326" t="s">
        <v>129</v>
      </c>
      <c r="B25" s="327"/>
      <c r="C25" s="327"/>
      <c r="D25" s="328"/>
      <c r="E25" s="81" t="s">
        <v>324</v>
      </c>
      <c r="F25" s="275" t="s">
        <v>194</v>
      </c>
      <c r="G25" s="1"/>
      <c r="H25" s="335"/>
      <c r="I25" s="335"/>
      <c r="J25" s="335"/>
      <c r="K25" s="335"/>
      <c r="L25" s="335"/>
    </row>
    <row r="26" spans="1:12" ht="28.5" customHeight="1" x14ac:dyDescent="0.25">
      <c r="A26" s="326" t="s">
        <v>91</v>
      </c>
      <c r="B26" s="327"/>
      <c r="C26" s="327"/>
      <c r="D26" s="328"/>
      <c r="E26" s="81"/>
      <c r="F26" s="275"/>
      <c r="G26" s="1"/>
      <c r="H26" s="329" t="s">
        <v>322</v>
      </c>
      <c r="I26" s="330"/>
      <c r="J26" s="330"/>
      <c r="K26" s="330"/>
      <c r="L26" s="331"/>
    </row>
    <row r="27" spans="1:12" ht="15.75" customHeight="1" x14ac:dyDescent="0.25">
      <c r="A27" s="339" t="s">
        <v>69</v>
      </c>
      <c r="B27" s="340"/>
      <c r="C27" s="340"/>
      <c r="D27" s="341"/>
      <c r="E27" s="80" t="s">
        <v>325</v>
      </c>
      <c r="F27" s="275" t="s">
        <v>194</v>
      </c>
      <c r="G27" s="1"/>
      <c r="H27" s="335"/>
      <c r="I27" s="335"/>
      <c r="J27" s="335"/>
      <c r="K27" s="335"/>
      <c r="L27" s="335"/>
    </row>
    <row r="28" spans="1:12" ht="19.5" customHeight="1" x14ac:dyDescent="0.25">
      <c r="A28" s="339"/>
      <c r="B28" s="340"/>
      <c r="C28" s="340"/>
      <c r="D28" s="341"/>
      <c r="E28" s="80" t="s">
        <v>326</v>
      </c>
      <c r="F28" s="275" t="s">
        <v>194</v>
      </c>
      <c r="G28" s="1"/>
      <c r="H28" s="335"/>
      <c r="I28" s="335"/>
      <c r="J28" s="335"/>
      <c r="K28" s="335"/>
      <c r="L28" s="335"/>
    </row>
    <row r="29" spans="1:12" ht="27.75" customHeight="1" x14ac:dyDescent="0.25">
      <c r="A29" s="339" t="s">
        <v>70</v>
      </c>
      <c r="B29" s="340"/>
      <c r="C29" s="340"/>
      <c r="D29" s="341"/>
      <c r="E29" s="80" t="s">
        <v>328</v>
      </c>
      <c r="F29" s="275" t="s">
        <v>194</v>
      </c>
      <c r="G29" s="1"/>
      <c r="H29" s="335"/>
      <c r="I29" s="335"/>
      <c r="J29" s="335"/>
      <c r="K29" s="335"/>
      <c r="L29" s="335"/>
    </row>
    <row r="30" spans="1:12" ht="61.5" customHeight="1" x14ac:dyDescent="0.25">
      <c r="A30" s="339" t="s">
        <v>71</v>
      </c>
      <c r="B30" s="340"/>
      <c r="C30" s="340"/>
      <c r="D30" s="341"/>
      <c r="E30" s="80" t="s">
        <v>327</v>
      </c>
      <c r="F30" s="275" t="s">
        <v>194</v>
      </c>
      <c r="G30" s="1"/>
      <c r="H30" s="335"/>
      <c r="I30" s="335"/>
      <c r="J30" s="335"/>
      <c r="K30" s="335"/>
      <c r="L30" s="335"/>
    </row>
    <row r="31" spans="1:12" ht="17.25" customHeight="1" x14ac:dyDescent="0.25">
      <c r="A31" s="339" t="s">
        <v>72</v>
      </c>
      <c r="B31" s="340"/>
      <c r="C31" s="340"/>
      <c r="D31" s="341"/>
      <c r="E31" s="80" t="s">
        <v>330</v>
      </c>
      <c r="F31" s="275" t="s">
        <v>194</v>
      </c>
      <c r="G31" s="1"/>
      <c r="H31" s="335"/>
      <c r="I31" s="335"/>
      <c r="J31" s="335"/>
      <c r="K31" s="335"/>
      <c r="L31" s="335"/>
    </row>
    <row r="32" spans="1:12" ht="24" customHeight="1" x14ac:dyDescent="0.25">
      <c r="A32" s="348" t="s">
        <v>90</v>
      </c>
      <c r="B32" s="349"/>
      <c r="C32" s="349"/>
      <c r="D32" s="350"/>
      <c r="E32" s="80" t="s">
        <v>323</v>
      </c>
      <c r="F32" s="275" t="s">
        <v>194</v>
      </c>
      <c r="G32" s="1"/>
      <c r="H32" s="345" t="s">
        <v>331</v>
      </c>
      <c r="I32" s="346"/>
      <c r="J32" s="346"/>
      <c r="K32" s="346"/>
      <c r="L32" s="347"/>
    </row>
    <row r="33" spans="1:12" ht="24" customHeight="1" x14ac:dyDescent="0.25">
      <c r="A33" s="339" t="s">
        <v>94</v>
      </c>
      <c r="B33" s="340"/>
      <c r="C33" s="340"/>
      <c r="D33" s="341"/>
      <c r="E33" s="80"/>
      <c r="F33" s="275"/>
      <c r="G33" s="1"/>
      <c r="H33" s="329" t="s">
        <v>322</v>
      </c>
      <c r="I33" s="330"/>
      <c r="J33" s="330"/>
      <c r="K33" s="330"/>
      <c r="L33" s="331"/>
    </row>
    <row r="34" spans="1:12" ht="28.5" customHeight="1" x14ac:dyDescent="0.25">
      <c r="A34" s="339" t="s">
        <v>95</v>
      </c>
      <c r="B34" s="340"/>
      <c r="C34" s="340"/>
      <c r="D34" s="341"/>
      <c r="E34" s="82" t="s">
        <v>329</v>
      </c>
      <c r="F34" s="275" t="s">
        <v>194</v>
      </c>
      <c r="G34" s="1"/>
      <c r="H34" s="335"/>
      <c r="I34" s="335"/>
      <c r="J34" s="335"/>
      <c r="K34" s="335"/>
      <c r="L34" s="335"/>
    </row>
  </sheetData>
  <customSheetViews>
    <customSheetView guid="{5ECAD17E-85C7-40BC-8DDD-B21D69B7AB13}">
      <selection activeCell="A46" sqref="A46:D46"/>
      <pageMargins left="0.7" right="0.7" top="0.75" bottom="0.75" header="0.3" footer="0.3"/>
      <pageSetup orientation="portrait" horizontalDpi="4294967295" verticalDpi="4294967295" r:id="rId1"/>
    </customSheetView>
    <customSheetView guid="{B50369F1-95E6-4681-BE01-8A74BBA7C87D}">
      <selection activeCell="A19" sqref="A19:XFD19"/>
      <pageMargins left="0.7" right="0.7" top="0.75" bottom="0.75" header="0.3" footer="0.3"/>
      <pageSetup orientation="portrait" horizontalDpi="4294967295" verticalDpi="4294967295" r:id="rId2"/>
    </customSheetView>
    <customSheetView guid="{AF8F5158-CED0-490F-9C51-6D972AD4C7E8}">
      <selection activeCell="A46" sqref="A46:D46"/>
      <pageMargins left="0.7" right="0.7" top="0.75" bottom="0.75" header="0.3" footer="0.3"/>
      <pageSetup orientation="portrait" horizontalDpi="4294967295" verticalDpi="4294967295" r:id="rId3"/>
    </customSheetView>
    <customSheetView guid="{8809A896-5583-49E7-AABD-AB1B5EC32A12}">
      <selection activeCell="O14" sqref="O14"/>
      <pageMargins left="0.7" right="0.7" top="0.75" bottom="0.75" header="0.3" footer="0.3"/>
      <pageSetup orientation="portrait" horizontalDpi="4294967295" verticalDpi="4294967295" r:id="rId4"/>
    </customSheetView>
    <customSheetView guid="{26BF549F-11EC-4EEF-AF19-4DB3BC62B722}">
      <selection activeCell="N13" sqref="N13"/>
      <pageMargins left="0.7" right="0.7" top="0.75" bottom="0.75" header="0.3" footer="0.3"/>
      <pageSetup orientation="portrait" horizontalDpi="4294967295" verticalDpi="4294967295" r:id="rId5"/>
    </customSheetView>
    <customSheetView guid="{1866C94F-F4D3-4245-A628-EB5B01532659}">
      <selection activeCell="A46" sqref="A46:D46"/>
      <pageMargins left="0.7" right="0.7" top="0.75" bottom="0.75" header="0.3" footer="0.3"/>
      <pageSetup orientation="portrait" horizontalDpi="4294967295" verticalDpi="4294967295" r:id="rId6"/>
    </customSheetView>
    <customSheetView guid="{87D17AD6-9F1A-4386-AD3B-DF0DEAAD53B8}">
      <selection activeCell="O14" sqref="O14"/>
      <pageMargins left="0.7" right="0.7" top="0.75" bottom="0.75" header="0.3" footer="0.3"/>
      <pageSetup orientation="portrait" horizontalDpi="4294967295" verticalDpi="4294967295" r:id="rId7"/>
    </customSheetView>
  </customSheetViews>
  <mergeCells count="40">
    <mergeCell ref="H33:L33"/>
    <mergeCell ref="A25:D25"/>
    <mergeCell ref="H32:L32"/>
    <mergeCell ref="A32:D32"/>
    <mergeCell ref="A33:D33"/>
    <mergeCell ref="A26:D26"/>
    <mergeCell ref="H26:L26"/>
    <mergeCell ref="A27:D27"/>
    <mergeCell ref="B14:L14"/>
    <mergeCell ref="H34:L34"/>
    <mergeCell ref="A2:L2"/>
    <mergeCell ref="A17:L17"/>
    <mergeCell ref="H25:L25"/>
    <mergeCell ref="H27:L27"/>
    <mergeCell ref="H28:L28"/>
    <mergeCell ref="H29:L29"/>
    <mergeCell ref="H30:L30"/>
    <mergeCell ref="H31:L31"/>
    <mergeCell ref="A28:D28"/>
    <mergeCell ref="A29:D29"/>
    <mergeCell ref="A30:D30"/>
    <mergeCell ref="A31:D31"/>
    <mergeCell ref="A34:D34"/>
    <mergeCell ref="H19:L19"/>
    <mergeCell ref="A19:D19"/>
    <mergeCell ref="A24:D24"/>
    <mergeCell ref="H24:L24"/>
    <mergeCell ref="H21:L21"/>
    <mergeCell ref="H22:L22"/>
    <mergeCell ref="H23:L23"/>
    <mergeCell ref="A20:D20"/>
    <mergeCell ref="A21:D21"/>
    <mergeCell ref="A22:D22"/>
    <mergeCell ref="H20:L20"/>
    <mergeCell ref="A23:D23"/>
    <mergeCell ref="A4:L4"/>
    <mergeCell ref="A6:L6"/>
    <mergeCell ref="A8:L9"/>
    <mergeCell ref="A10:L11"/>
    <mergeCell ref="B13:L13"/>
  </mergeCells>
  <pageMargins left="0.7" right="0.7" top="0.75" bottom="0.75" header="0.3" footer="0.3"/>
  <pageSetup orientation="portrait" horizontalDpi="4294967295" verticalDpi="4294967295" r:id="rId8"/>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WVG153"/>
  <sheetViews>
    <sheetView tabSelected="1" topLeftCell="H52" zoomScale="70" zoomScaleNormal="70" workbookViewId="0">
      <selection activeCell="R61" sqref="R61"/>
    </sheetView>
  </sheetViews>
  <sheetFormatPr baseColWidth="10" defaultRowHeight="15" x14ac:dyDescent="0.25"/>
  <cols>
    <col min="1" max="1" width="3.140625" style="9" bestFit="1" customWidth="1"/>
    <col min="2" max="2" width="102.7109375" style="9" bestFit="1" customWidth="1"/>
    <col min="3" max="3" width="31.140625" style="9" customWidth="1"/>
    <col min="4" max="4" width="35.7109375" style="181" customWidth="1"/>
    <col min="5" max="5" width="25" style="9" customWidth="1"/>
    <col min="6" max="6" width="29.7109375" style="9" customWidth="1"/>
    <col min="7" max="7" width="35.140625" style="9" customWidth="1"/>
    <col min="8" max="8" width="24.5703125" style="9" customWidth="1"/>
    <col min="9" max="9" width="24" style="9" customWidth="1"/>
    <col min="10" max="10" width="34.85546875" style="9" customWidth="1"/>
    <col min="11" max="11" width="33.7109375" style="9" customWidth="1"/>
    <col min="12" max="12" width="28" style="181" customWidth="1"/>
    <col min="13" max="13" width="18.7109375" style="9" customWidth="1"/>
    <col min="14" max="14" width="22.140625" style="9" customWidth="1"/>
    <col min="15" max="15" width="38.5703125" style="9" customWidth="1"/>
    <col min="16" max="16" width="46.85546875" style="9" customWidth="1"/>
    <col min="17" max="17" width="60.85546875"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11.42578125"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11.42578125"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11.42578125"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11.42578125"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11.42578125"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11.42578125"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11.42578125"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11.42578125"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11.42578125"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11.42578125"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11.42578125"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11.42578125"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11.42578125"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11.42578125"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11.42578125"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11.42578125"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11.42578125"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11.42578125"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11.42578125"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11.42578125"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11.42578125"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11.42578125"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11.42578125"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11.42578125"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11.42578125"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11.42578125"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11.42578125"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11.42578125"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11.42578125"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11.42578125"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11.42578125"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11.42578125"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11.42578125"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11.42578125"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11.42578125"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11.42578125"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11.42578125"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11.42578125"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11.42578125"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11.42578125"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11.42578125"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11.42578125"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11.42578125"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11.42578125"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11.42578125"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11.42578125"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11.42578125"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11.42578125"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11.42578125"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11.42578125"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11.42578125"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11.42578125"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11.42578125"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11.42578125"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11.42578125"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11.42578125"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11.42578125"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11.42578125"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11.42578125"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11.42578125"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11.42578125"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11.42578125"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11.42578125"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359" t="s">
        <v>61</v>
      </c>
      <c r="C2" s="360"/>
      <c r="D2" s="360"/>
      <c r="E2" s="360"/>
      <c r="F2" s="360"/>
      <c r="G2" s="360"/>
      <c r="H2" s="360"/>
      <c r="I2" s="360"/>
      <c r="J2" s="360"/>
      <c r="K2" s="360"/>
      <c r="L2" s="360"/>
      <c r="M2" s="360"/>
      <c r="N2" s="360"/>
      <c r="O2" s="360"/>
      <c r="P2" s="360"/>
    </row>
    <row r="4" spans="2:16" ht="26.25" x14ac:dyDescent="0.25">
      <c r="B4" s="359" t="s">
        <v>47</v>
      </c>
      <c r="C4" s="360"/>
      <c r="D4" s="360"/>
      <c r="E4" s="360"/>
      <c r="F4" s="360"/>
      <c r="G4" s="360"/>
      <c r="H4" s="360"/>
      <c r="I4" s="360"/>
      <c r="J4" s="360"/>
      <c r="K4" s="360"/>
      <c r="L4" s="360"/>
      <c r="M4" s="360"/>
      <c r="N4" s="360"/>
      <c r="O4" s="360"/>
      <c r="P4" s="360"/>
    </row>
    <row r="5" spans="2:16" ht="15.75" thickBot="1" x14ac:dyDescent="0.3"/>
    <row r="6" spans="2:16" ht="21.75" thickBot="1" x14ac:dyDescent="0.3">
      <c r="B6" s="11" t="s">
        <v>4</v>
      </c>
      <c r="C6" s="375" t="s">
        <v>153</v>
      </c>
      <c r="D6" s="375"/>
      <c r="E6" s="375"/>
      <c r="F6" s="375"/>
      <c r="G6" s="375"/>
      <c r="H6" s="375"/>
      <c r="I6" s="375"/>
      <c r="J6" s="375"/>
      <c r="K6" s="375"/>
      <c r="L6" s="375"/>
      <c r="M6" s="375"/>
      <c r="N6" s="376"/>
    </row>
    <row r="7" spans="2:16" ht="16.5" thickBot="1" x14ac:dyDescent="0.3">
      <c r="B7" s="12" t="s">
        <v>5</v>
      </c>
      <c r="C7" s="375" t="s">
        <v>154</v>
      </c>
      <c r="D7" s="375"/>
      <c r="E7" s="375"/>
      <c r="F7" s="375"/>
      <c r="G7" s="375"/>
      <c r="H7" s="375"/>
      <c r="I7" s="375"/>
      <c r="J7" s="375"/>
      <c r="K7" s="375"/>
      <c r="L7" s="375"/>
      <c r="M7" s="375"/>
      <c r="N7" s="376"/>
    </row>
    <row r="8" spans="2:16" ht="16.5" thickBot="1" x14ac:dyDescent="0.3">
      <c r="B8" s="12" t="s">
        <v>6</v>
      </c>
      <c r="C8" s="375" t="s">
        <v>189</v>
      </c>
      <c r="D8" s="375"/>
      <c r="E8" s="375"/>
      <c r="F8" s="375"/>
      <c r="G8" s="375"/>
      <c r="H8" s="375"/>
      <c r="I8" s="375"/>
      <c r="J8" s="375"/>
      <c r="K8" s="375"/>
      <c r="L8" s="375"/>
      <c r="M8" s="375"/>
      <c r="N8" s="376"/>
    </row>
    <row r="9" spans="2:16" ht="16.5" thickBot="1" x14ac:dyDescent="0.3">
      <c r="B9" s="12" t="s">
        <v>7</v>
      </c>
      <c r="C9" s="375"/>
      <c r="D9" s="375"/>
      <c r="E9" s="375"/>
      <c r="F9" s="375"/>
      <c r="G9" s="375"/>
      <c r="H9" s="375"/>
      <c r="I9" s="375"/>
      <c r="J9" s="375"/>
      <c r="K9" s="375"/>
      <c r="L9" s="375"/>
      <c r="M9" s="375"/>
      <c r="N9" s="376"/>
    </row>
    <row r="10" spans="2:16" ht="16.5" thickBot="1" x14ac:dyDescent="0.3">
      <c r="B10" s="12" t="s">
        <v>8</v>
      </c>
      <c r="C10" s="377"/>
      <c r="D10" s="377"/>
      <c r="E10" s="378"/>
      <c r="F10" s="34"/>
      <c r="G10" s="34"/>
      <c r="H10" s="34"/>
      <c r="I10" s="34"/>
      <c r="J10" s="34"/>
      <c r="K10" s="34"/>
      <c r="L10" s="190"/>
      <c r="M10" s="34"/>
      <c r="N10" s="35"/>
    </row>
    <row r="11" spans="2:16" ht="16.5" thickBot="1" x14ac:dyDescent="0.3">
      <c r="B11" s="14" t="s">
        <v>9</v>
      </c>
      <c r="C11" s="15">
        <v>41973</v>
      </c>
      <c r="D11" s="182"/>
      <c r="E11" s="16"/>
      <c r="F11" s="16"/>
      <c r="G11" s="16"/>
      <c r="H11" s="16"/>
      <c r="I11" s="16"/>
      <c r="J11" s="16"/>
      <c r="K11" s="16"/>
      <c r="L11" s="182"/>
      <c r="M11" s="16"/>
      <c r="N11" s="17"/>
    </row>
    <row r="12" spans="2:16" ht="15.75" x14ac:dyDescent="0.25">
      <c r="B12" s="13"/>
      <c r="C12" s="18"/>
      <c r="D12" s="183"/>
      <c r="E12" s="19"/>
      <c r="F12" s="19"/>
      <c r="G12" s="19"/>
      <c r="H12" s="19"/>
      <c r="I12" s="8"/>
      <c r="J12" s="8"/>
      <c r="K12" s="8"/>
      <c r="L12" s="191"/>
      <c r="M12" s="8"/>
      <c r="N12" s="19"/>
    </row>
    <row r="13" spans="2:16" x14ac:dyDescent="0.25">
      <c r="I13" s="8"/>
      <c r="J13" s="8"/>
      <c r="K13" s="8"/>
      <c r="L13" s="191"/>
      <c r="M13" s="8"/>
      <c r="N13" s="21"/>
    </row>
    <row r="14" spans="2:16" x14ac:dyDescent="0.25">
      <c r="B14" s="368" t="s">
        <v>96</v>
      </c>
      <c r="C14" s="368"/>
      <c r="D14" s="148" t="s">
        <v>12</v>
      </c>
      <c r="E14" s="50" t="s">
        <v>13</v>
      </c>
      <c r="F14" s="50" t="s">
        <v>29</v>
      </c>
      <c r="G14" s="87"/>
      <c r="I14" s="38"/>
      <c r="J14" s="38"/>
      <c r="K14" s="38"/>
      <c r="L14" s="38"/>
      <c r="M14" s="38"/>
      <c r="N14" s="21"/>
    </row>
    <row r="15" spans="2:16" x14ac:dyDescent="0.25">
      <c r="B15" s="368"/>
      <c r="C15" s="368"/>
      <c r="D15" s="148">
        <v>1</v>
      </c>
      <c r="E15" s="36">
        <v>1898582560</v>
      </c>
      <c r="F15" s="168">
        <v>656</v>
      </c>
      <c r="G15" s="88"/>
      <c r="I15" s="39"/>
      <c r="J15" s="39"/>
      <c r="K15" s="39"/>
      <c r="L15" s="185"/>
      <c r="M15" s="39"/>
      <c r="N15" s="21"/>
    </row>
    <row r="16" spans="2:16" x14ac:dyDescent="0.25">
      <c r="B16" s="368"/>
      <c r="C16" s="368"/>
      <c r="D16" s="148"/>
      <c r="E16" s="36"/>
      <c r="F16" s="168"/>
      <c r="G16" s="88"/>
      <c r="I16" s="39"/>
      <c r="J16" s="39"/>
      <c r="K16" s="39"/>
      <c r="L16" s="185"/>
      <c r="M16" s="39"/>
      <c r="N16" s="21"/>
    </row>
    <row r="17" spans="1:14" x14ac:dyDescent="0.25">
      <c r="B17" s="368"/>
      <c r="C17" s="368"/>
      <c r="D17" s="148"/>
      <c r="E17" s="36"/>
      <c r="F17" s="168"/>
      <c r="G17" s="88"/>
      <c r="I17" s="39"/>
      <c r="J17" s="39"/>
      <c r="K17" s="39"/>
      <c r="L17" s="185"/>
      <c r="M17" s="39"/>
      <c r="N17" s="21"/>
    </row>
    <row r="18" spans="1:14" x14ac:dyDescent="0.25">
      <c r="B18" s="368"/>
      <c r="C18" s="368"/>
      <c r="D18" s="148"/>
      <c r="E18" s="36"/>
      <c r="F18" s="168"/>
      <c r="G18" s="88"/>
      <c r="H18" s="22"/>
      <c r="I18" s="39"/>
      <c r="J18" s="39"/>
      <c r="K18" s="39"/>
      <c r="L18" s="185"/>
      <c r="M18" s="39"/>
      <c r="N18" s="20"/>
    </row>
    <row r="19" spans="1:14" x14ac:dyDescent="0.25">
      <c r="B19" s="368"/>
      <c r="C19" s="368"/>
      <c r="D19" s="148"/>
      <c r="E19" s="36"/>
      <c r="F19" s="168"/>
      <c r="G19" s="88"/>
      <c r="H19" s="22"/>
      <c r="I19" s="41"/>
      <c r="J19" s="41"/>
      <c r="K19" s="41"/>
      <c r="L19" s="192"/>
      <c r="M19" s="41"/>
      <c r="N19" s="20"/>
    </row>
    <row r="20" spans="1:14" x14ac:dyDescent="0.25">
      <c r="B20" s="368"/>
      <c r="C20" s="368"/>
      <c r="D20" s="148"/>
      <c r="E20" s="36"/>
      <c r="F20" s="168"/>
      <c r="G20" s="88"/>
      <c r="H20" s="22"/>
      <c r="I20" s="8"/>
      <c r="J20" s="8"/>
      <c r="K20" s="8"/>
      <c r="L20" s="191"/>
      <c r="M20" s="8"/>
      <c r="N20" s="20"/>
    </row>
    <row r="21" spans="1:14" x14ac:dyDescent="0.25">
      <c r="B21" s="368"/>
      <c r="C21" s="368"/>
      <c r="D21" s="148"/>
      <c r="E21" s="37"/>
      <c r="F21" s="168"/>
      <c r="G21" s="88"/>
      <c r="H21" s="22"/>
      <c r="I21" s="8"/>
      <c r="J21" s="8"/>
      <c r="K21" s="8"/>
      <c r="L21" s="191"/>
      <c r="M21" s="8"/>
      <c r="N21" s="20"/>
    </row>
    <row r="22" spans="1:14" ht="15.75" thickBot="1" x14ac:dyDescent="0.3">
      <c r="B22" s="373" t="s">
        <v>14</v>
      </c>
      <c r="C22" s="374"/>
      <c r="D22" s="148"/>
      <c r="E22" s="61"/>
      <c r="F22" s="168"/>
      <c r="G22" s="88"/>
      <c r="H22" s="22"/>
      <c r="I22" s="8"/>
      <c r="J22" s="8"/>
      <c r="K22" s="8"/>
      <c r="L22" s="191"/>
      <c r="M22" s="8"/>
      <c r="N22" s="20"/>
    </row>
    <row r="23" spans="1:14" ht="45.75" thickBot="1" x14ac:dyDescent="0.3">
      <c r="A23" s="42"/>
      <c r="B23" s="51" t="s">
        <v>15</v>
      </c>
      <c r="C23" s="51" t="s">
        <v>97</v>
      </c>
      <c r="E23" s="38"/>
      <c r="F23" s="38"/>
      <c r="G23" s="38"/>
      <c r="H23" s="38"/>
      <c r="I23" s="10"/>
      <c r="J23" s="10"/>
      <c r="K23" s="10"/>
      <c r="L23" s="193"/>
      <c r="M23" s="10"/>
    </row>
    <row r="24" spans="1:14" ht="15.75" thickBot="1" x14ac:dyDescent="0.3">
      <c r="A24" s="43">
        <v>1</v>
      </c>
      <c r="C24" s="303">
        <f>F15*80%</f>
        <v>524.80000000000007</v>
      </c>
      <c r="D24" s="185"/>
      <c r="E24" s="304">
        <f>E15</f>
        <v>1898582560</v>
      </c>
      <c r="F24" s="40"/>
      <c r="G24" s="40"/>
      <c r="H24" s="40"/>
      <c r="I24" s="23"/>
      <c r="J24" s="23"/>
      <c r="K24" s="23"/>
      <c r="L24" s="194"/>
      <c r="M24" s="23"/>
    </row>
    <row r="25" spans="1:14" x14ac:dyDescent="0.25">
      <c r="A25" s="94"/>
      <c r="C25" s="95"/>
      <c r="D25" s="185"/>
      <c r="E25" s="96"/>
      <c r="F25" s="40"/>
      <c r="G25" s="40"/>
      <c r="H25" s="40"/>
      <c r="I25" s="23"/>
      <c r="J25" s="23"/>
      <c r="K25" s="23"/>
      <c r="L25" s="194"/>
      <c r="M25" s="23"/>
    </row>
    <row r="26" spans="1:14" x14ac:dyDescent="0.25">
      <c r="A26" s="94"/>
      <c r="C26" s="95"/>
      <c r="D26" s="185"/>
      <c r="E26" s="96"/>
      <c r="F26" s="40"/>
      <c r="G26" s="40"/>
      <c r="H26" s="40"/>
      <c r="I26" s="23"/>
      <c r="J26" s="23"/>
      <c r="K26" s="23"/>
      <c r="L26" s="194"/>
      <c r="M26" s="23"/>
    </row>
    <row r="27" spans="1:14" x14ac:dyDescent="0.25">
      <c r="A27" s="94"/>
      <c r="B27" s="111" t="s">
        <v>130</v>
      </c>
      <c r="C27" s="99"/>
      <c r="D27" s="186"/>
      <c r="E27" s="99"/>
      <c r="F27" s="99"/>
      <c r="G27" s="99"/>
      <c r="H27" s="99"/>
      <c r="I27" s="102"/>
      <c r="J27" s="102"/>
      <c r="K27" s="102"/>
      <c r="L27" s="191"/>
      <c r="M27" s="102"/>
      <c r="N27" s="103"/>
    </row>
    <row r="28" spans="1:14" x14ac:dyDescent="0.25">
      <c r="A28" s="94"/>
      <c r="B28" s="99"/>
      <c r="C28" s="99"/>
      <c r="D28" s="186"/>
      <c r="E28" s="99"/>
      <c r="F28" s="99"/>
      <c r="G28" s="99"/>
      <c r="H28" s="99"/>
      <c r="I28" s="102"/>
      <c r="J28" s="102"/>
      <c r="K28" s="102"/>
      <c r="L28" s="191"/>
      <c r="M28" s="102"/>
      <c r="N28" s="103"/>
    </row>
    <row r="29" spans="1:14" x14ac:dyDescent="0.25">
      <c r="A29" s="94"/>
      <c r="B29" s="113" t="s">
        <v>33</v>
      </c>
      <c r="C29" s="113" t="s">
        <v>131</v>
      </c>
      <c r="D29" s="113" t="s">
        <v>132</v>
      </c>
      <c r="E29" s="99"/>
      <c r="F29" s="99"/>
      <c r="G29" s="99"/>
      <c r="H29" s="99"/>
      <c r="I29" s="102"/>
      <c r="J29" s="102"/>
      <c r="K29" s="102"/>
      <c r="L29" s="191"/>
      <c r="M29" s="102"/>
      <c r="N29" s="103"/>
    </row>
    <row r="30" spans="1:14" x14ac:dyDescent="0.25">
      <c r="A30" s="94"/>
      <c r="B30" s="110" t="s">
        <v>133</v>
      </c>
      <c r="C30" s="110"/>
      <c r="D30" s="151" t="s">
        <v>194</v>
      </c>
      <c r="E30" s="99"/>
      <c r="F30" s="99"/>
      <c r="G30" s="99"/>
      <c r="H30" s="99"/>
      <c r="I30" s="102"/>
      <c r="J30" s="102"/>
      <c r="K30" s="102"/>
      <c r="L30" s="191"/>
      <c r="M30" s="102"/>
      <c r="N30" s="103"/>
    </row>
    <row r="31" spans="1:14" x14ac:dyDescent="0.25">
      <c r="A31" s="94"/>
      <c r="B31" s="110" t="s">
        <v>134</v>
      </c>
      <c r="C31" s="110"/>
      <c r="D31" s="151" t="s">
        <v>194</v>
      </c>
      <c r="E31" s="99"/>
      <c r="F31" s="99"/>
      <c r="G31" s="99"/>
      <c r="H31" s="99"/>
      <c r="I31" s="102"/>
      <c r="J31" s="102"/>
      <c r="K31" s="102"/>
      <c r="L31" s="191"/>
      <c r="M31" s="102"/>
      <c r="N31" s="103"/>
    </row>
    <row r="32" spans="1:14" x14ac:dyDescent="0.25">
      <c r="A32" s="94"/>
      <c r="B32" s="110" t="s">
        <v>135</v>
      </c>
      <c r="C32" s="110"/>
      <c r="D32" s="151" t="s">
        <v>194</v>
      </c>
      <c r="E32" s="99"/>
      <c r="F32" s="99"/>
      <c r="G32" s="99"/>
      <c r="H32" s="99"/>
      <c r="I32" s="102"/>
      <c r="J32" s="102"/>
      <c r="K32" s="102"/>
      <c r="L32" s="191"/>
      <c r="M32" s="102"/>
      <c r="N32" s="103"/>
    </row>
    <row r="33" spans="1:17" x14ac:dyDescent="0.25">
      <c r="A33" s="94"/>
      <c r="B33" s="110" t="s">
        <v>136</v>
      </c>
      <c r="C33" s="110"/>
      <c r="D33" s="151" t="s">
        <v>194</v>
      </c>
      <c r="E33" s="99"/>
      <c r="F33" s="99"/>
      <c r="G33" s="99"/>
      <c r="H33" s="99"/>
      <c r="I33" s="102"/>
      <c r="J33" s="102"/>
      <c r="K33" s="102"/>
      <c r="L33" s="191"/>
      <c r="M33" s="102"/>
      <c r="N33" s="103"/>
    </row>
    <row r="34" spans="1:17" x14ac:dyDescent="0.25">
      <c r="A34" s="94"/>
      <c r="B34" s="99"/>
      <c r="C34" s="99"/>
      <c r="D34" s="186"/>
      <c r="E34" s="99"/>
      <c r="F34" s="99"/>
      <c r="G34" s="99"/>
      <c r="H34" s="99"/>
      <c r="I34" s="102"/>
      <c r="J34" s="102"/>
      <c r="K34" s="102"/>
      <c r="L34" s="191"/>
      <c r="M34" s="102"/>
      <c r="N34" s="103"/>
    </row>
    <row r="35" spans="1:17" x14ac:dyDescent="0.25">
      <c r="A35" s="94"/>
      <c r="B35" s="99"/>
      <c r="C35" s="99"/>
      <c r="D35" s="186"/>
      <c r="E35" s="99"/>
      <c r="F35" s="99"/>
      <c r="G35" s="99"/>
      <c r="H35" s="99"/>
      <c r="I35" s="102"/>
      <c r="J35" s="102"/>
      <c r="K35" s="102"/>
      <c r="L35" s="191"/>
      <c r="M35" s="102"/>
      <c r="N35" s="103"/>
    </row>
    <row r="36" spans="1:17" x14ac:dyDescent="0.25">
      <c r="A36" s="94"/>
      <c r="B36" s="111" t="s">
        <v>137</v>
      </c>
      <c r="C36" s="99"/>
      <c r="D36" s="186"/>
      <c r="E36" s="99"/>
      <c r="F36" s="99"/>
      <c r="G36" s="99"/>
      <c r="H36" s="99"/>
      <c r="I36" s="102"/>
      <c r="J36" s="102"/>
      <c r="K36" s="102"/>
      <c r="L36" s="191"/>
      <c r="M36" s="102"/>
      <c r="N36" s="103"/>
    </row>
    <row r="37" spans="1:17" x14ac:dyDescent="0.25">
      <c r="A37" s="94"/>
      <c r="B37" s="99"/>
      <c r="C37" s="99"/>
      <c r="D37" s="186"/>
      <c r="E37" s="99"/>
      <c r="F37" s="99"/>
      <c r="G37" s="99"/>
      <c r="H37" s="99"/>
      <c r="I37" s="102"/>
      <c r="J37" s="102"/>
      <c r="K37" s="102"/>
      <c r="L37" s="191"/>
      <c r="M37" s="102"/>
      <c r="N37" s="103"/>
    </row>
    <row r="38" spans="1:17" x14ac:dyDescent="0.25">
      <c r="A38" s="94"/>
      <c r="B38" s="99"/>
      <c r="C38" s="99"/>
      <c r="D38" s="186"/>
      <c r="E38" s="99"/>
      <c r="F38" s="99"/>
      <c r="G38" s="99"/>
      <c r="H38" s="99"/>
      <c r="I38" s="102"/>
      <c r="J38" s="102"/>
      <c r="K38" s="102"/>
      <c r="L38" s="191"/>
      <c r="M38" s="102"/>
      <c r="N38" s="103"/>
    </row>
    <row r="39" spans="1:17" x14ac:dyDescent="0.25">
      <c r="A39" s="94"/>
      <c r="B39" s="113" t="s">
        <v>33</v>
      </c>
      <c r="C39" s="113" t="s">
        <v>56</v>
      </c>
      <c r="D39" s="109" t="s">
        <v>50</v>
      </c>
      <c r="E39" s="112" t="s">
        <v>16</v>
      </c>
      <c r="F39" s="99"/>
      <c r="G39" s="99"/>
      <c r="H39" s="99"/>
      <c r="I39" s="102"/>
      <c r="J39" s="102"/>
      <c r="K39" s="102"/>
      <c r="L39" s="191"/>
      <c r="M39" s="102"/>
      <c r="N39" s="103"/>
    </row>
    <row r="40" spans="1:17" ht="28.5" x14ac:dyDescent="0.25">
      <c r="A40" s="94"/>
      <c r="B40" s="100" t="s">
        <v>138</v>
      </c>
      <c r="C40" s="101">
        <v>40</v>
      </c>
      <c r="D40" s="151">
        <v>0</v>
      </c>
      <c r="E40" s="357">
        <f>+D40+D41</f>
        <v>0</v>
      </c>
      <c r="F40" s="99"/>
      <c r="G40" s="99"/>
      <c r="H40" s="99"/>
      <c r="I40" s="102"/>
      <c r="J40" s="102"/>
      <c r="K40" s="102"/>
      <c r="L40" s="191"/>
      <c r="M40" s="102"/>
      <c r="N40" s="103"/>
    </row>
    <row r="41" spans="1:17" ht="42.75" x14ac:dyDescent="0.25">
      <c r="A41" s="94"/>
      <c r="B41" s="100" t="s">
        <v>139</v>
      </c>
      <c r="C41" s="101">
        <v>60</v>
      </c>
      <c r="D41" s="151">
        <f>+F152</f>
        <v>0</v>
      </c>
      <c r="E41" s="358"/>
      <c r="F41" s="99"/>
      <c r="G41" s="99"/>
      <c r="H41" s="99"/>
      <c r="I41" s="102"/>
      <c r="J41" s="102"/>
      <c r="K41" s="102"/>
      <c r="L41" s="191"/>
      <c r="M41" s="102"/>
      <c r="N41" s="103"/>
    </row>
    <row r="42" spans="1:17" x14ac:dyDescent="0.25">
      <c r="A42" s="94"/>
      <c r="C42" s="95"/>
      <c r="D42" s="185"/>
      <c r="E42" s="96"/>
      <c r="F42" s="40"/>
      <c r="G42" s="40"/>
      <c r="H42" s="40"/>
      <c r="I42" s="23"/>
      <c r="J42" s="23"/>
      <c r="K42" s="23"/>
      <c r="L42" s="194"/>
      <c r="M42" s="23"/>
    </row>
    <row r="43" spans="1:17" x14ac:dyDescent="0.25">
      <c r="A43" s="94"/>
      <c r="C43" s="95"/>
      <c r="D43" s="185"/>
      <c r="E43" s="96"/>
      <c r="F43" s="40"/>
      <c r="G43" s="40"/>
      <c r="H43" s="40"/>
      <c r="I43" s="23"/>
      <c r="J43" s="23"/>
      <c r="K43" s="23"/>
      <c r="L43" s="194"/>
      <c r="M43" s="23"/>
    </row>
    <row r="44" spans="1:17" x14ac:dyDescent="0.25">
      <c r="A44" s="94"/>
      <c r="C44" s="95"/>
      <c r="D44" s="185"/>
      <c r="E44" s="96"/>
      <c r="F44" s="40"/>
      <c r="G44" s="40"/>
      <c r="H44" s="40"/>
      <c r="I44" s="23"/>
      <c r="J44" s="23"/>
      <c r="K44" s="23"/>
      <c r="L44" s="194"/>
      <c r="M44" s="23"/>
    </row>
    <row r="45" spans="1:17" ht="15.75" thickBot="1" x14ac:dyDescent="0.3">
      <c r="M45" s="370" t="s">
        <v>35</v>
      </c>
      <c r="N45" s="370"/>
    </row>
    <row r="46" spans="1:17" x14ac:dyDescent="0.25">
      <c r="B46" s="63" t="s">
        <v>30</v>
      </c>
      <c r="M46" s="62"/>
      <c r="N46" s="62"/>
    </row>
    <row r="47" spans="1:17" ht="15.75" thickBot="1" x14ac:dyDescent="0.3">
      <c r="M47" s="62"/>
      <c r="N47" s="62"/>
    </row>
    <row r="48" spans="1:17" s="8" customFormat="1" ht="60" x14ac:dyDescent="0.25">
      <c r="B48" s="108" t="s">
        <v>140</v>
      </c>
      <c r="C48" s="108" t="s">
        <v>141</v>
      </c>
      <c r="D48" s="108" t="s">
        <v>142</v>
      </c>
      <c r="E48" s="52" t="s">
        <v>45</v>
      </c>
      <c r="F48" s="52" t="s">
        <v>22</v>
      </c>
      <c r="G48" s="52" t="s">
        <v>98</v>
      </c>
      <c r="H48" s="52" t="s">
        <v>17</v>
      </c>
      <c r="I48" s="52" t="s">
        <v>10</v>
      </c>
      <c r="J48" s="52" t="s">
        <v>31</v>
      </c>
      <c r="K48" s="52" t="s">
        <v>59</v>
      </c>
      <c r="L48" s="108" t="s">
        <v>20</v>
      </c>
      <c r="M48" s="98" t="s">
        <v>26</v>
      </c>
      <c r="N48" s="108" t="s">
        <v>143</v>
      </c>
      <c r="O48" s="52" t="s">
        <v>36</v>
      </c>
      <c r="P48" s="53" t="s">
        <v>11</v>
      </c>
      <c r="Q48" s="53" t="s">
        <v>19</v>
      </c>
    </row>
    <row r="49" spans="1:26" s="29" customFormat="1" ht="30" x14ac:dyDescent="0.25">
      <c r="A49" s="44">
        <v>1</v>
      </c>
      <c r="B49" s="45" t="s">
        <v>153</v>
      </c>
      <c r="C49" s="105" t="s">
        <v>154</v>
      </c>
      <c r="D49" s="105" t="s">
        <v>155</v>
      </c>
      <c r="E49" s="153">
        <v>201401</v>
      </c>
      <c r="F49" s="25" t="s">
        <v>132</v>
      </c>
      <c r="G49" s="139">
        <v>0.2</v>
      </c>
      <c r="H49" s="49">
        <v>41940</v>
      </c>
      <c r="I49" s="26">
        <v>41942</v>
      </c>
      <c r="J49" s="26" t="s">
        <v>132</v>
      </c>
      <c r="K49" s="153" t="s">
        <v>332</v>
      </c>
      <c r="L49" s="153" t="s">
        <v>186</v>
      </c>
      <c r="M49" s="97">
        <v>30</v>
      </c>
      <c r="N49" s="97">
        <v>30</v>
      </c>
      <c r="O49" s="27">
        <v>2000000</v>
      </c>
      <c r="P49" s="27">
        <v>106</v>
      </c>
      <c r="Q49" s="140" t="s">
        <v>333</v>
      </c>
      <c r="R49" s="28"/>
      <c r="S49" s="28"/>
      <c r="T49" s="28"/>
      <c r="U49" s="28"/>
      <c r="V49" s="28"/>
      <c r="W49" s="28"/>
      <c r="X49" s="28"/>
      <c r="Y49" s="28"/>
      <c r="Z49" s="28"/>
    </row>
    <row r="50" spans="1:26" s="29" customFormat="1" ht="60" x14ac:dyDescent="0.25">
      <c r="A50" s="44">
        <f>+A49+1</f>
        <v>2</v>
      </c>
      <c r="B50" s="105" t="s">
        <v>153</v>
      </c>
      <c r="C50" s="46" t="s">
        <v>154</v>
      </c>
      <c r="D50" s="105" t="s">
        <v>156</v>
      </c>
      <c r="E50" s="153">
        <v>50</v>
      </c>
      <c r="F50" s="25" t="s">
        <v>132</v>
      </c>
      <c r="G50" s="104">
        <v>0.2</v>
      </c>
      <c r="H50" s="154">
        <v>41696</v>
      </c>
      <c r="I50" s="26">
        <v>41704</v>
      </c>
      <c r="J50" s="26" t="s">
        <v>132</v>
      </c>
      <c r="K50" s="153">
        <v>0</v>
      </c>
      <c r="L50" s="153" t="s">
        <v>187</v>
      </c>
      <c r="M50" s="97">
        <v>300</v>
      </c>
      <c r="N50" s="97">
        <v>300</v>
      </c>
      <c r="O50" s="27">
        <v>7000000</v>
      </c>
      <c r="P50" s="27" t="s">
        <v>157</v>
      </c>
      <c r="Q50" s="140" t="s">
        <v>158</v>
      </c>
      <c r="R50" s="28"/>
      <c r="S50" s="28"/>
      <c r="T50" s="28"/>
      <c r="U50" s="28"/>
      <c r="V50" s="28"/>
      <c r="W50" s="28"/>
      <c r="X50" s="28"/>
      <c r="Y50" s="28"/>
      <c r="Z50" s="28"/>
    </row>
    <row r="51" spans="1:26" s="29" customFormat="1" ht="105" x14ac:dyDescent="0.25">
      <c r="A51" s="44">
        <f t="shared" ref="A51:A56" si="0">+A50+1</f>
        <v>3</v>
      </c>
      <c r="B51" s="105" t="s">
        <v>153</v>
      </c>
      <c r="C51" s="106" t="s">
        <v>154</v>
      </c>
      <c r="D51" s="105" t="s">
        <v>159</v>
      </c>
      <c r="E51" s="153">
        <v>8030</v>
      </c>
      <c r="F51" s="25" t="s">
        <v>132</v>
      </c>
      <c r="G51" s="104">
        <v>0.2</v>
      </c>
      <c r="H51" s="154">
        <v>41674</v>
      </c>
      <c r="I51" s="26">
        <v>41695</v>
      </c>
      <c r="J51" s="26" t="s">
        <v>132</v>
      </c>
      <c r="K51" s="153">
        <v>0</v>
      </c>
      <c r="L51" s="153" t="s">
        <v>188</v>
      </c>
      <c r="M51" s="97">
        <v>600</v>
      </c>
      <c r="N51" s="97">
        <v>600</v>
      </c>
      <c r="O51" s="27">
        <v>16000000</v>
      </c>
      <c r="P51" s="27">
        <v>109</v>
      </c>
      <c r="Q51" s="140" t="s">
        <v>375</v>
      </c>
      <c r="R51" s="28"/>
      <c r="S51" s="28"/>
      <c r="T51" s="28"/>
      <c r="U51" s="28"/>
      <c r="V51" s="28"/>
      <c r="W51" s="28"/>
      <c r="X51" s="28"/>
      <c r="Y51" s="28"/>
      <c r="Z51" s="28"/>
    </row>
    <row r="52" spans="1:26" s="29" customFormat="1" ht="60" x14ac:dyDescent="0.25">
      <c r="A52" s="44">
        <f t="shared" si="0"/>
        <v>4</v>
      </c>
      <c r="B52" s="105" t="s">
        <v>153</v>
      </c>
      <c r="C52" s="106" t="s">
        <v>154</v>
      </c>
      <c r="D52" s="105" t="s">
        <v>160</v>
      </c>
      <c r="E52" s="153">
        <v>1250</v>
      </c>
      <c r="F52" s="25" t="s">
        <v>132</v>
      </c>
      <c r="G52" s="104">
        <v>0.2</v>
      </c>
      <c r="H52" s="154">
        <v>41294</v>
      </c>
      <c r="I52" s="26">
        <v>41384</v>
      </c>
      <c r="J52" s="26" t="s">
        <v>132</v>
      </c>
      <c r="K52" s="153">
        <v>0</v>
      </c>
      <c r="L52" s="153">
        <v>3</v>
      </c>
      <c r="M52" s="97">
        <v>145</v>
      </c>
      <c r="N52" s="97">
        <v>145</v>
      </c>
      <c r="O52" s="27">
        <v>41000000</v>
      </c>
      <c r="P52" s="27">
        <v>110</v>
      </c>
      <c r="Q52" s="140" t="s">
        <v>158</v>
      </c>
      <c r="R52" s="28"/>
      <c r="S52" s="28"/>
      <c r="T52" s="28"/>
      <c r="U52" s="28"/>
      <c r="V52" s="28"/>
      <c r="W52" s="28"/>
      <c r="X52" s="28"/>
      <c r="Y52" s="28"/>
      <c r="Z52" s="28"/>
    </row>
    <row r="53" spans="1:26" s="29" customFormat="1" ht="60" x14ac:dyDescent="0.25">
      <c r="A53" s="44">
        <f t="shared" si="0"/>
        <v>5</v>
      </c>
      <c r="B53" s="105" t="s">
        <v>153</v>
      </c>
      <c r="C53" s="106" t="s">
        <v>154</v>
      </c>
      <c r="D53" s="105" t="s">
        <v>165</v>
      </c>
      <c r="E53" s="24" t="s">
        <v>166</v>
      </c>
      <c r="F53" s="25" t="s">
        <v>167</v>
      </c>
      <c r="G53" s="104">
        <v>0.2</v>
      </c>
      <c r="H53" s="154">
        <v>41287</v>
      </c>
      <c r="I53" s="26">
        <v>41416</v>
      </c>
      <c r="J53" s="26" t="s">
        <v>132</v>
      </c>
      <c r="K53" s="153">
        <v>0</v>
      </c>
      <c r="L53" s="153" t="s">
        <v>168</v>
      </c>
      <c r="M53" s="97">
        <v>180</v>
      </c>
      <c r="N53" s="97">
        <v>180</v>
      </c>
      <c r="O53" s="27">
        <v>25000000</v>
      </c>
      <c r="P53" s="27">
        <v>111</v>
      </c>
      <c r="Q53" s="140" t="s">
        <v>158</v>
      </c>
      <c r="R53" s="28"/>
      <c r="S53" s="28"/>
      <c r="T53" s="28"/>
      <c r="U53" s="28"/>
      <c r="V53" s="28"/>
      <c r="W53" s="28"/>
      <c r="X53" s="28"/>
      <c r="Y53" s="28"/>
      <c r="Z53" s="28"/>
    </row>
    <row r="54" spans="1:26" s="29" customFormat="1" ht="180" x14ac:dyDescent="0.25">
      <c r="A54" s="44">
        <f t="shared" si="0"/>
        <v>6</v>
      </c>
      <c r="B54" s="105" t="s">
        <v>153</v>
      </c>
      <c r="C54" s="106" t="s">
        <v>154</v>
      </c>
      <c r="D54" s="282" t="s">
        <v>172</v>
      </c>
      <c r="E54" s="24" t="s">
        <v>173</v>
      </c>
      <c r="F54" s="25" t="s">
        <v>132</v>
      </c>
      <c r="G54" s="104">
        <v>0.2</v>
      </c>
      <c r="H54" s="154">
        <v>39814</v>
      </c>
      <c r="I54" s="26">
        <v>40957</v>
      </c>
      <c r="J54" s="26" t="s">
        <v>132</v>
      </c>
      <c r="K54" s="153">
        <v>0</v>
      </c>
      <c r="L54" s="283" t="s">
        <v>174</v>
      </c>
      <c r="M54" s="97">
        <v>30</v>
      </c>
      <c r="N54" s="97">
        <v>30</v>
      </c>
      <c r="O54" s="27">
        <v>5000000</v>
      </c>
      <c r="P54" s="27">
        <v>112</v>
      </c>
      <c r="Q54" s="418" t="s">
        <v>374</v>
      </c>
      <c r="R54" s="28"/>
      <c r="S54" s="28"/>
      <c r="T54" s="28"/>
      <c r="U54" s="28"/>
      <c r="V54" s="28"/>
      <c r="W54" s="28"/>
      <c r="X54" s="28"/>
      <c r="Y54" s="28"/>
      <c r="Z54" s="28"/>
    </row>
    <row r="55" spans="1:26" s="29" customFormat="1" ht="45" x14ac:dyDescent="0.25">
      <c r="A55" s="44">
        <f t="shared" si="0"/>
        <v>7</v>
      </c>
      <c r="B55" s="105" t="s">
        <v>153</v>
      </c>
      <c r="C55" s="105" t="s">
        <v>175</v>
      </c>
      <c r="D55" s="105" t="s">
        <v>190</v>
      </c>
      <c r="E55" s="153">
        <v>2014083</v>
      </c>
      <c r="F55" s="25" t="s">
        <v>132</v>
      </c>
      <c r="G55" s="104">
        <v>0.8</v>
      </c>
      <c r="H55" s="154">
        <v>41663</v>
      </c>
      <c r="I55" s="26">
        <v>41985</v>
      </c>
      <c r="J55" s="26" t="s">
        <v>132</v>
      </c>
      <c r="K55" s="153">
        <v>0</v>
      </c>
      <c r="L55" s="153" t="s">
        <v>181</v>
      </c>
      <c r="M55" s="97">
        <v>1942</v>
      </c>
      <c r="N55" s="97">
        <v>1942</v>
      </c>
      <c r="O55" s="27">
        <v>85000000</v>
      </c>
      <c r="P55" s="27" t="s">
        <v>182</v>
      </c>
      <c r="Q55" s="140" t="s">
        <v>334</v>
      </c>
      <c r="R55" s="28"/>
      <c r="S55" s="28"/>
      <c r="T55" s="28"/>
      <c r="U55" s="28"/>
      <c r="V55" s="28"/>
      <c r="W55" s="28"/>
      <c r="X55" s="28"/>
      <c r="Y55" s="28"/>
      <c r="Z55" s="28"/>
    </row>
    <row r="56" spans="1:26" s="29" customFormat="1" ht="45" x14ac:dyDescent="0.25">
      <c r="A56" s="44">
        <f t="shared" si="0"/>
        <v>8</v>
      </c>
      <c r="B56" s="105" t="s">
        <v>153</v>
      </c>
      <c r="C56" s="105" t="s">
        <v>175</v>
      </c>
      <c r="D56" s="105" t="s">
        <v>183</v>
      </c>
      <c r="E56" s="153">
        <v>21114072</v>
      </c>
      <c r="F56" s="25" t="s">
        <v>132</v>
      </c>
      <c r="G56" s="104">
        <v>0.8</v>
      </c>
      <c r="H56" s="154">
        <v>41663</v>
      </c>
      <c r="I56" s="26">
        <v>41850</v>
      </c>
      <c r="J56" s="26" t="s">
        <v>132</v>
      </c>
      <c r="K56" s="153">
        <v>0</v>
      </c>
      <c r="L56" s="153" t="s">
        <v>184</v>
      </c>
      <c r="M56" s="97">
        <v>387</v>
      </c>
      <c r="N56" s="97">
        <v>387</v>
      </c>
      <c r="O56" s="27">
        <v>142003746</v>
      </c>
      <c r="P56" s="27" t="s">
        <v>185</v>
      </c>
      <c r="Q56" s="140" t="s">
        <v>334</v>
      </c>
      <c r="R56" s="28"/>
      <c r="S56" s="28"/>
      <c r="T56" s="28"/>
      <c r="U56" s="28"/>
      <c r="V56" s="28"/>
      <c r="W56" s="28"/>
      <c r="X56" s="28"/>
      <c r="Y56" s="28"/>
      <c r="Z56" s="28"/>
    </row>
    <row r="57" spans="1:26" s="29" customFormat="1" x14ac:dyDescent="0.25">
      <c r="A57" s="44"/>
      <c r="B57" s="47" t="s">
        <v>16</v>
      </c>
      <c r="C57" s="46"/>
      <c r="D57" s="105"/>
      <c r="E57" s="24"/>
      <c r="F57" s="25"/>
      <c r="G57" s="25"/>
      <c r="H57" s="25"/>
      <c r="I57" s="26"/>
      <c r="J57" s="26"/>
      <c r="K57" s="48">
        <f t="shared" ref="K57" si="1">SUM(K49:K56)</f>
        <v>0</v>
      </c>
      <c r="L57" s="107" t="s">
        <v>335</v>
      </c>
      <c r="M57" s="138">
        <v>0</v>
      </c>
      <c r="N57" s="48" t="s">
        <v>335</v>
      </c>
      <c r="O57" s="27"/>
      <c r="P57" s="27"/>
      <c r="Q57" s="141"/>
    </row>
    <row r="58" spans="1:26" s="30" customFormat="1" x14ac:dyDescent="0.25">
      <c r="D58" s="187"/>
      <c r="E58" s="31"/>
      <c r="L58" s="187"/>
    </row>
    <row r="59" spans="1:26" s="30" customFormat="1" x14ac:dyDescent="0.25">
      <c r="B59" s="371" t="s">
        <v>28</v>
      </c>
      <c r="C59" s="371" t="s">
        <v>27</v>
      </c>
      <c r="D59" s="369" t="s">
        <v>34</v>
      </c>
      <c r="E59" s="369"/>
      <c r="L59" s="187"/>
    </row>
    <row r="60" spans="1:26" s="30" customFormat="1" x14ac:dyDescent="0.25">
      <c r="B60" s="372"/>
      <c r="C60" s="372"/>
      <c r="D60" s="188" t="s">
        <v>23</v>
      </c>
      <c r="E60" s="59" t="s">
        <v>24</v>
      </c>
      <c r="L60" s="187"/>
    </row>
    <row r="61" spans="1:26" s="30" customFormat="1" ht="18.75" x14ac:dyDescent="0.25">
      <c r="B61" s="57" t="s">
        <v>21</v>
      </c>
      <c r="C61" s="58">
        <f>+K57</f>
        <v>0</v>
      </c>
      <c r="D61" s="189"/>
      <c r="E61" s="55" t="s">
        <v>194</v>
      </c>
      <c r="F61" s="32"/>
      <c r="G61" s="32"/>
      <c r="H61" s="32"/>
      <c r="I61" s="32"/>
      <c r="J61" s="32"/>
      <c r="K61" s="32"/>
      <c r="L61" s="195"/>
      <c r="M61" s="32"/>
    </row>
    <row r="62" spans="1:26" s="30" customFormat="1" x14ac:dyDescent="0.25">
      <c r="B62" s="57" t="s">
        <v>25</v>
      </c>
      <c r="C62" s="58">
        <f>+M57</f>
        <v>0</v>
      </c>
      <c r="D62" s="189"/>
      <c r="E62" s="55" t="s">
        <v>194</v>
      </c>
      <c r="L62" s="187"/>
    </row>
    <row r="63" spans="1:26" s="30" customFormat="1" x14ac:dyDescent="0.25">
      <c r="B63" s="33"/>
      <c r="C63" s="367"/>
      <c r="D63" s="367"/>
      <c r="E63" s="367"/>
      <c r="F63" s="367"/>
      <c r="G63" s="367"/>
      <c r="H63" s="367"/>
      <c r="I63" s="367"/>
      <c r="J63" s="367"/>
      <c r="K63" s="367"/>
      <c r="L63" s="367"/>
      <c r="M63" s="367"/>
      <c r="N63" s="367"/>
    </row>
    <row r="64" spans="1:26" ht="15.75" thickBot="1" x14ac:dyDescent="0.3"/>
    <row r="65" spans="2:17" ht="27" thickBot="1" x14ac:dyDescent="0.3">
      <c r="B65" s="366" t="s">
        <v>99</v>
      </c>
      <c r="C65" s="366"/>
      <c r="D65" s="366"/>
      <c r="E65" s="366"/>
      <c r="F65" s="366"/>
      <c r="G65" s="366"/>
      <c r="H65" s="366"/>
      <c r="I65" s="366"/>
      <c r="J65" s="366"/>
      <c r="K65" s="366"/>
      <c r="L65" s="366"/>
      <c r="M65" s="366"/>
      <c r="N65" s="366"/>
    </row>
    <row r="68" spans="2:17" ht="90" x14ac:dyDescent="0.25">
      <c r="B68" s="109" t="s">
        <v>144</v>
      </c>
      <c r="C68" s="64" t="s">
        <v>2</v>
      </c>
      <c r="D68" s="64" t="s">
        <v>101</v>
      </c>
      <c r="E68" s="64" t="s">
        <v>100</v>
      </c>
      <c r="F68" s="64" t="s">
        <v>102</v>
      </c>
      <c r="G68" s="64" t="s">
        <v>103</v>
      </c>
      <c r="H68" s="64" t="s">
        <v>104</v>
      </c>
      <c r="I68" s="64" t="s">
        <v>105</v>
      </c>
      <c r="J68" s="64" t="s">
        <v>106</v>
      </c>
      <c r="K68" s="64" t="s">
        <v>107</v>
      </c>
      <c r="L68" s="64" t="s">
        <v>108</v>
      </c>
      <c r="M68" s="91" t="s">
        <v>109</v>
      </c>
      <c r="N68" s="91" t="s">
        <v>110</v>
      </c>
      <c r="O68" s="364" t="s">
        <v>3</v>
      </c>
      <c r="P68" s="365"/>
      <c r="Q68" s="64" t="s">
        <v>18</v>
      </c>
    </row>
    <row r="69" spans="2:17" ht="30" x14ac:dyDescent="0.25">
      <c r="B69" s="3" t="s">
        <v>191</v>
      </c>
      <c r="C69" s="3" t="s">
        <v>191</v>
      </c>
      <c r="D69" s="276" t="s">
        <v>192</v>
      </c>
      <c r="E69" s="5">
        <v>84</v>
      </c>
      <c r="F69" s="4" t="s">
        <v>132</v>
      </c>
      <c r="G69" s="4"/>
      <c r="H69" s="4"/>
      <c r="I69" s="92"/>
      <c r="J69" s="92" t="s">
        <v>131</v>
      </c>
      <c r="K69" s="60" t="s">
        <v>131</v>
      </c>
      <c r="L69" s="65" t="s">
        <v>131</v>
      </c>
      <c r="M69" s="60" t="s">
        <v>131</v>
      </c>
      <c r="N69" s="60" t="s">
        <v>131</v>
      </c>
      <c r="O69" s="351" t="s">
        <v>340</v>
      </c>
      <c r="P69" s="352"/>
      <c r="Q69" s="60" t="s">
        <v>132</v>
      </c>
    </row>
    <row r="70" spans="2:17" ht="30" x14ac:dyDescent="0.25">
      <c r="B70" s="3" t="s">
        <v>191</v>
      </c>
      <c r="C70" s="3" t="s">
        <v>191</v>
      </c>
      <c r="D70" s="93" t="s">
        <v>193</v>
      </c>
      <c r="E70" s="5">
        <v>252</v>
      </c>
      <c r="F70" s="4" t="s">
        <v>132</v>
      </c>
      <c r="G70" s="4"/>
      <c r="H70" s="4"/>
      <c r="I70" s="92"/>
      <c r="J70" s="92" t="s">
        <v>131</v>
      </c>
      <c r="K70" s="60" t="s">
        <v>131</v>
      </c>
      <c r="L70" s="65" t="s">
        <v>131</v>
      </c>
      <c r="M70" s="60" t="s">
        <v>131</v>
      </c>
      <c r="N70" s="60" t="s">
        <v>131</v>
      </c>
      <c r="O70" s="110" t="s">
        <v>341</v>
      </c>
      <c r="P70" s="146"/>
      <c r="Q70" s="60" t="s">
        <v>132</v>
      </c>
    </row>
    <row r="71" spans="2:17" x14ac:dyDescent="0.25">
      <c r="B71" s="3"/>
      <c r="C71" s="3"/>
      <c r="D71" s="93"/>
      <c r="E71" s="5"/>
      <c r="F71" s="4"/>
      <c r="G71" s="4"/>
      <c r="H71" s="4"/>
      <c r="I71" s="92"/>
      <c r="J71" s="92"/>
      <c r="K71" s="60"/>
      <c r="L71" s="65"/>
      <c r="M71" s="60"/>
      <c r="N71" s="60"/>
      <c r="O71" s="379"/>
      <c r="P71" s="380"/>
      <c r="Q71" s="60"/>
    </row>
    <row r="72" spans="2:17" x14ac:dyDescent="0.25">
      <c r="B72" s="3"/>
      <c r="C72" s="3"/>
      <c r="D72" s="93"/>
      <c r="E72" s="5"/>
      <c r="F72" s="4"/>
      <c r="G72" s="4"/>
      <c r="H72" s="4"/>
      <c r="I72" s="92"/>
      <c r="J72" s="92"/>
      <c r="K72" s="60"/>
      <c r="L72" s="65"/>
      <c r="M72" s="60"/>
      <c r="N72" s="60"/>
      <c r="O72" s="379"/>
      <c r="P72" s="380"/>
      <c r="Q72" s="60"/>
    </row>
    <row r="73" spans="2:17" x14ac:dyDescent="0.25">
      <c r="B73" s="3"/>
      <c r="C73" s="3"/>
      <c r="D73" s="93"/>
      <c r="E73" s="5"/>
      <c r="F73" s="4"/>
      <c r="G73" s="4"/>
      <c r="H73" s="4"/>
      <c r="I73" s="92"/>
      <c r="J73" s="92"/>
      <c r="K73" s="60"/>
      <c r="L73" s="65"/>
      <c r="M73" s="60"/>
      <c r="N73" s="60"/>
      <c r="O73" s="379"/>
      <c r="P73" s="380"/>
      <c r="Q73" s="60"/>
    </row>
    <row r="74" spans="2:17" x14ac:dyDescent="0.25">
      <c r="B74" s="3"/>
      <c r="C74" s="3"/>
      <c r="D74" s="93"/>
      <c r="E74" s="5"/>
      <c r="F74" s="4"/>
      <c r="G74" s="4"/>
      <c r="H74" s="4"/>
      <c r="I74" s="92"/>
      <c r="J74" s="92"/>
      <c r="K74" s="60"/>
      <c r="L74" s="65"/>
      <c r="M74" s="60"/>
      <c r="N74" s="60"/>
      <c r="O74" s="379"/>
      <c r="P74" s="380"/>
      <c r="Q74" s="60"/>
    </row>
    <row r="75" spans="2:17" x14ac:dyDescent="0.25">
      <c r="B75" s="60"/>
      <c r="C75" s="60"/>
      <c r="D75" s="65"/>
      <c r="E75" s="60"/>
      <c r="F75" s="60"/>
      <c r="G75" s="60"/>
      <c r="H75" s="60"/>
      <c r="I75" s="60"/>
      <c r="J75" s="60"/>
      <c r="K75" s="60"/>
      <c r="L75" s="65"/>
      <c r="M75" s="60"/>
      <c r="N75" s="60"/>
      <c r="O75" s="379"/>
      <c r="P75" s="380"/>
      <c r="Q75" s="60"/>
    </row>
    <row r="76" spans="2:17" x14ac:dyDescent="0.25">
      <c r="B76" s="9" t="s">
        <v>1</v>
      </c>
    </row>
    <row r="77" spans="2:17" x14ac:dyDescent="0.25">
      <c r="B77" s="9" t="s">
        <v>37</v>
      </c>
    </row>
    <row r="78" spans="2:17" x14ac:dyDescent="0.25">
      <c r="B78" s="9" t="s">
        <v>60</v>
      </c>
    </row>
    <row r="80" spans="2:17" ht="15.75" thickBot="1" x14ac:dyDescent="0.3"/>
    <row r="81" spans="2:17" ht="27" thickBot="1" x14ac:dyDescent="0.3">
      <c r="B81" s="361" t="s">
        <v>38</v>
      </c>
      <c r="C81" s="362"/>
      <c r="D81" s="362"/>
      <c r="E81" s="362"/>
      <c r="F81" s="362"/>
      <c r="G81" s="362"/>
      <c r="H81" s="362"/>
      <c r="I81" s="362"/>
      <c r="J81" s="362"/>
      <c r="K81" s="362"/>
      <c r="L81" s="362"/>
      <c r="M81" s="362"/>
      <c r="N81" s="363"/>
    </row>
    <row r="85" spans="2:17" x14ac:dyDescent="0.25">
      <c r="B85" s="93"/>
    </row>
    <row r="86" spans="2:17" ht="75" x14ac:dyDescent="0.25">
      <c r="B86" s="54" t="s">
        <v>0</v>
      </c>
      <c r="C86" s="54" t="s">
        <v>39</v>
      </c>
      <c r="D86" s="109" t="s">
        <v>40</v>
      </c>
      <c r="E86" s="54" t="s">
        <v>111</v>
      </c>
      <c r="F86" s="54" t="s">
        <v>113</v>
      </c>
      <c r="G86" s="54" t="s">
        <v>114</v>
      </c>
      <c r="H86" s="54" t="s">
        <v>115</v>
      </c>
      <c r="I86" s="54" t="s">
        <v>112</v>
      </c>
      <c r="J86" s="364" t="s">
        <v>116</v>
      </c>
      <c r="K86" s="381"/>
      <c r="L86" s="365"/>
      <c r="M86" s="54" t="s">
        <v>117</v>
      </c>
      <c r="N86" s="54" t="s">
        <v>41</v>
      </c>
      <c r="O86" s="54" t="s">
        <v>42</v>
      </c>
      <c r="P86" s="364" t="s">
        <v>3</v>
      </c>
      <c r="Q86" s="365"/>
    </row>
    <row r="87" spans="2:17" s="30" customFormat="1" ht="45" x14ac:dyDescent="0.25">
      <c r="B87" s="93" t="s">
        <v>43</v>
      </c>
      <c r="C87" s="93">
        <f>+(576+80)/200</f>
        <v>3.28</v>
      </c>
      <c r="D87" s="93" t="s">
        <v>201</v>
      </c>
      <c r="E87" s="92">
        <v>27315176</v>
      </c>
      <c r="F87" s="92" t="s">
        <v>180</v>
      </c>
      <c r="G87" s="93" t="s">
        <v>202</v>
      </c>
      <c r="H87" s="210">
        <v>39374</v>
      </c>
      <c r="I87" s="273" t="s">
        <v>132</v>
      </c>
      <c r="J87" s="93" t="s">
        <v>205</v>
      </c>
      <c r="K87" s="93" t="s">
        <v>206</v>
      </c>
      <c r="L87" s="93" t="s">
        <v>204</v>
      </c>
      <c r="M87" s="56" t="s">
        <v>131</v>
      </c>
      <c r="N87" s="56" t="s">
        <v>131</v>
      </c>
      <c r="O87" s="56" t="s">
        <v>132</v>
      </c>
      <c r="P87" s="383" t="s">
        <v>351</v>
      </c>
      <c r="Q87" s="384"/>
    </row>
    <row r="88" spans="2:17" ht="30" x14ac:dyDescent="0.25">
      <c r="B88" s="306" t="s">
        <v>43</v>
      </c>
      <c r="C88" s="93">
        <f t="shared" ref="C88:C93" si="2">+(576+80)/200</f>
        <v>3.28</v>
      </c>
      <c r="D88" s="306" t="s">
        <v>201</v>
      </c>
      <c r="E88" s="3">
        <v>27315176</v>
      </c>
      <c r="F88" s="3" t="s">
        <v>180</v>
      </c>
      <c r="G88" s="306" t="s">
        <v>202</v>
      </c>
      <c r="H88" s="176">
        <v>39374</v>
      </c>
      <c r="I88" s="273" t="s">
        <v>132</v>
      </c>
      <c r="J88" s="306" t="s">
        <v>207</v>
      </c>
      <c r="K88" s="93" t="s">
        <v>208</v>
      </c>
      <c r="L88" s="93" t="s">
        <v>209</v>
      </c>
      <c r="M88" s="110" t="s">
        <v>131</v>
      </c>
      <c r="N88" s="110" t="s">
        <v>131</v>
      </c>
      <c r="O88" s="56" t="s">
        <v>132</v>
      </c>
      <c r="P88" s="385" t="s">
        <v>351</v>
      </c>
      <c r="Q88" s="386"/>
    </row>
    <row r="89" spans="2:17" x14ac:dyDescent="0.25">
      <c r="B89" s="306" t="s">
        <v>43</v>
      </c>
      <c r="C89" s="93">
        <f t="shared" si="2"/>
        <v>3.28</v>
      </c>
      <c r="D89" s="306" t="s">
        <v>199</v>
      </c>
      <c r="E89" s="3">
        <v>13072146</v>
      </c>
      <c r="F89" s="3" t="s">
        <v>180</v>
      </c>
      <c r="G89" s="3" t="s">
        <v>200</v>
      </c>
      <c r="H89" s="197"/>
      <c r="I89" s="5" t="s">
        <v>131</v>
      </c>
      <c r="J89" s="1" t="s">
        <v>203</v>
      </c>
      <c r="K89" s="92"/>
      <c r="L89" s="93"/>
      <c r="M89" s="110" t="s">
        <v>131</v>
      </c>
      <c r="N89" s="110" t="s">
        <v>131</v>
      </c>
      <c r="O89" s="56" t="s">
        <v>132</v>
      </c>
      <c r="P89" s="385" t="s">
        <v>352</v>
      </c>
      <c r="Q89" s="386"/>
    </row>
    <row r="90" spans="2:17" ht="30" x14ac:dyDescent="0.25">
      <c r="B90" s="306" t="s">
        <v>44</v>
      </c>
      <c r="C90" s="93">
        <f t="shared" si="2"/>
        <v>3.28</v>
      </c>
      <c r="D90" s="306" t="s">
        <v>210</v>
      </c>
      <c r="E90" s="3">
        <v>59822961</v>
      </c>
      <c r="F90" s="306" t="s">
        <v>211</v>
      </c>
      <c r="G90" s="3" t="s">
        <v>212</v>
      </c>
      <c r="H90" s="176">
        <v>41532</v>
      </c>
      <c r="I90" s="309" t="s">
        <v>131</v>
      </c>
      <c r="J90" s="3" t="s">
        <v>213</v>
      </c>
      <c r="K90" s="92" t="s">
        <v>214</v>
      </c>
      <c r="L90" s="93" t="s">
        <v>215</v>
      </c>
      <c r="M90" s="110" t="s">
        <v>131</v>
      </c>
      <c r="N90" s="110" t="s">
        <v>131</v>
      </c>
      <c r="O90" s="56" t="s">
        <v>132</v>
      </c>
      <c r="P90" s="387"/>
      <c r="Q90" s="388"/>
    </row>
    <row r="91" spans="2:17" ht="30" x14ac:dyDescent="0.25">
      <c r="B91" s="306" t="s">
        <v>44</v>
      </c>
      <c r="C91" s="93">
        <f t="shared" si="2"/>
        <v>3.28</v>
      </c>
      <c r="D91" s="306" t="s">
        <v>163</v>
      </c>
      <c r="E91" s="3">
        <v>37081459</v>
      </c>
      <c r="F91" s="3" t="s">
        <v>161</v>
      </c>
      <c r="G91" s="3" t="s">
        <v>162</v>
      </c>
      <c r="H91" s="176">
        <v>41629</v>
      </c>
      <c r="I91" s="284" t="s">
        <v>132</v>
      </c>
      <c r="J91" s="198" t="s">
        <v>197</v>
      </c>
      <c r="K91" s="93" t="s">
        <v>336</v>
      </c>
      <c r="L91" s="93" t="s">
        <v>179</v>
      </c>
      <c r="M91" s="110" t="s">
        <v>132</v>
      </c>
      <c r="N91" s="110" t="s">
        <v>131</v>
      </c>
      <c r="O91" s="56" t="s">
        <v>132</v>
      </c>
      <c r="P91" s="385" t="s">
        <v>353</v>
      </c>
      <c r="Q91" s="386"/>
    </row>
    <row r="92" spans="2:17" x14ac:dyDescent="0.25">
      <c r="B92" s="306" t="s">
        <v>44</v>
      </c>
      <c r="C92" s="93">
        <f t="shared" si="2"/>
        <v>3.28</v>
      </c>
      <c r="D92" s="306" t="s">
        <v>163</v>
      </c>
      <c r="E92" s="3">
        <v>37081459</v>
      </c>
      <c r="F92" s="3" t="s">
        <v>161</v>
      </c>
      <c r="G92" s="3" t="s">
        <v>162</v>
      </c>
      <c r="H92" s="176">
        <v>41629</v>
      </c>
      <c r="I92" s="284" t="s">
        <v>132</v>
      </c>
      <c r="J92" s="1" t="s">
        <v>216</v>
      </c>
      <c r="K92" s="92" t="s">
        <v>217</v>
      </c>
      <c r="L92" s="93" t="s">
        <v>209</v>
      </c>
      <c r="M92" s="110" t="s">
        <v>132</v>
      </c>
      <c r="N92" s="110" t="s">
        <v>131</v>
      </c>
      <c r="O92" s="56" t="s">
        <v>132</v>
      </c>
      <c r="P92" s="385" t="s">
        <v>353</v>
      </c>
      <c r="Q92" s="386"/>
    </row>
    <row r="93" spans="2:17" x14ac:dyDescent="0.25">
      <c r="B93" s="306" t="s">
        <v>44</v>
      </c>
      <c r="C93" s="93">
        <f t="shared" si="2"/>
        <v>3.28</v>
      </c>
      <c r="D93" s="306" t="s">
        <v>163</v>
      </c>
      <c r="E93" s="3">
        <v>37081459</v>
      </c>
      <c r="F93" s="3" t="s">
        <v>161</v>
      </c>
      <c r="G93" s="3" t="s">
        <v>162</v>
      </c>
      <c r="H93" s="176">
        <v>41629</v>
      </c>
      <c r="I93" s="284" t="s">
        <v>132</v>
      </c>
      <c r="J93" s="1" t="s">
        <v>218</v>
      </c>
      <c r="K93" s="92" t="s">
        <v>219</v>
      </c>
      <c r="L93" s="93" t="s">
        <v>220</v>
      </c>
      <c r="M93" s="110" t="s">
        <v>132</v>
      </c>
      <c r="N93" s="110" t="s">
        <v>131</v>
      </c>
      <c r="O93" s="56" t="s">
        <v>132</v>
      </c>
      <c r="P93" s="385" t="s">
        <v>353</v>
      </c>
      <c r="Q93" s="386"/>
    </row>
    <row r="94" spans="2:17" x14ac:dyDescent="0.25">
      <c r="B94" s="170"/>
      <c r="C94" s="170"/>
      <c r="D94" s="170"/>
      <c r="E94" s="171"/>
      <c r="F94" s="171"/>
      <c r="G94" s="171"/>
      <c r="H94" s="171"/>
      <c r="I94" s="172"/>
      <c r="J94" s="173"/>
      <c r="K94" s="174"/>
      <c r="L94" s="196"/>
      <c r="M94" s="10"/>
      <c r="N94" s="10"/>
      <c r="O94" s="10"/>
      <c r="P94" s="175"/>
      <c r="Q94" s="175"/>
    </row>
    <row r="95" spans="2:17" x14ac:dyDescent="0.25">
      <c r="B95" s="30"/>
      <c r="C95" s="30"/>
      <c r="D95" s="187"/>
      <c r="E95" s="31"/>
      <c r="F95" s="30"/>
      <c r="G95" s="30"/>
      <c r="H95" s="30"/>
      <c r="I95" s="30"/>
      <c r="J95" s="30"/>
      <c r="K95" s="30"/>
      <c r="L95" s="187"/>
      <c r="M95" s="30"/>
      <c r="N95" s="30"/>
      <c r="O95" s="30"/>
      <c r="P95" s="30"/>
    </row>
    <row r="96" spans="2:17" ht="18.75" x14ac:dyDescent="0.25">
      <c r="B96" s="57" t="s">
        <v>32</v>
      </c>
      <c r="C96" s="69" t="s">
        <v>335</v>
      </c>
      <c r="H96" s="32"/>
      <c r="I96" s="32"/>
      <c r="J96" s="32"/>
      <c r="K96" s="32"/>
      <c r="L96" s="195"/>
      <c r="M96" s="32"/>
      <c r="N96" s="30"/>
      <c r="O96" s="30"/>
      <c r="P96" s="30"/>
    </row>
    <row r="97" spans="1:17" ht="19.5" thickBot="1" x14ac:dyDescent="0.3">
      <c r="B97" s="221"/>
      <c r="C97" s="222"/>
      <c r="H97" s="32"/>
      <c r="I97" s="32"/>
      <c r="J97" s="32"/>
      <c r="K97" s="32"/>
      <c r="L97" s="195"/>
      <c r="M97" s="32"/>
      <c r="N97" s="30"/>
      <c r="O97" s="30"/>
      <c r="P97" s="30"/>
    </row>
    <row r="98" spans="1:17" ht="27" thickBot="1" x14ac:dyDescent="0.3">
      <c r="B98" s="223" t="s">
        <v>46</v>
      </c>
      <c r="C98" s="224"/>
      <c r="D98" s="225"/>
      <c r="E98" s="225"/>
      <c r="F98" s="225"/>
      <c r="G98" s="225"/>
      <c r="H98" s="147"/>
      <c r="I98" s="147"/>
      <c r="J98" s="147"/>
      <c r="K98" s="147"/>
      <c r="L98" s="147"/>
      <c r="M98" s="147"/>
      <c r="N98" s="226"/>
      <c r="O98" s="30"/>
      <c r="P98" s="30"/>
    </row>
    <row r="99" spans="1:17" x14ac:dyDescent="0.25">
      <c r="B99" s="217"/>
      <c r="C99" s="227"/>
      <c r="D99" s="9"/>
      <c r="H99" s="217"/>
      <c r="I99" s="217"/>
      <c r="J99" s="217"/>
      <c r="K99" s="217"/>
      <c r="L99" s="217"/>
      <c r="M99" s="217"/>
      <c r="N99" s="30"/>
      <c r="O99" s="30"/>
      <c r="P99" s="30"/>
    </row>
    <row r="100" spans="1:17" x14ac:dyDescent="0.25">
      <c r="B100" s="217"/>
      <c r="C100" s="227"/>
      <c r="D100" s="9"/>
      <c r="H100" s="217"/>
      <c r="I100" s="217"/>
      <c r="J100" s="217"/>
      <c r="K100" s="217"/>
      <c r="L100" s="217"/>
      <c r="M100" s="217"/>
      <c r="N100" s="30"/>
      <c r="O100" s="30"/>
      <c r="P100" s="30"/>
    </row>
    <row r="101" spans="1:17" ht="30" x14ac:dyDescent="0.25">
      <c r="B101" s="228" t="s">
        <v>33</v>
      </c>
      <c r="C101" s="229" t="s">
        <v>226</v>
      </c>
      <c r="D101" s="179" t="s">
        <v>3</v>
      </c>
      <c r="E101" s="213"/>
      <c r="H101" s="217"/>
      <c r="I101" s="217"/>
      <c r="J101" s="217"/>
      <c r="K101" s="217"/>
      <c r="L101" s="217"/>
      <c r="M101" s="217"/>
      <c r="N101" s="30"/>
      <c r="O101" s="30"/>
      <c r="P101" s="30"/>
    </row>
    <row r="102" spans="1:17" ht="240" x14ac:dyDescent="0.25">
      <c r="B102" s="216" t="s">
        <v>118</v>
      </c>
      <c r="C102" s="230" t="s">
        <v>132</v>
      </c>
      <c r="D102" s="305" t="s">
        <v>339</v>
      </c>
      <c r="E102" s="151"/>
      <c r="H102" s="217"/>
      <c r="I102" s="217"/>
      <c r="J102" s="217"/>
      <c r="K102" s="217"/>
      <c r="L102" s="217"/>
      <c r="M102" s="217"/>
      <c r="N102" s="30"/>
      <c r="O102" s="30"/>
      <c r="P102" s="30"/>
    </row>
    <row r="103" spans="1:17" ht="18.75" x14ac:dyDescent="0.25">
      <c r="B103" s="221"/>
      <c r="C103" s="222"/>
      <c r="H103" s="32"/>
      <c r="I103" s="32"/>
      <c r="J103" s="32"/>
      <c r="K103" s="32"/>
      <c r="L103" s="195"/>
      <c r="M103" s="32"/>
      <c r="N103" s="30"/>
      <c r="O103" s="30"/>
      <c r="P103" s="30"/>
    </row>
    <row r="104" spans="1:17" ht="18.75" x14ac:dyDescent="0.25">
      <c r="B104" s="221"/>
      <c r="C104" s="222"/>
      <c r="H104" s="32"/>
      <c r="I104" s="32"/>
      <c r="J104" s="32"/>
      <c r="K104" s="32"/>
      <c r="L104" s="195"/>
      <c r="M104" s="32"/>
      <c r="N104" s="30"/>
      <c r="O104" s="30"/>
      <c r="P104" s="30"/>
    </row>
    <row r="105" spans="1:17" ht="26.25" x14ac:dyDescent="0.25">
      <c r="B105" s="231" t="s">
        <v>237</v>
      </c>
      <c r="C105" s="222"/>
      <c r="H105" s="32"/>
      <c r="I105" s="32"/>
      <c r="J105" s="32"/>
      <c r="K105" s="32"/>
      <c r="L105" s="195"/>
      <c r="M105" s="32"/>
      <c r="N105" s="30"/>
      <c r="O105" s="30"/>
      <c r="P105" s="30"/>
    </row>
    <row r="106" spans="1:17" x14ac:dyDescent="0.25">
      <c r="B106" s="232"/>
      <c r="C106" s="227"/>
      <c r="D106" s="9"/>
      <c r="H106" s="232"/>
      <c r="I106" s="232"/>
      <c r="J106" s="232"/>
      <c r="K106" s="232"/>
      <c r="L106" s="232"/>
      <c r="M106" s="232"/>
      <c r="N106" s="30"/>
      <c r="O106" s="30"/>
      <c r="P106" s="30"/>
    </row>
    <row r="107" spans="1:17" ht="15.75" thickBot="1" x14ac:dyDescent="0.3">
      <c r="B107" s="232"/>
      <c r="C107" s="227"/>
      <c r="D107" s="9"/>
      <c r="H107" s="232"/>
      <c r="I107" s="232"/>
      <c r="J107" s="232"/>
      <c r="K107" s="232"/>
      <c r="L107" s="232"/>
      <c r="M107" s="232"/>
      <c r="N107" s="30"/>
      <c r="O107" s="30"/>
      <c r="P107" s="30"/>
    </row>
    <row r="108" spans="1:17" ht="27" thickBot="1" x14ac:dyDescent="0.3">
      <c r="B108" s="223" t="s">
        <v>238</v>
      </c>
      <c r="C108" s="222"/>
      <c r="H108" s="32"/>
      <c r="I108" s="32"/>
      <c r="J108" s="32"/>
      <c r="K108" s="32"/>
      <c r="L108" s="195"/>
      <c r="M108" s="32"/>
      <c r="N108" s="30"/>
      <c r="O108" s="30"/>
      <c r="P108" s="30"/>
    </row>
    <row r="109" spans="1:17" x14ac:dyDescent="0.25">
      <c r="B109" s="232"/>
      <c r="C109" s="227"/>
      <c r="D109" s="9"/>
      <c r="H109" s="232"/>
      <c r="I109" s="232"/>
      <c r="J109" s="232"/>
      <c r="K109" s="232"/>
      <c r="L109" s="232"/>
      <c r="M109" s="232"/>
      <c r="N109" s="30"/>
      <c r="O109" s="30"/>
      <c r="P109" s="30"/>
    </row>
    <row r="110" spans="1:17" ht="19.5" thickBot="1" x14ac:dyDescent="0.3">
      <c r="B110" s="232"/>
      <c r="C110" s="227"/>
      <c r="D110" s="9"/>
      <c r="H110" s="232"/>
      <c r="I110" s="232"/>
      <c r="J110" s="232"/>
      <c r="K110" s="232"/>
      <c r="L110" s="232"/>
      <c r="M110" s="233"/>
      <c r="N110" s="234"/>
      <c r="O110" s="30"/>
      <c r="P110" s="30"/>
    </row>
    <row r="111" spans="1:17" s="301" customFormat="1" ht="75" x14ac:dyDescent="0.25">
      <c r="B111" s="296" t="s">
        <v>140</v>
      </c>
      <c r="C111" s="297" t="s">
        <v>141</v>
      </c>
      <c r="D111" s="296" t="s">
        <v>142</v>
      </c>
      <c r="E111" s="296" t="s">
        <v>45</v>
      </c>
      <c r="F111" s="296" t="s">
        <v>22</v>
      </c>
      <c r="G111" s="296" t="s">
        <v>98</v>
      </c>
      <c r="H111" s="298" t="s">
        <v>17</v>
      </c>
      <c r="I111" s="298" t="s">
        <v>10</v>
      </c>
      <c r="J111" s="298" t="s">
        <v>31</v>
      </c>
      <c r="K111" s="298" t="s">
        <v>59</v>
      </c>
      <c r="L111" s="298" t="s">
        <v>20</v>
      </c>
      <c r="M111" s="299" t="s">
        <v>26</v>
      </c>
      <c r="N111" s="296" t="s">
        <v>143</v>
      </c>
      <c r="O111" s="296" t="s">
        <v>36</v>
      </c>
      <c r="P111" s="300" t="s">
        <v>11</v>
      </c>
      <c r="Q111" s="300" t="s">
        <v>19</v>
      </c>
    </row>
    <row r="112" spans="1:17" s="235" customFormat="1" x14ac:dyDescent="0.25">
      <c r="A112" s="236">
        <v>1</v>
      </c>
      <c r="B112" s="237"/>
      <c r="C112" s="238"/>
      <c r="D112" s="239"/>
      <c r="E112" s="240"/>
      <c r="F112" s="241"/>
      <c r="G112" s="242"/>
      <c r="H112" s="243"/>
      <c r="I112" s="244"/>
      <c r="J112" s="244"/>
      <c r="K112" s="244"/>
      <c r="L112" s="244"/>
      <c r="M112" s="245"/>
      <c r="N112" s="245">
        <f>+M112*G112</f>
        <v>0</v>
      </c>
      <c r="O112" s="246"/>
      <c r="P112" s="246"/>
      <c r="Q112" s="236"/>
    </row>
    <row r="113" spans="1:17" s="235" customFormat="1" x14ac:dyDescent="0.25">
      <c r="A113" s="236">
        <f t="shared" ref="A113:A119" si="3">+A112+1</f>
        <v>2</v>
      </c>
      <c r="B113" s="237"/>
      <c r="C113" s="238"/>
      <c r="D113" s="239"/>
      <c r="E113" s="240"/>
      <c r="F113" s="241"/>
      <c r="G113" s="241"/>
      <c r="H113" s="247"/>
      <c r="I113" s="244"/>
      <c r="J113" s="244"/>
      <c r="K113" s="244"/>
      <c r="L113" s="244"/>
      <c r="M113" s="245"/>
      <c r="N113" s="245"/>
      <c r="O113" s="246"/>
      <c r="P113" s="246"/>
      <c r="Q113" s="236"/>
    </row>
    <row r="114" spans="1:17" s="235" customFormat="1" x14ac:dyDescent="0.25">
      <c r="A114" s="236">
        <f t="shared" si="3"/>
        <v>3</v>
      </c>
      <c r="B114" s="237"/>
      <c r="C114" s="238"/>
      <c r="D114" s="239"/>
      <c r="E114" s="240"/>
      <c r="F114" s="241"/>
      <c r="G114" s="241"/>
      <c r="H114" s="247"/>
      <c r="I114" s="244"/>
      <c r="J114" s="244"/>
      <c r="K114" s="244"/>
      <c r="L114" s="244"/>
      <c r="M114" s="245"/>
      <c r="N114" s="245"/>
      <c r="O114" s="246"/>
      <c r="P114" s="246"/>
      <c r="Q114" s="236"/>
    </row>
    <row r="115" spans="1:17" s="235" customFormat="1" x14ac:dyDescent="0.25">
      <c r="A115" s="236">
        <f t="shared" si="3"/>
        <v>4</v>
      </c>
      <c r="B115" s="237"/>
      <c r="C115" s="238"/>
      <c r="D115" s="239"/>
      <c r="E115" s="240"/>
      <c r="F115" s="241"/>
      <c r="G115" s="241"/>
      <c r="H115" s="247"/>
      <c r="I115" s="244"/>
      <c r="J115" s="244"/>
      <c r="K115" s="244"/>
      <c r="L115" s="244"/>
      <c r="M115" s="245"/>
      <c r="N115" s="245"/>
      <c r="O115" s="246"/>
      <c r="P115" s="246"/>
      <c r="Q115" s="236"/>
    </row>
    <row r="116" spans="1:17" s="235" customFormat="1" x14ac:dyDescent="0.25">
      <c r="A116" s="236">
        <f t="shared" si="3"/>
        <v>5</v>
      </c>
      <c r="B116" s="237"/>
      <c r="C116" s="238"/>
      <c r="D116" s="239"/>
      <c r="E116" s="240"/>
      <c r="F116" s="241"/>
      <c r="G116" s="241"/>
      <c r="H116" s="247"/>
      <c r="I116" s="244"/>
      <c r="J116" s="244"/>
      <c r="K116" s="244"/>
      <c r="L116" s="244"/>
      <c r="M116" s="245"/>
      <c r="N116" s="245"/>
      <c r="O116" s="246"/>
      <c r="P116" s="246"/>
      <c r="Q116" s="236"/>
    </row>
    <row r="117" spans="1:17" s="235" customFormat="1" x14ac:dyDescent="0.25">
      <c r="A117" s="236">
        <f t="shared" si="3"/>
        <v>6</v>
      </c>
      <c r="B117" s="237"/>
      <c r="C117" s="238"/>
      <c r="D117" s="239"/>
      <c r="E117" s="240"/>
      <c r="F117" s="241"/>
      <c r="G117" s="241"/>
      <c r="H117" s="247"/>
      <c r="I117" s="244"/>
      <c r="J117" s="244"/>
      <c r="K117" s="244"/>
      <c r="L117" s="244"/>
      <c r="M117" s="245"/>
      <c r="N117" s="245"/>
      <c r="O117" s="246"/>
      <c r="P117" s="246"/>
      <c r="Q117" s="236"/>
    </row>
    <row r="118" spans="1:17" s="235" customFormat="1" x14ac:dyDescent="0.25">
      <c r="A118" s="236">
        <f t="shared" si="3"/>
        <v>7</v>
      </c>
      <c r="B118" s="237"/>
      <c r="C118" s="238"/>
      <c r="D118" s="239"/>
      <c r="E118" s="240"/>
      <c r="F118" s="241"/>
      <c r="G118" s="241"/>
      <c r="H118" s="247"/>
      <c r="I118" s="244"/>
      <c r="J118" s="244"/>
      <c r="K118" s="244"/>
      <c r="L118" s="244"/>
      <c r="M118" s="245"/>
      <c r="N118" s="245"/>
      <c r="O118" s="246"/>
      <c r="P118" s="246"/>
      <c r="Q118" s="236"/>
    </row>
    <row r="119" spans="1:17" s="235" customFormat="1" x14ac:dyDescent="0.25">
      <c r="A119" s="236">
        <f t="shared" si="3"/>
        <v>8</v>
      </c>
      <c r="B119" s="237"/>
      <c r="C119" s="238"/>
      <c r="D119" s="239"/>
      <c r="E119" s="240"/>
      <c r="F119" s="241"/>
      <c r="G119" s="241"/>
      <c r="H119" s="247"/>
      <c r="I119" s="244"/>
      <c r="J119" s="244"/>
      <c r="K119" s="244"/>
      <c r="L119" s="244"/>
      <c r="M119" s="245"/>
      <c r="N119" s="245"/>
      <c r="O119" s="246"/>
      <c r="P119" s="246"/>
      <c r="Q119" s="236"/>
    </row>
    <row r="120" spans="1:17" s="235" customFormat="1" x14ac:dyDescent="0.25">
      <c r="A120" s="236"/>
      <c r="B120" s="237" t="s">
        <v>16</v>
      </c>
      <c r="C120" s="238"/>
      <c r="D120" s="239"/>
      <c r="E120" s="240"/>
      <c r="F120" s="241"/>
      <c r="G120" s="241"/>
      <c r="H120" s="247"/>
      <c r="I120" s="244"/>
      <c r="J120" s="244"/>
      <c r="K120" s="248">
        <f>SUM(K112:K119)</f>
        <v>0</v>
      </c>
      <c r="L120" s="248">
        <f>SUM(L112:L119)</f>
        <v>0</v>
      </c>
      <c r="M120" s="249">
        <f>SUM(M112:M119)</f>
        <v>0</v>
      </c>
      <c r="N120" s="248">
        <f>SUM(N112:N119)</f>
        <v>0</v>
      </c>
      <c r="O120" s="246"/>
      <c r="P120" s="246"/>
      <c r="Q120" s="236"/>
    </row>
    <row r="121" spans="1:17" x14ac:dyDescent="0.25">
      <c r="B121" s="232"/>
      <c r="C121" s="227"/>
      <c r="D121" s="9"/>
      <c r="E121" s="250"/>
      <c r="H121" s="232"/>
      <c r="I121" s="232"/>
      <c r="J121" s="232"/>
      <c r="K121" s="232"/>
      <c r="L121" s="232"/>
      <c r="M121" s="232"/>
      <c r="N121" s="30"/>
      <c r="O121" s="30"/>
      <c r="P121" s="30"/>
    </row>
    <row r="122" spans="1:17" ht="18.75" x14ac:dyDescent="0.25">
      <c r="B122" s="57" t="s">
        <v>32</v>
      </c>
      <c r="C122" s="69">
        <f>+K120</f>
        <v>0</v>
      </c>
      <c r="D122" s="9"/>
      <c r="H122" s="32"/>
      <c r="I122" s="32"/>
      <c r="J122" s="32"/>
      <c r="K122" s="32"/>
      <c r="L122" s="32"/>
      <c r="M122" s="32"/>
      <c r="N122" s="30"/>
      <c r="O122" s="30"/>
      <c r="P122" s="30"/>
    </row>
    <row r="123" spans="1:17" x14ac:dyDescent="0.25">
      <c r="B123" s="232"/>
      <c r="C123" s="227"/>
      <c r="D123" s="9"/>
      <c r="H123" s="232"/>
      <c r="I123" s="232"/>
      <c r="J123" s="232"/>
      <c r="K123" s="232"/>
      <c r="L123" s="232"/>
      <c r="M123" s="232"/>
      <c r="N123" s="30"/>
      <c r="O123" s="30"/>
      <c r="P123" s="30"/>
    </row>
    <row r="124" spans="1:17" ht="15.75" thickBot="1" x14ac:dyDescent="0.3">
      <c r="B124" s="232"/>
      <c r="C124" s="227"/>
      <c r="D124" s="9"/>
      <c r="H124" s="232"/>
      <c r="I124" s="232"/>
      <c r="J124" s="232"/>
      <c r="K124" s="232"/>
      <c r="L124" s="232"/>
      <c r="M124" s="232"/>
      <c r="N124" s="30"/>
      <c r="O124" s="30"/>
      <c r="P124" s="30"/>
    </row>
    <row r="125" spans="1:17" ht="30.75" thickBot="1" x14ac:dyDescent="0.3">
      <c r="B125" s="255" t="s">
        <v>48</v>
      </c>
      <c r="C125" s="251" t="s">
        <v>49</v>
      </c>
      <c r="D125" s="252" t="s">
        <v>50</v>
      </c>
      <c r="E125" s="257" t="s">
        <v>53</v>
      </c>
      <c r="H125" s="232"/>
      <c r="I125" s="232"/>
      <c r="J125" s="232"/>
      <c r="K125" s="232"/>
      <c r="L125" s="232"/>
      <c r="M125" s="232"/>
      <c r="N125" s="30"/>
      <c r="O125" s="30"/>
      <c r="P125" s="30"/>
    </row>
    <row r="126" spans="1:17" x14ac:dyDescent="0.25">
      <c r="B126" s="262" t="s">
        <v>119</v>
      </c>
      <c r="C126" s="253">
        <v>20</v>
      </c>
      <c r="D126" s="66"/>
      <c r="E126" s="258">
        <f>+D126+D127+D128</f>
        <v>0</v>
      </c>
      <c r="H126" s="232"/>
      <c r="I126" s="232"/>
      <c r="J126" s="232"/>
      <c r="K126" s="232"/>
      <c r="L126" s="232"/>
      <c r="M126" s="232"/>
      <c r="N126" s="30"/>
      <c r="O126" s="30"/>
      <c r="P126" s="30"/>
    </row>
    <row r="127" spans="1:17" x14ac:dyDescent="0.25">
      <c r="B127" s="256" t="s">
        <v>120</v>
      </c>
      <c r="C127" s="230">
        <v>30</v>
      </c>
      <c r="D127" s="152">
        <v>0</v>
      </c>
      <c r="E127" s="259"/>
      <c r="H127" s="232"/>
      <c r="I127" s="232"/>
      <c r="J127" s="232"/>
      <c r="K127" s="232"/>
      <c r="L127" s="232"/>
      <c r="M127" s="232"/>
      <c r="N127" s="30"/>
      <c r="O127" s="30"/>
      <c r="P127" s="30"/>
    </row>
    <row r="128" spans="1:17" ht="15.75" thickBot="1" x14ac:dyDescent="0.3">
      <c r="B128" s="260" t="s">
        <v>121</v>
      </c>
      <c r="C128" s="254">
        <v>40</v>
      </c>
      <c r="D128" s="68">
        <v>0</v>
      </c>
      <c r="E128" s="261"/>
      <c r="H128" s="232"/>
      <c r="I128" s="232"/>
      <c r="J128" s="232"/>
      <c r="K128" s="232"/>
      <c r="L128" s="232"/>
      <c r="M128" s="232"/>
      <c r="N128" s="30"/>
      <c r="O128" s="30"/>
      <c r="P128" s="30"/>
    </row>
    <row r="129" spans="2:17" ht="18.75" x14ac:dyDescent="0.25">
      <c r="B129" s="221"/>
      <c r="C129" s="222"/>
      <c r="H129" s="32"/>
      <c r="I129" s="32"/>
      <c r="J129" s="32"/>
      <c r="K129" s="32"/>
      <c r="L129" s="195"/>
      <c r="M129" s="32"/>
      <c r="N129" s="30"/>
      <c r="O129" s="30"/>
      <c r="P129" s="30"/>
    </row>
    <row r="131" spans="2:17" ht="15.75" thickBot="1" x14ac:dyDescent="0.3"/>
    <row r="132" spans="2:17" ht="27" thickBot="1" x14ac:dyDescent="0.3">
      <c r="B132" s="361" t="s">
        <v>51</v>
      </c>
      <c r="C132" s="362"/>
      <c r="D132" s="362"/>
      <c r="E132" s="362"/>
      <c r="F132" s="362"/>
      <c r="G132" s="362"/>
      <c r="H132" s="362"/>
      <c r="I132" s="362"/>
      <c r="J132" s="362"/>
      <c r="K132" s="362"/>
      <c r="L132" s="362"/>
      <c r="M132" s="362"/>
      <c r="N132" s="363"/>
    </row>
    <row r="134" spans="2:17" ht="75" x14ac:dyDescent="0.25">
      <c r="B134" s="54" t="s">
        <v>0</v>
      </c>
      <c r="C134" s="54" t="s">
        <v>39</v>
      </c>
      <c r="D134" s="109" t="s">
        <v>40</v>
      </c>
      <c r="E134" s="54" t="s">
        <v>111</v>
      </c>
      <c r="F134" s="54" t="s">
        <v>113</v>
      </c>
      <c r="G134" s="54" t="s">
        <v>114</v>
      </c>
      <c r="H134" s="54" t="s">
        <v>115</v>
      </c>
      <c r="I134" s="54" t="s">
        <v>112</v>
      </c>
      <c r="J134" s="364" t="s">
        <v>116</v>
      </c>
      <c r="K134" s="381"/>
      <c r="L134" s="365"/>
      <c r="M134" s="54" t="s">
        <v>117</v>
      </c>
      <c r="N134" s="54" t="s">
        <v>41</v>
      </c>
      <c r="O134" s="54" t="s">
        <v>42</v>
      </c>
      <c r="P134" s="364" t="s">
        <v>3</v>
      </c>
      <c r="Q134" s="365"/>
    </row>
    <row r="135" spans="2:17" x14ac:dyDescent="0.25">
      <c r="B135" s="85"/>
      <c r="C135" s="85"/>
      <c r="D135" s="145"/>
      <c r="E135" s="3"/>
      <c r="F135" s="3"/>
      <c r="G135" s="3"/>
      <c r="H135" s="3"/>
      <c r="I135" s="5"/>
      <c r="J135" s="1"/>
      <c r="K135" s="167"/>
      <c r="L135" s="93"/>
      <c r="M135" s="60"/>
      <c r="N135" s="60"/>
      <c r="O135" s="60"/>
      <c r="P135" s="382"/>
      <c r="Q135" s="382"/>
    </row>
    <row r="136" spans="2:17" x14ac:dyDescent="0.25">
      <c r="B136" s="85" t="s">
        <v>125</v>
      </c>
      <c r="C136" s="85"/>
      <c r="D136" s="145"/>
      <c r="E136" s="3"/>
      <c r="F136" s="3"/>
      <c r="G136" s="3"/>
      <c r="H136" s="3"/>
      <c r="I136" s="5"/>
      <c r="J136" s="1"/>
      <c r="K136" s="93"/>
      <c r="L136" s="93"/>
      <c r="M136" s="60"/>
      <c r="N136" s="60"/>
      <c r="O136" s="60"/>
      <c r="P136" s="86"/>
      <c r="Q136" s="86"/>
    </row>
    <row r="137" spans="2:17" x14ac:dyDescent="0.25">
      <c r="B137" s="85" t="s">
        <v>126</v>
      </c>
      <c r="C137" s="85"/>
      <c r="D137" s="145"/>
      <c r="E137" s="3"/>
      <c r="F137" s="3"/>
      <c r="G137" s="3"/>
      <c r="H137" s="3"/>
      <c r="I137" s="5"/>
      <c r="J137" s="1"/>
      <c r="K137" s="92"/>
      <c r="L137" s="93"/>
      <c r="M137" s="60"/>
      <c r="N137" s="60"/>
      <c r="O137" s="60"/>
      <c r="P137" s="382"/>
      <c r="Q137" s="382"/>
    </row>
    <row r="140" spans="2:17" ht="15.75" thickBot="1" x14ac:dyDescent="0.3"/>
    <row r="141" spans="2:17" ht="30" x14ac:dyDescent="0.25">
      <c r="B141" s="70" t="s">
        <v>33</v>
      </c>
      <c r="C141" s="70" t="s">
        <v>48</v>
      </c>
      <c r="D141" s="109" t="s">
        <v>49</v>
      </c>
      <c r="E141" s="70" t="s">
        <v>50</v>
      </c>
      <c r="F141" s="71" t="s">
        <v>54</v>
      </c>
    </row>
    <row r="142" spans="2:17" ht="108" x14ac:dyDescent="0.2">
      <c r="B142" s="353" t="s">
        <v>52</v>
      </c>
      <c r="C142" s="6" t="s">
        <v>122</v>
      </c>
      <c r="D142" s="151">
        <v>25</v>
      </c>
      <c r="E142" s="67">
        <v>0</v>
      </c>
      <c r="F142" s="354">
        <f>+E142+E143+E144</f>
        <v>0</v>
      </c>
      <c r="G142" s="90"/>
    </row>
    <row r="143" spans="2:17" ht="96" x14ac:dyDescent="0.2">
      <c r="B143" s="353"/>
      <c r="C143" s="6" t="s">
        <v>123</v>
      </c>
      <c r="D143" s="151">
        <v>25</v>
      </c>
      <c r="E143" s="67">
        <v>0</v>
      </c>
      <c r="F143" s="355"/>
      <c r="G143" s="90"/>
    </row>
    <row r="144" spans="2:17" ht="60" x14ac:dyDescent="0.2">
      <c r="B144" s="353"/>
      <c r="C144" s="6" t="s">
        <v>124</v>
      </c>
      <c r="D144" s="151">
        <v>10</v>
      </c>
      <c r="E144" s="67">
        <v>0</v>
      </c>
      <c r="F144" s="356"/>
      <c r="G144" s="90"/>
    </row>
    <row r="145" spans="2:5" x14ac:dyDescent="0.25">
      <c r="C145"/>
    </row>
    <row r="148" spans="2:5" x14ac:dyDescent="0.25">
      <c r="B148" s="63" t="s">
        <v>55</v>
      </c>
    </row>
    <row r="151" spans="2:5" x14ac:dyDescent="0.25">
      <c r="B151" s="72" t="s">
        <v>33</v>
      </c>
      <c r="C151" s="72" t="s">
        <v>56</v>
      </c>
      <c r="D151" s="109" t="s">
        <v>50</v>
      </c>
      <c r="E151" s="70" t="s">
        <v>16</v>
      </c>
    </row>
    <row r="152" spans="2:5" ht="28.5" x14ac:dyDescent="0.25">
      <c r="B152" s="2" t="s">
        <v>57</v>
      </c>
      <c r="C152" s="7">
        <v>40</v>
      </c>
      <c r="D152" s="151">
        <v>0</v>
      </c>
      <c r="E152" s="357">
        <f>+D152+D153</f>
        <v>0</v>
      </c>
    </row>
    <row r="153" spans="2:5" ht="42.75" x14ac:dyDescent="0.25">
      <c r="B153" s="2" t="s">
        <v>58</v>
      </c>
      <c r="C153" s="7">
        <v>60</v>
      </c>
      <c r="D153" s="151">
        <f>+F142</f>
        <v>0</v>
      </c>
      <c r="E153" s="358"/>
    </row>
  </sheetData>
  <customSheetViews>
    <customSheetView guid="{5ECAD17E-85C7-40BC-8DDD-B21D69B7AB13}" scale="70" hiddenColumns="1" topLeftCell="B1">
      <selection activeCell="C9" sqref="C9:N9"/>
      <pageMargins left="0.7" right="0.7" top="0.75" bottom="0.75" header="0.3" footer="0.3"/>
      <pageSetup orientation="portrait" horizontalDpi="4294967295" verticalDpi="4294967295" r:id="rId1"/>
    </customSheetView>
    <customSheetView guid="{B50369F1-95E6-4681-BE01-8A74BBA7C87D}" scale="70" hiddenColumns="1" topLeftCell="B1">
      <selection activeCell="E24" sqref="E24"/>
      <pageMargins left="0.7" right="0.7" top="0.75" bottom="0.75" header="0.3" footer="0.3"/>
      <pageSetup orientation="portrait" horizontalDpi="4294967295" verticalDpi="4294967295" r:id="rId2"/>
    </customSheetView>
    <customSheetView guid="{AF8F5158-CED0-490F-9C51-6D972AD4C7E8}" scale="70" hiddenColumns="1" topLeftCell="A69">
      <selection activeCell="E87" sqref="E87"/>
      <pageMargins left="0.7" right="0.7" top="0.75" bottom="0.75" header="0.3" footer="0.3"/>
      <pageSetup orientation="portrait" horizontalDpi="4294967295" verticalDpi="4294967295" r:id="rId3"/>
    </customSheetView>
    <customSheetView guid="{8809A896-5583-49E7-AABD-AB1B5EC32A12}" scale="70" hiddenColumns="1" topLeftCell="B1">
      <selection activeCell="H31" sqref="H31"/>
      <pageMargins left="0.7" right="0.7" top="0.75" bottom="0.75" header="0.3" footer="0.3"/>
      <pageSetup orientation="portrait" horizontalDpi="4294967295" verticalDpi="4294967295" r:id="rId4"/>
    </customSheetView>
    <customSheetView guid="{26BF549F-11EC-4EEF-AF19-4DB3BC62B722}" scale="70" hiddenColumns="1" topLeftCell="A41">
      <selection activeCell="B50" sqref="B50"/>
      <pageMargins left="0.7" right="0.7" top="0.75" bottom="0.75" header="0.3" footer="0.3"/>
      <pageSetup orientation="portrait" horizontalDpi="4294967295" verticalDpi="4294967295" r:id="rId5"/>
    </customSheetView>
    <customSheetView guid="{1866C94F-F4D3-4245-A628-EB5B01532659}" scale="80" hiddenColumns="1" topLeftCell="A116">
      <selection activeCell="D116" sqref="D116"/>
      <pageMargins left="0.7" right="0.7" top="0.75" bottom="0.75" header="0.3" footer="0.3"/>
      <pageSetup orientation="portrait" horizontalDpi="4294967295" verticalDpi="4294967295" r:id="rId6"/>
    </customSheetView>
    <customSheetView guid="{87D17AD6-9F1A-4386-AD3B-DF0DEAAD53B8}" scale="80" hiddenColumns="1">
      <selection activeCell="A35" sqref="A35"/>
      <pageMargins left="0.7" right="0.7" top="0.75" bottom="0.75" header="0.3" footer="0.3"/>
      <pageSetup orientation="portrait" horizontalDpi="4294967295" verticalDpi="4294967295" r:id="rId7"/>
    </customSheetView>
  </customSheetViews>
  <mergeCells count="41">
    <mergeCell ref="J134:L134"/>
    <mergeCell ref="P134:Q134"/>
    <mergeCell ref="P135:Q135"/>
    <mergeCell ref="P137:Q137"/>
    <mergeCell ref="J86:L86"/>
    <mergeCell ref="P87:Q87"/>
    <mergeCell ref="P88:Q88"/>
    <mergeCell ref="P89:Q89"/>
    <mergeCell ref="P91:Q91"/>
    <mergeCell ref="P92:Q92"/>
    <mergeCell ref="P93:Q93"/>
    <mergeCell ref="P90:Q90"/>
    <mergeCell ref="O75:P75"/>
    <mergeCell ref="O71:P71"/>
    <mergeCell ref="O72:P72"/>
    <mergeCell ref="O73:P73"/>
    <mergeCell ref="O74:P74"/>
    <mergeCell ref="C59:C60"/>
    <mergeCell ref="B4:P4"/>
    <mergeCell ref="B22:C22"/>
    <mergeCell ref="C6:N6"/>
    <mergeCell ref="C7:N7"/>
    <mergeCell ref="C8:N8"/>
    <mergeCell ref="C9:N9"/>
    <mergeCell ref="C10:E10"/>
    <mergeCell ref="O69:P69"/>
    <mergeCell ref="B142:B144"/>
    <mergeCell ref="F142:F144"/>
    <mergeCell ref="E152:E153"/>
    <mergeCell ref="B2:P2"/>
    <mergeCell ref="B132:N132"/>
    <mergeCell ref="P86:Q86"/>
    <mergeCell ref="B81:N81"/>
    <mergeCell ref="E40:E41"/>
    <mergeCell ref="O68:P68"/>
    <mergeCell ref="B65:N65"/>
    <mergeCell ref="C63:N63"/>
    <mergeCell ref="B14:C21"/>
    <mergeCell ref="D59:E59"/>
    <mergeCell ref="M45:N45"/>
    <mergeCell ref="B59:B60"/>
  </mergeCells>
  <dataValidations count="2">
    <dataValidation type="decimal" allowBlank="1" showInputMessage="1" showErrorMessage="1" sqref="WVH983069 WLL983069 C65565 IV65565 SR65565 ACN65565 AMJ65565 AWF65565 BGB65565 BPX65565 BZT65565 CJP65565 CTL65565 DDH65565 DND65565 DWZ65565 EGV65565 EQR65565 FAN65565 FKJ65565 FUF65565 GEB65565 GNX65565 GXT65565 HHP65565 HRL65565 IBH65565 ILD65565 IUZ65565 JEV65565 JOR65565 JYN65565 KIJ65565 KSF65565 LCB65565 LLX65565 LVT65565 MFP65565 MPL65565 MZH65565 NJD65565 NSZ65565 OCV65565 OMR65565 OWN65565 PGJ65565 PQF65565 QAB65565 QJX65565 QTT65565 RDP65565 RNL65565 RXH65565 SHD65565 SQZ65565 TAV65565 TKR65565 TUN65565 UEJ65565 UOF65565 UYB65565 VHX65565 VRT65565 WBP65565 WLL65565 WVH65565 C131101 IV131101 SR131101 ACN131101 AMJ131101 AWF131101 BGB131101 BPX131101 BZT131101 CJP131101 CTL131101 DDH131101 DND131101 DWZ131101 EGV131101 EQR131101 FAN131101 FKJ131101 FUF131101 GEB131101 GNX131101 GXT131101 HHP131101 HRL131101 IBH131101 ILD131101 IUZ131101 JEV131101 JOR131101 JYN131101 KIJ131101 KSF131101 LCB131101 LLX131101 LVT131101 MFP131101 MPL131101 MZH131101 NJD131101 NSZ131101 OCV131101 OMR131101 OWN131101 PGJ131101 PQF131101 QAB131101 QJX131101 QTT131101 RDP131101 RNL131101 RXH131101 SHD131101 SQZ131101 TAV131101 TKR131101 TUN131101 UEJ131101 UOF131101 UYB131101 VHX131101 VRT131101 WBP131101 WLL131101 WVH131101 C196637 IV196637 SR196637 ACN196637 AMJ196637 AWF196637 BGB196637 BPX196637 BZT196637 CJP196637 CTL196637 DDH196637 DND196637 DWZ196637 EGV196637 EQR196637 FAN196637 FKJ196637 FUF196637 GEB196637 GNX196637 GXT196637 HHP196637 HRL196637 IBH196637 ILD196637 IUZ196637 JEV196637 JOR196637 JYN196637 KIJ196637 KSF196637 LCB196637 LLX196637 LVT196637 MFP196637 MPL196637 MZH196637 NJD196637 NSZ196637 OCV196637 OMR196637 OWN196637 PGJ196637 PQF196637 QAB196637 QJX196637 QTT196637 RDP196637 RNL196637 RXH196637 SHD196637 SQZ196637 TAV196637 TKR196637 TUN196637 UEJ196637 UOF196637 UYB196637 VHX196637 VRT196637 WBP196637 WLL196637 WVH196637 C262173 IV262173 SR262173 ACN262173 AMJ262173 AWF262173 BGB262173 BPX262173 BZT262173 CJP262173 CTL262173 DDH262173 DND262173 DWZ262173 EGV262173 EQR262173 FAN262173 FKJ262173 FUF262173 GEB262173 GNX262173 GXT262173 HHP262173 HRL262173 IBH262173 ILD262173 IUZ262173 JEV262173 JOR262173 JYN262173 KIJ262173 KSF262173 LCB262173 LLX262173 LVT262173 MFP262173 MPL262173 MZH262173 NJD262173 NSZ262173 OCV262173 OMR262173 OWN262173 PGJ262173 PQF262173 QAB262173 QJX262173 QTT262173 RDP262173 RNL262173 RXH262173 SHD262173 SQZ262173 TAV262173 TKR262173 TUN262173 UEJ262173 UOF262173 UYB262173 VHX262173 VRT262173 WBP262173 WLL262173 WVH262173 C327709 IV327709 SR327709 ACN327709 AMJ327709 AWF327709 BGB327709 BPX327709 BZT327709 CJP327709 CTL327709 DDH327709 DND327709 DWZ327709 EGV327709 EQR327709 FAN327709 FKJ327709 FUF327709 GEB327709 GNX327709 GXT327709 HHP327709 HRL327709 IBH327709 ILD327709 IUZ327709 JEV327709 JOR327709 JYN327709 KIJ327709 KSF327709 LCB327709 LLX327709 LVT327709 MFP327709 MPL327709 MZH327709 NJD327709 NSZ327709 OCV327709 OMR327709 OWN327709 PGJ327709 PQF327709 QAB327709 QJX327709 QTT327709 RDP327709 RNL327709 RXH327709 SHD327709 SQZ327709 TAV327709 TKR327709 TUN327709 UEJ327709 UOF327709 UYB327709 VHX327709 VRT327709 WBP327709 WLL327709 WVH327709 C393245 IV393245 SR393245 ACN393245 AMJ393245 AWF393245 BGB393245 BPX393245 BZT393245 CJP393245 CTL393245 DDH393245 DND393245 DWZ393245 EGV393245 EQR393245 FAN393245 FKJ393245 FUF393245 GEB393245 GNX393245 GXT393245 HHP393245 HRL393245 IBH393245 ILD393245 IUZ393245 JEV393245 JOR393245 JYN393245 KIJ393245 KSF393245 LCB393245 LLX393245 LVT393245 MFP393245 MPL393245 MZH393245 NJD393245 NSZ393245 OCV393245 OMR393245 OWN393245 PGJ393245 PQF393245 QAB393245 QJX393245 QTT393245 RDP393245 RNL393245 RXH393245 SHD393245 SQZ393245 TAV393245 TKR393245 TUN393245 UEJ393245 UOF393245 UYB393245 VHX393245 VRT393245 WBP393245 WLL393245 WVH393245 C458781 IV458781 SR458781 ACN458781 AMJ458781 AWF458781 BGB458781 BPX458781 BZT458781 CJP458781 CTL458781 DDH458781 DND458781 DWZ458781 EGV458781 EQR458781 FAN458781 FKJ458781 FUF458781 GEB458781 GNX458781 GXT458781 HHP458781 HRL458781 IBH458781 ILD458781 IUZ458781 JEV458781 JOR458781 JYN458781 KIJ458781 KSF458781 LCB458781 LLX458781 LVT458781 MFP458781 MPL458781 MZH458781 NJD458781 NSZ458781 OCV458781 OMR458781 OWN458781 PGJ458781 PQF458781 QAB458781 QJX458781 QTT458781 RDP458781 RNL458781 RXH458781 SHD458781 SQZ458781 TAV458781 TKR458781 TUN458781 UEJ458781 UOF458781 UYB458781 VHX458781 VRT458781 WBP458781 WLL458781 WVH458781 C524317 IV524317 SR524317 ACN524317 AMJ524317 AWF524317 BGB524317 BPX524317 BZT524317 CJP524317 CTL524317 DDH524317 DND524317 DWZ524317 EGV524317 EQR524317 FAN524317 FKJ524317 FUF524317 GEB524317 GNX524317 GXT524317 HHP524317 HRL524317 IBH524317 ILD524317 IUZ524317 JEV524317 JOR524317 JYN524317 KIJ524317 KSF524317 LCB524317 LLX524317 LVT524317 MFP524317 MPL524317 MZH524317 NJD524317 NSZ524317 OCV524317 OMR524317 OWN524317 PGJ524317 PQF524317 QAB524317 QJX524317 QTT524317 RDP524317 RNL524317 RXH524317 SHD524317 SQZ524317 TAV524317 TKR524317 TUN524317 UEJ524317 UOF524317 UYB524317 VHX524317 VRT524317 WBP524317 WLL524317 WVH524317 C589853 IV589853 SR589853 ACN589853 AMJ589853 AWF589853 BGB589853 BPX589853 BZT589853 CJP589853 CTL589853 DDH589853 DND589853 DWZ589853 EGV589853 EQR589853 FAN589853 FKJ589853 FUF589853 GEB589853 GNX589853 GXT589853 HHP589853 HRL589853 IBH589853 ILD589853 IUZ589853 JEV589853 JOR589853 JYN589853 KIJ589853 KSF589853 LCB589853 LLX589853 LVT589853 MFP589853 MPL589853 MZH589853 NJD589853 NSZ589853 OCV589853 OMR589853 OWN589853 PGJ589853 PQF589853 QAB589853 QJX589853 QTT589853 RDP589853 RNL589853 RXH589853 SHD589853 SQZ589853 TAV589853 TKR589853 TUN589853 UEJ589853 UOF589853 UYB589853 VHX589853 VRT589853 WBP589853 WLL589853 WVH589853 C655389 IV655389 SR655389 ACN655389 AMJ655389 AWF655389 BGB655389 BPX655389 BZT655389 CJP655389 CTL655389 DDH655389 DND655389 DWZ655389 EGV655389 EQR655389 FAN655389 FKJ655389 FUF655389 GEB655389 GNX655389 GXT655389 HHP655389 HRL655389 IBH655389 ILD655389 IUZ655389 JEV655389 JOR655389 JYN655389 KIJ655389 KSF655389 LCB655389 LLX655389 LVT655389 MFP655389 MPL655389 MZH655389 NJD655389 NSZ655389 OCV655389 OMR655389 OWN655389 PGJ655389 PQF655389 QAB655389 QJX655389 QTT655389 RDP655389 RNL655389 RXH655389 SHD655389 SQZ655389 TAV655389 TKR655389 TUN655389 UEJ655389 UOF655389 UYB655389 VHX655389 VRT655389 WBP655389 WLL655389 WVH655389 C720925 IV720925 SR720925 ACN720925 AMJ720925 AWF720925 BGB720925 BPX720925 BZT720925 CJP720925 CTL720925 DDH720925 DND720925 DWZ720925 EGV720925 EQR720925 FAN720925 FKJ720925 FUF720925 GEB720925 GNX720925 GXT720925 HHP720925 HRL720925 IBH720925 ILD720925 IUZ720925 JEV720925 JOR720925 JYN720925 KIJ720925 KSF720925 LCB720925 LLX720925 LVT720925 MFP720925 MPL720925 MZH720925 NJD720925 NSZ720925 OCV720925 OMR720925 OWN720925 PGJ720925 PQF720925 QAB720925 QJX720925 QTT720925 RDP720925 RNL720925 RXH720925 SHD720925 SQZ720925 TAV720925 TKR720925 TUN720925 UEJ720925 UOF720925 UYB720925 VHX720925 VRT720925 WBP720925 WLL720925 WVH720925 C786461 IV786461 SR786461 ACN786461 AMJ786461 AWF786461 BGB786461 BPX786461 BZT786461 CJP786461 CTL786461 DDH786461 DND786461 DWZ786461 EGV786461 EQR786461 FAN786461 FKJ786461 FUF786461 GEB786461 GNX786461 GXT786461 HHP786461 HRL786461 IBH786461 ILD786461 IUZ786461 JEV786461 JOR786461 JYN786461 KIJ786461 KSF786461 LCB786461 LLX786461 LVT786461 MFP786461 MPL786461 MZH786461 NJD786461 NSZ786461 OCV786461 OMR786461 OWN786461 PGJ786461 PQF786461 QAB786461 QJX786461 QTT786461 RDP786461 RNL786461 RXH786461 SHD786461 SQZ786461 TAV786461 TKR786461 TUN786461 UEJ786461 UOF786461 UYB786461 VHX786461 VRT786461 WBP786461 WLL786461 WVH786461 C851997 IV851997 SR851997 ACN851997 AMJ851997 AWF851997 BGB851997 BPX851997 BZT851997 CJP851997 CTL851997 DDH851997 DND851997 DWZ851997 EGV851997 EQR851997 FAN851997 FKJ851997 FUF851997 GEB851997 GNX851997 GXT851997 HHP851997 HRL851997 IBH851997 ILD851997 IUZ851997 JEV851997 JOR851997 JYN851997 KIJ851997 KSF851997 LCB851997 LLX851997 LVT851997 MFP851997 MPL851997 MZH851997 NJD851997 NSZ851997 OCV851997 OMR851997 OWN851997 PGJ851997 PQF851997 QAB851997 QJX851997 QTT851997 RDP851997 RNL851997 RXH851997 SHD851997 SQZ851997 TAV851997 TKR851997 TUN851997 UEJ851997 UOF851997 UYB851997 VHX851997 VRT851997 WBP851997 WLL851997 WVH851997 C917533 IV917533 SR917533 ACN917533 AMJ917533 AWF917533 BGB917533 BPX917533 BZT917533 CJP917533 CTL917533 DDH917533 DND917533 DWZ917533 EGV917533 EQR917533 FAN917533 FKJ917533 FUF917533 GEB917533 GNX917533 GXT917533 HHP917533 HRL917533 IBH917533 ILD917533 IUZ917533 JEV917533 JOR917533 JYN917533 KIJ917533 KSF917533 LCB917533 LLX917533 LVT917533 MFP917533 MPL917533 MZH917533 NJD917533 NSZ917533 OCV917533 OMR917533 OWN917533 PGJ917533 PQF917533 QAB917533 QJX917533 QTT917533 RDP917533 RNL917533 RXH917533 SHD917533 SQZ917533 TAV917533 TKR917533 TUN917533 UEJ917533 UOF917533 UYB917533 VHX917533 VRT917533 WBP917533 WLL917533 WVH917533 C983069 IV983069 SR983069 ACN983069 AMJ983069 AWF983069 BGB983069 BPX983069 BZT983069 CJP983069 CTL983069 DDH983069 DND983069 DWZ983069 EGV983069 EQR983069 FAN983069 FKJ983069 FUF983069 GEB983069 GNX983069 GXT983069 HHP983069 HRL983069 IBH983069 ILD983069 IUZ983069 JEV983069 JOR983069 JYN983069 KIJ983069 KSF983069 LCB983069 LLX983069 LVT983069 MFP983069 MPL983069 MZH983069 NJD983069 NSZ983069 OCV983069 OMR983069 OWN983069 PGJ983069 PQF983069 QAB983069 QJX983069 QTT983069 RDP983069 RNL983069 RXH983069 SHD983069 SQZ983069 TAV983069 TKR983069 TUN983069 UEJ983069 UOF983069 UYB983069 VHX983069 VRT983069 WBP983069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3069 A65565 IS65565 SO65565 ACK65565 AMG65565 AWC65565 BFY65565 BPU65565 BZQ65565 CJM65565 CTI65565 DDE65565 DNA65565 DWW65565 EGS65565 EQO65565 FAK65565 FKG65565 FUC65565 GDY65565 GNU65565 GXQ65565 HHM65565 HRI65565 IBE65565 ILA65565 IUW65565 JES65565 JOO65565 JYK65565 KIG65565 KSC65565 LBY65565 LLU65565 LVQ65565 MFM65565 MPI65565 MZE65565 NJA65565 NSW65565 OCS65565 OMO65565 OWK65565 PGG65565 PQC65565 PZY65565 QJU65565 QTQ65565 RDM65565 RNI65565 RXE65565 SHA65565 SQW65565 TAS65565 TKO65565 TUK65565 UEG65565 UOC65565 UXY65565 VHU65565 VRQ65565 WBM65565 WLI65565 WVE65565 A131101 IS131101 SO131101 ACK131101 AMG131101 AWC131101 BFY131101 BPU131101 BZQ131101 CJM131101 CTI131101 DDE131101 DNA131101 DWW131101 EGS131101 EQO131101 FAK131101 FKG131101 FUC131101 GDY131101 GNU131101 GXQ131101 HHM131101 HRI131101 IBE131101 ILA131101 IUW131101 JES131101 JOO131101 JYK131101 KIG131101 KSC131101 LBY131101 LLU131101 LVQ131101 MFM131101 MPI131101 MZE131101 NJA131101 NSW131101 OCS131101 OMO131101 OWK131101 PGG131101 PQC131101 PZY131101 QJU131101 QTQ131101 RDM131101 RNI131101 RXE131101 SHA131101 SQW131101 TAS131101 TKO131101 TUK131101 UEG131101 UOC131101 UXY131101 VHU131101 VRQ131101 WBM131101 WLI131101 WVE131101 A196637 IS196637 SO196637 ACK196637 AMG196637 AWC196637 BFY196637 BPU196637 BZQ196637 CJM196637 CTI196637 DDE196637 DNA196637 DWW196637 EGS196637 EQO196637 FAK196637 FKG196637 FUC196637 GDY196637 GNU196637 GXQ196637 HHM196637 HRI196637 IBE196637 ILA196637 IUW196637 JES196637 JOO196637 JYK196637 KIG196637 KSC196637 LBY196637 LLU196637 LVQ196637 MFM196637 MPI196637 MZE196637 NJA196637 NSW196637 OCS196637 OMO196637 OWK196637 PGG196637 PQC196637 PZY196637 QJU196637 QTQ196637 RDM196637 RNI196637 RXE196637 SHA196637 SQW196637 TAS196637 TKO196637 TUK196637 UEG196637 UOC196637 UXY196637 VHU196637 VRQ196637 WBM196637 WLI196637 WVE196637 A262173 IS262173 SO262173 ACK262173 AMG262173 AWC262173 BFY262173 BPU262173 BZQ262173 CJM262173 CTI262173 DDE262173 DNA262173 DWW262173 EGS262173 EQO262173 FAK262173 FKG262173 FUC262173 GDY262173 GNU262173 GXQ262173 HHM262173 HRI262173 IBE262173 ILA262173 IUW262173 JES262173 JOO262173 JYK262173 KIG262173 KSC262173 LBY262173 LLU262173 LVQ262173 MFM262173 MPI262173 MZE262173 NJA262173 NSW262173 OCS262173 OMO262173 OWK262173 PGG262173 PQC262173 PZY262173 QJU262173 QTQ262173 RDM262173 RNI262173 RXE262173 SHA262173 SQW262173 TAS262173 TKO262173 TUK262173 UEG262173 UOC262173 UXY262173 VHU262173 VRQ262173 WBM262173 WLI262173 WVE262173 A327709 IS327709 SO327709 ACK327709 AMG327709 AWC327709 BFY327709 BPU327709 BZQ327709 CJM327709 CTI327709 DDE327709 DNA327709 DWW327709 EGS327709 EQO327709 FAK327709 FKG327709 FUC327709 GDY327709 GNU327709 GXQ327709 HHM327709 HRI327709 IBE327709 ILA327709 IUW327709 JES327709 JOO327709 JYK327709 KIG327709 KSC327709 LBY327709 LLU327709 LVQ327709 MFM327709 MPI327709 MZE327709 NJA327709 NSW327709 OCS327709 OMO327709 OWK327709 PGG327709 PQC327709 PZY327709 QJU327709 QTQ327709 RDM327709 RNI327709 RXE327709 SHA327709 SQW327709 TAS327709 TKO327709 TUK327709 UEG327709 UOC327709 UXY327709 VHU327709 VRQ327709 WBM327709 WLI327709 WVE327709 A393245 IS393245 SO393245 ACK393245 AMG393245 AWC393245 BFY393245 BPU393245 BZQ393245 CJM393245 CTI393245 DDE393245 DNA393245 DWW393245 EGS393245 EQO393245 FAK393245 FKG393245 FUC393245 GDY393245 GNU393245 GXQ393245 HHM393245 HRI393245 IBE393245 ILA393245 IUW393245 JES393245 JOO393245 JYK393245 KIG393245 KSC393245 LBY393245 LLU393245 LVQ393245 MFM393245 MPI393245 MZE393245 NJA393245 NSW393245 OCS393245 OMO393245 OWK393245 PGG393245 PQC393245 PZY393245 QJU393245 QTQ393245 RDM393245 RNI393245 RXE393245 SHA393245 SQW393245 TAS393245 TKO393245 TUK393245 UEG393245 UOC393245 UXY393245 VHU393245 VRQ393245 WBM393245 WLI393245 WVE393245 A458781 IS458781 SO458781 ACK458781 AMG458781 AWC458781 BFY458781 BPU458781 BZQ458781 CJM458781 CTI458781 DDE458781 DNA458781 DWW458781 EGS458781 EQO458781 FAK458781 FKG458781 FUC458781 GDY458781 GNU458781 GXQ458781 HHM458781 HRI458781 IBE458781 ILA458781 IUW458781 JES458781 JOO458781 JYK458781 KIG458781 KSC458781 LBY458781 LLU458781 LVQ458781 MFM458781 MPI458781 MZE458781 NJA458781 NSW458781 OCS458781 OMO458781 OWK458781 PGG458781 PQC458781 PZY458781 QJU458781 QTQ458781 RDM458781 RNI458781 RXE458781 SHA458781 SQW458781 TAS458781 TKO458781 TUK458781 UEG458781 UOC458781 UXY458781 VHU458781 VRQ458781 WBM458781 WLI458781 WVE458781 A524317 IS524317 SO524317 ACK524317 AMG524317 AWC524317 BFY524317 BPU524317 BZQ524317 CJM524317 CTI524317 DDE524317 DNA524317 DWW524317 EGS524317 EQO524317 FAK524317 FKG524317 FUC524317 GDY524317 GNU524317 GXQ524317 HHM524317 HRI524317 IBE524317 ILA524317 IUW524317 JES524317 JOO524317 JYK524317 KIG524317 KSC524317 LBY524317 LLU524317 LVQ524317 MFM524317 MPI524317 MZE524317 NJA524317 NSW524317 OCS524317 OMO524317 OWK524317 PGG524317 PQC524317 PZY524317 QJU524317 QTQ524317 RDM524317 RNI524317 RXE524317 SHA524317 SQW524317 TAS524317 TKO524317 TUK524317 UEG524317 UOC524317 UXY524317 VHU524317 VRQ524317 WBM524317 WLI524317 WVE524317 A589853 IS589853 SO589853 ACK589853 AMG589853 AWC589853 BFY589853 BPU589853 BZQ589853 CJM589853 CTI589853 DDE589853 DNA589853 DWW589853 EGS589853 EQO589853 FAK589853 FKG589853 FUC589853 GDY589853 GNU589853 GXQ589853 HHM589853 HRI589853 IBE589853 ILA589853 IUW589853 JES589853 JOO589853 JYK589853 KIG589853 KSC589853 LBY589853 LLU589853 LVQ589853 MFM589853 MPI589853 MZE589853 NJA589853 NSW589853 OCS589853 OMO589853 OWK589853 PGG589853 PQC589853 PZY589853 QJU589853 QTQ589853 RDM589853 RNI589853 RXE589853 SHA589853 SQW589853 TAS589853 TKO589853 TUK589853 UEG589853 UOC589853 UXY589853 VHU589853 VRQ589853 WBM589853 WLI589853 WVE589853 A655389 IS655389 SO655389 ACK655389 AMG655389 AWC655389 BFY655389 BPU655389 BZQ655389 CJM655389 CTI655389 DDE655389 DNA655389 DWW655389 EGS655389 EQO655389 FAK655389 FKG655389 FUC655389 GDY655389 GNU655389 GXQ655389 HHM655389 HRI655389 IBE655389 ILA655389 IUW655389 JES655389 JOO655389 JYK655389 KIG655389 KSC655389 LBY655389 LLU655389 LVQ655389 MFM655389 MPI655389 MZE655389 NJA655389 NSW655389 OCS655389 OMO655389 OWK655389 PGG655389 PQC655389 PZY655389 QJU655389 QTQ655389 RDM655389 RNI655389 RXE655389 SHA655389 SQW655389 TAS655389 TKO655389 TUK655389 UEG655389 UOC655389 UXY655389 VHU655389 VRQ655389 WBM655389 WLI655389 WVE655389 A720925 IS720925 SO720925 ACK720925 AMG720925 AWC720925 BFY720925 BPU720925 BZQ720925 CJM720925 CTI720925 DDE720925 DNA720925 DWW720925 EGS720925 EQO720925 FAK720925 FKG720925 FUC720925 GDY720925 GNU720925 GXQ720925 HHM720925 HRI720925 IBE720925 ILA720925 IUW720925 JES720925 JOO720925 JYK720925 KIG720925 KSC720925 LBY720925 LLU720925 LVQ720925 MFM720925 MPI720925 MZE720925 NJA720925 NSW720925 OCS720925 OMO720925 OWK720925 PGG720925 PQC720925 PZY720925 QJU720925 QTQ720925 RDM720925 RNI720925 RXE720925 SHA720925 SQW720925 TAS720925 TKO720925 TUK720925 UEG720925 UOC720925 UXY720925 VHU720925 VRQ720925 WBM720925 WLI720925 WVE720925 A786461 IS786461 SO786461 ACK786461 AMG786461 AWC786461 BFY786461 BPU786461 BZQ786461 CJM786461 CTI786461 DDE786461 DNA786461 DWW786461 EGS786461 EQO786461 FAK786461 FKG786461 FUC786461 GDY786461 GNU786461 GXQ786461 HHM786461 HRI786461 IBE786461 ILA786461 IUW786461 JES786461 JOO786461 JYK786461 KIG786461 KSC786461 LBY786461 LLU786461 LVQ786461 MFM786461 MPI786461 MZE786461 NJA786461 NSW786461 OCS786461 OMO786461 OWK786461 PGG786461 PQC786461 PZY786461 QJU786461 QTQ786461 RDM786461 RNI786461 RXE786461 SHA786461 SQW786461 TAS786461 TKO786461 TUK786461 UEG786461 UOC786461 UXY786461 VHU786461 VRQ786461 WBM786461 WLI786461 WVE786461 A851997 IS851997 SO851997 ACK851997 AMG851997 AWC851997 BFY851997 BPU851997 BZQ851997 CJM851997 CTI851997 DDE851997 DNA851997 DWW851997 EGS851997 EQO851997 FAK851997 FKG851997 FUC851997 GDY851997 GNU851997 GXQ851997 HHM851997 HRI851997 IBE851997 ILA851997 IUW851997 JES851997 JOO851997 JYK851997 KIG851997 KSC851997 LBY851997 LLU851997 LVQ851997 MFM851997 MPI851997 MZE851997 NJA851997 NSW851997 OCS851997 OMO851997 OWK851997 PGG851997 PQC851997 PZY851997 QJU851997 QTQ851997 RDM851997 RNI851997 RXE851997 SHA851997 SQW851997 TAS851997 TKO851997 TUK851997 UEG851997 UOC851997 UXY851997 VHU851997 VRQ851997 WBM851997 WLI851997 WVE851997 A917533 IS917533 SO917533 ACK917533 AMG917533 AWC917533 BFY917533 BPU917533 BZQ917533 CJM917533 CTI917533 DDE917533 DNA917533 DWW917533 EGS917533 EQO917533 FAK917533 FKG917533 FUC917533 GDY917533 GNU917533 GXQ917533 HHM917533 HRI917533 IBE917533 ILA917533 IUW917533 JES917533 JOO917533 JYK917533 KIG917533 KSC917533 LBY917533 LLU917533 LVQ917533 MFM917533 MPI917533 MZE917533 NJA917533 NSW917533 OCS917533 OMO917533 OWK917533 PGG917533 PQC917533 PZY917533 QJU917533 QTQ917533 RDM917533 RNI917533 RXE917533 SHA917533 SQW917533 TAS917533 TKO917533 TUK917533 UEG917533 UOC917533 UXY917533 VHU917533 VRQ917533 WBM917533 WLI917533 WVE917533 A983069 IS983069 SO983069 ACK983069 AMG983069 AWC983069 BFY983069 BPU983069 BZQ983069 CJM983069 CTI983069 DDE983069 DNA983069 DWW983069 EGS983069 EQO983069 FAK983069 FKG983069 FUC983069 GDY983069 GNU983069 GXQ983069 HHM983069 HRI983069 IBE983069 ILA983069 IUW983069 JES983069 JOO983069 JYK983069 KIG983069 KSC983069 LBY983069 LLU983069 LVQ983069 MFM983069 MPI983069 MZE983069 NJA983069 NSW983069 OCS983069 OMO983069 OWK983069 PGG983069 PQC983069 PZY983069 QJU983069 QTQ983069 RDM983069 RNI983069 RXE983069 SHA983069 SQW983069 TAS983069 TKO983069 TUK983069 UEG983069 UOC983069 UXY983069 VHU983069 VRQ983069 WBM983069 WLI983069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orientation="portrait" horizontalDpi="4294967295" verticalDpi="4294967295" r:id="rId8"/>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WVG167"/>
  <sheetViews>
    <sheetView topLeftCell="A31" zoomScale="80" zoomScaleNormal="80" workbookViewId="0">
      <selection activeCell="A43" sqref="A43"/>
    </sheetView>
  </sheetViews>
  <sheetFormatPr baseColWidth="10" defaultRowHeight="15" x14ac:dyDescent="0.25"/>
  <cols>
    <col min="1" max="1" width="3.140625" style="9" bestFit="1" customWidth="1"/>
    <col min="2" max="2" width="102.7109375" style="9" bestFit="1" customWidth="1"/>
    <col min="3" max="3" width="31.140625" style="9" customWidth="1"/>
    <col min="4" max="4" width="35.7109375" style="181" customWidth="1"/>
    <col min="5" max="5" width="25" style="9" customWidth="1"/>
    <col min="6" max="6" width="29.7109375" style="9" customWidth="1"/>
    <col min="7" max="7" width="35.140625" style="9" customWidth="1"/>
    <col min="8" max="8" width="24.5703125" style="9" customWidth="1"/>
    <col min="9" max="9" width="24" style="9" customWidth="1"/>
    <col min="10" max="10" width="34.85546875" style="9" customWidth="1"/>
    <col min="11" max="11" width="33.7109375" style="9" customWidth="1"/>
    <col min="12" max="12" width="28" style="181" customWidth="1"/>
    <col min="13" max="13" width="18.7109375" style="9" customWidth="1"/>
    <col min="14" max="14" width="22.140625" style="9" customWidth="1"/>
    <col min="15" max="15" width="38.5703125" style="9" customWidth="1"/>
    <col min="16" max="16" width="50.42578125" style="9" customWidth="1"/>
    <col min="17" max="17" width="57.28515625"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11.42578125"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11.42578125"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11.42578125"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11.42578125"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11.42578125"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11.42578125"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11.42578125"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11.42578125"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11.42578125"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11.42578125"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11.42578125"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11.42578125"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11.42578125"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11.42578125"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11.42578125"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11.42578125"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11.42578125"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11.42578125"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11.42578125"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11.42578125"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11.42578125"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11.42578125"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11.42578125"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11.42578125"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11.42578125"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11.42578125"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11.42578125"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11.42578125"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11.42578125"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11.42578125"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11.42578125"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11.42578125"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11.42578125"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11.42578125"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11.42578125"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11.42578125"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11.42578125"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11.42578125"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11.42578125"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11.42578125"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11.42578125"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11.42578125"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11.42578125"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11.42578125"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11.42578125"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11.42578125"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11.42578125"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11.42578125"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11.42578125"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11.42578125"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11.42578125"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11.42578125"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11.42578125"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11.42578125"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11.42578125"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11.42578125"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11.42578125"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11.42578125"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11.42578125"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11.42578125"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11.42578125"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11.42578125"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11.42578125"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359" t="s">
        <v>61</v>
      </c>
      <c r="C2" s="360"/>
      <c r="D2" s="360"/>
      <c r="E2" s="360"/>
      <c r="F2" s="360"/>
      <c r="G2" s="360"/>
      <c r="H2" s="360"/>
      <c r="I2" s="360"/>
      <c r="J2" s="360"/>
      <c r="K2" s="360"/>
      <c r="L2" s="360"/>
      <c r="M2" s="360"/>
      <c r="N2" s="360"/>
      <c r="O2" s="360"/>
      <c r="P2" s="360"/>
    </row>
    <row r="4" spans="2:16" ht="26.25" x14ac:dyDescent="0.25">
      <c r="B4" s="359" t="s">
        <v>47</v>
      </c>
      <c r="C4" s="360"/>
      <c r="D4" s="360"/>
      <c r="E4" s="360"/>
      <c r="F4" s="360"/>
      <c r="G4" s="360"/>
      <c r="H4" s="360"/>
      <c r="I4" s="360"/>
      <c r="J4" s="360"/>
      <c r="K4" s="360"/>
      <c r="L4" s="360"/>
      <c r="M4" s="360"/>
      <c r="N4" s="360"/>
      <c r="O4" s="360"/>
      <c r="P4" s="360"/>
    </row>
    <row r="5" spans="2:16" ht="15.75" thickBot="1" x14ac:dyDescent="0.3"/>
    <row r="6" spans="2:16" ht="21.75" thickBot="1" x14ac:dyDescent="0.3">
      <c r="B6" s="11" t="s">
        <v>4</v>
      </c>
      <c r="C6" s="375" t="s">
        <v>153</v>
      </c>
      <c r="D6" s="375"/>
      <c r="E6" s="375"/>
      <c r="F6" s="375"/>
      <c r="G6" s="375"/>
      <c r="H6" s="375"/>
      <c r="I6" s="375"/>
      <c r="J6" s="375"/>
      <c r="K6" s="375"/>
      <c r="L6" s="375"/>
      <c r="M6" s="375"/>
      <c r="N6" s="376"/>
    </row>
    <row r="7" spans="2:16" ht="16.5" thickBot="1" x14ac:dyDescent="0.3">
      <c r="B7" s="12" t="s">
        <v>5</v>
      </c>
      <c r="C7" s="375" t="s">
        <v>154</v>
      </c>
      <c r="D7" s="375"/>
      <c r="E7" s="375"/>
      <c r="F7" s="375"/>
      <c r="G7" s="375"/>
      <c r="H7" s="375"/>
      <c r="I7" s="375"/>
      <c r="J7" s="375"/>
      <c r="K7" s="375"/>
      <c r="L7" s="375"/>
      <c r="M7" s="375"/>
      <c r="N7" s="376"/>
    </row>
    <row r="8" spans="2:16" ht="16.5" thickBot="1" x14ac:dyDescent="0.3">
      <c r="B8" s="12" t="s">
        <v>6</v>
      </c>
      <c r="C8" s="375" t="s">
        <v>189</v>
      </c>
      <c r="D8" s="375"/>
      <c r="E8" s="375"/>
      <c r="F8" s="375"/>
      <c r="G8" s="375"/>
      <c r="H8" s="375"/>
      <c r="I8" s="375"/>
      <c r="J8" s="375"/>
      <c r="K8" s="375"/>
      <c r="L8" s="375"/>
      <c r="M8" s="375"/>
      <c r="N8" s="376"/>
    </row>
    <row r="9" spans="2:16" ht="16.5" thickBot="1" x14ac:dyDescent="0.3">
      <c r="B9" s="12" t="s">
        <v>7</v>
      </c>
      <c r="C9" s="375"/>
      <c r="D9" s="375"/>
      <c r="E9" s="375"/>
      <c r="F9" s="375"/>
      <c r="G9" s="375"/>
      <c r="H9" s="375"/>
      <c r="I9" s="375"/>
      <c r="J9" s="375"/>
      <c r="K9" s="375"/>
      <c r="L9" s="375"/>
      <c r="M9" s="375"/>
      <c r="N9" s="376"/>
    </row>
    <row r="10" spans="2:16" ht="16.5" thickBot="1" x14ac:dyDescent="0.3">
      <c r="B10" s="12" t="s">
        <v>8</v>
      </c>
      <c r="C10" s="377"/>
      <c r="D10" s="377"/>
      <c r="E10" s="378"/>
      <c r="F10" s="34"/>
      <c r="G10" s="34"/>
      <c r="H10" s="34"/>
      <c r="I10" s="34"/>
      <c r="J10" s="34"/>
      <c r="K10" s="34"/>
      <c r="L10" s="190"/>
      <c r="M10" s="34"/>
      <c r="N10" s="35"/>
    </row>
    <row r="11" spans="2:16" ht="16.5" thickBot="1" x14ac:dyDescent="0.3">
      <c r="B11" s="14" t="s">
        <v>9</v>
      </c>
      <c r="C11" s="15">
        <v>41973</v>
      </c>
      <c r="D11" s="182"/>
      <c r="E11" s="16"/>
      <c r="F11" s="16"/>
      <c r="G11" s="16"/>
      <c r="H11" s="16"/>
      <c r="I11" s="16"/>
      <c r="J11" s="16"/>
      <c r="K11" s="16"/>
      <c r="L11" s="182"/>
      <c r="M11" s="16"/>
      <c r="N11" s="17"/>
    </row>
    <row r="12" spans="2:16" ht="15.75" x14ac:dyDescent="0.25">
      <c r="B12" s="13"/>
      <c r="C12" s="18"/>
      <c r="D12" s="183"/>
      <c r="E12" s="19"/>
      <c r="F12" s="19"/>
      <c r="G12" s="19"/>
      <c r="H12" s="19"/>
      <c r="I12" s="102"/>
      <c r="J12" s="102"/>
      <c r="K12" s="102"/>
      <c r="L12" s="191"/>
      <c r="M12" s="102"/>
      <c r="N12" s="19"/>
    </row>
    <row r="13" spans="2:16" x14ac:dyDescent="0.25">
      <c r="I13" s="102"/>
      <c r="J13" s="102"/>
      <c r="K13" s="102"/>
      <c r="L13" s="191"/>
      <c r="M13" s="102"/>
      <c r="N13" s="103"/>
    </row>
    <row r="14" spans="2:16" ht="45.75" customHeight="1" x14ac:dyDescent="0.25">
      <c r="B14" s="368" t="s">
        <v>96</v>
      </c>
      <c r="C14" s="368"/>
      <c r="D14" s="270" t="s">
        <v>12</v>
      </c>
      <c r="E14" s="270" t="s">
        <v>13</v>
      </c>
      <c r="F14" s="270" t="s">
        <v>29</v>
      </c>
      <c r="G14" s="87"/>
      <c r="I14" s="38"/>
      <c r="J14" s="38"/>
      <c r="K14" s="38"/>
      <c r="L14" s="38"/>
      <c r="M14" s="38"/>
      <c r="N14" s="103"/>
    </row>
    <row r="15" spans="2:16" x14ac:dyDescent="0.25">
      <c r="B15" s="368"/>
      <c r="C15" s="368"/>
      <c r="D15" s="279">
        <v>4</v>
      </c>
      <c r="E15" s="36">
        <v>908402235</v>
      </c>
      <c r="F15" s="168">
        <v>435</v>
      </c>
      <c r="G15" s="88"/>
      <c r="I15" s="39"/>
      <c r="J15" s="39"/>
      <c r="K15" s="39"/>
      <c r="L15" s="185"/>
      <c r="M15" s="39"/>
      <c r="N15" s="103"/>
    </row>
    <row r="16" spans="2:16" x14ac:dyDescent="0.25">
      <c r="B16" s="368"/>
      <c r="C16" s="368"/>
      <c r="D16" s="270"/>
      <c r="E16" s="36"/>
      <c r="F16" s="168"/>
      <c r="G16" s="88"/>
      <c r="I16" s="39"/>
      <c r="J16" s="39"/>
      <c r="K16" s="39"/>
      <c r="L16" s="185"/>
      <c r="M16" s="39"/>
      <c r="N16" s="103"/>
    </row>
    <row r="17" spans="1:14" x14ac:dyDescent="0.25">
      <c r="B17" s="368"/>
      <c r="C17" s="368"/>
      <c r="D17" s="270"/>
      <c r="E17" s="36"/>
      <c r="F17" s="168"/>
      <c r="G17" s="88"/>
      <c r="I17" s="39"/>
      <c r="J17" s="39"/>
      <c r="K17" s="39"/>
      <c r="L17" s="185"/>
      <c r="M17" s="39"/>
      <c r="N17" s="103"/>
    </row>
    <row r="18" spans="1:14" x14ac:dyDescent="0.25">
      <c r="B18" s="368"/>
      <c r="C18" s="368"/>
      <c r="D18" s="270"/>
      <c r="E18" s="36"/>
      <c r="F18" s="168"/>
      <c r="G18" s="88"/>
      <c r="H18" s="22"/>
      <c r="I18" s="39"/>
      <c r="J18" s="39"/>
      <c r="K18" s="39"/>
      <c r="L18" s="185"/>
      <c r="M18" s="39"/>
      <c r="N18" s="20"/>
    </row>
    <row r="19" spans="1:14" x14ac:dyDescent="0.25">
      <c r="B19" s="368"/>
      <c r="C19" s="368"/>
      <c r="D19" s="270"/>
      <c r="E19" s="36"/>
      <c r="F19" s="168"/>
      <c r="G19" s="88"/>
      <c r="H19" s="22"/>
      <c r="I19" s="41"/>
      <c r="J19" s="41"/>
      <c r="K19" s="41"/>
      <c r="L19" s="192"/>
      <c r="M19" s="41"/>
      <c r="N19" s="20"/>
    </row>
    <row r="20" spans="1:14" x14ac:dyDescent="0.25">
      <c r="B20" s="368"/>
      <c r="C20" s="368"/>
      <c r="D20" s="270"/>
      <c r="E20" s="36"/>
      <c r="F20" s="168"/>
      <c r="G20" s="88"/>
      <c r="H20" s="22"/>
      <c r="I20" s="102"/>
      <c r="J20" s="102"/>
      <c r="K20" s="102"/>
      <c r="L20" s="191"/>
      <c r="M20" s="102"/>
      <c r="N20" s="20"/>
    </row>
    <row r="21" spans="1:14" x14ac:dyDescent="0.25">
      <c r="B21" s="368"/>
      <c r="C21" s="368"/>
      <c r="D21" s="270"/>
      <c r="E21" s="37"/>
      <c r="F21" s="168"/>
      <c r="G21" s="88"/>
      <c r="H21" s="22"/>
      <c r="I21" s="102"/>
      <c r="J21" s="102"/>
      <c r="K21" s="102"/>
      <c r="L21" s="191"/>
      <c r="M21" s="102"/>
      <c r="N21" s="20"/>
    </row>
    <row r="22" spans="1:14" ht="15.75" thickBot="1" x14ac:dyDescent="0.3">
      <c r="B22" s="373" t="s">
        <v>14</v>
      </c>
      <c r="C22" s="374"/>
      <c r="D22" s="270"/>
      <c r="E22" s="61"/>
      <c r="F22" s="168"/>
      <c r="G22" s="88"/>
      <c r="H22" s="22"/>
      <c r="I22" s="102"/>
      <c r="J22" s="102"/>
      <c r="K22" s="102"/>
      <c r="L22" s="191"/>
      <c r="M22" s="102"/>
      <c r="N22" s="20"/>
    </row>
    <row r="23" spans="1:14" ht="45.75" thickBot="1" x14ac:dyDescent="0.3">
      <c r="A23" s="42"/>
      <c r="B23" s="51" t="s">
        <v>15</v>
      </c>
      <c r="C23" s="51" t="s">
        <v>97</v>
      </c>
      <c r="E23" s="38"/>
      <c r="F23" s="38"/>
      <c r="G23" s="38"/>
      <c r="H23" s="38"/>
      <c r="I23" s="10"/>
      <c r="J23" s="10"/>
      <c r="K23" s="10"/>
      <c r="L23" s="193"/>
      <c r="M23" s="10"/>
    </row>
    <row r="24" spans="1:14" ht="15.75" thickBot="1" x14ac:dyDescent="0.3">
      <c r="A24" s="43">
        <v>1</v>
      </c>
      <c r="C24" s="303">
        <f>F15*80%</f>
        <v>348</v>
      </c>
      <c r="D24" s="185"/>
      <c r="E24" s="304">
        <f>E15</f>
        <v>908402235</v>
      </c>
      <c r="F24" s="40"/>
      <c r="G24" s="40"/>
      <c r="H24" s="40"/>
      <c r="I24" s="23"/>
      <c r="J24" s="23"/>
      <c r="K24" s="23"/>
      <c r="L24" s="194"/>
      <c r="M24" s="23"/>
    </row>
    <row r="25" spans="1:14" x14ac:dyDescent="0.25">
      <c r="A25" s="94"/>
      <c r="C25" s="95"/>
      <c r="D25" s="185"/>
      <c r="E25" s="96"/>
      <c r="F25" s="40"/>
      <c r="G25" s="40"/>
      <c r="H25" s="40"/>
      <c r="I25" s="23"/>
      <c r="J25" s="23"/>
      <c r="K25" s="23"/>
      <c r="L25" s="194"/>
      <c r="M25" s="23"/>
    </row>
    <row r="26" spans="1:14" x14ac:dyDescent="0.25">
      <c r="A26" s="94"/>
      <c r="C26" s="95"/>
      <c r="D26" s="185"/>
      <c r="E26" s="96"/>
      <c r="F26" s="40"/>
      <c r="G26" s="40"/>
      <c r="H26" s="40"/>
      <c r="I26" s="23"/>
      <c r="J26" s="23"/>
      <c r="K26" s="23"/>
      <c r="L26" s="194"/>
      <c r="M26" s="23"/>
    </row>
    <row r="27" spans="1:14" x14ac:dyDescent="0.25">
      <c r="A27" s="94"/>
      <c r="B27" s="111" t="s">
        <v>130</v>
      </c>
      <c r="C27" s="99"/>
      <c r="D27" s="186"/>
      <c r="E27" s="99"/>
      <c r="F27" s="99"/>
      <c r="G27" s="99"/>
      <c r="H27" s="99"/>
      <c r="I27" s="102"/>
      <c r="J27" s="102"/>
      <c r="K27" s="102"/>
      <c r="L27" s="191"/>
      <c r="M27" s="102"/>
      <c r="N27" s="103"/>
    </row>
    <row r="28" spans="1:14" x14ac:dyDescent="0.25">
      <c r="A28" s="94"/>
      <c r="B28" s="99"/>
      <c r="C28" s="99"/>
      <c r="D28" s="186"/>
      <c r="E28" s="99"/>
      <c r="F28" s="99"/>
      <c r="G28" s="99"/>
      <c r="H28" s="99"/>
      <c r="I28" s="102"/>
      <c r="J28" s="102"/>
      <c r="K28" s="102"/>
      <c r="L28" s="191"/>
      <c r="M28" s="102"/>
      <c r="N28" s="103"/>
    </row>
    <row r="29" spans="1:14" x14ac:dyDescent="0.25">
      <c r="A29" s="94"/>
      <c r="B29" s="113" t="s">
        <v>33</v>
      </c>
      <c r="C29" s="113" t="s">
        <v>131</v>
      </c>
      <c r="D29" s="113" t="s">
        <v>132</v>
      </c>
      <c r="E29" s="99"/>
      <c r="F29" s="99"/>
      <c r="G29" s="99"/>
      <c r="H29" s="99"/>
      <c r="I29" s="102"/>
      <c r="J29" s="102"/>
      <c r="K29" s="102"/>
      <c r="L29" s="191"/>
      <c r="M29" s="102"/>
      <c r="N29" s="103"/>
    </row>
    <row r="30" spans="1:14" x14ac:dyDescent="0.25">
      <c r="A30" s="94"/>
      <c r="B30" s="110" t="s">
        <v>133</v>
      </c>
      <c r="C30" s="307"/>
      <c r="D30" s="151" t="s">
        <v>194</v>
      </c>
      <c r="E30" s="99"/>
      <c r="F30" s="99"/>
      <c r="G30" s="99"/>
      <c r="H30" s="99"/>
      <c r="I30" s="102"/>
      <c r="J30" s="102"/>
      <c r="K30" s="102"/>
      <c r="L30" s="191"/>
      <c r="M30" s="102"/>
      <c r="N30" s="103"/>
    </row>
    <row r="31" spans="1:14" x14ac:dyDescent="0.25">
      <c r="A31" s="94"/>
      <c r="B31" s="110" t="s">
        <v>134</v>
      </c>
      <c r="C31" s="307"/>
      <c r="D31" s="151" t="s">
        <v>194</v>
      </c>
      <c r="E31" s="99"/>
      <c r="F31" s="99"/>
      <c r="G31" s="99"/>
      <c r="H31" s="99"/>
      <c r="I31" s="102"/>
      <c r="J31" s="102"/>
      <c r="K31" s="102"/>
      <c r="L31" s="191"/>
      <c r="M31" s="102"/>
      <c r="N31" s="103"/>
    </row>
    <row r="32" spans="1:14" x14ac:dyDescent="0.25">
      <c r="A32" s="94"/>
      <c r="B32" s="110" t="s">
        <v>135</v>
      </c>
      <c r="C32" s="307" t="s">
        <v>194</v>
      </c>
      <c r="D32" s="151"/>
      <c r="E32" s="99"/>
      <c r="F32" s="99"/>
      <c r="G32" s="99"/>
      <c r="H32" s="99"/>
      <c r="I32" s="102"/>
      <c r="J32" s="102"/>
      <c r="K32" s="102"/>
      <c r="L32" s="191"/>
      <c r="M32" s="102"/>
      <c r="N32" s="103"/>
    </row>
    <row r="33" spans="1:17" x14ac:dyDescent="0.25">
      <c r="A33" s="94"/>
      <c r="B33" s="110" t="s">
        <v>136</v>
      </c>
      <c r="C33" s="307"/>
      <c r="D33" s="151" t="s">
        <v>194</v>
      </c>
      <c r="E33" s="99"/>
      <c r="F33" s="99"/>
      <c r="G33" s="99"/>
      <c r="H33" s="99"/>
      <c r="I33" s="102"/>
      <c r="J33" s="102"/>
      <c r="K33" s="102"/>
      <c r="L33" s="191"/>
      <c r="M33" s="102"/>
      <c r="N33" s="103"/>
    </row>
    <row r="34" spans="1:17" x14ac:dyDescent="0.25">
      <c r="A34" s="94"/>
      <c r="B34" s="99"/>
      <c r="C34" s="99"/>
      <c r="D34" s="186"/>
      <c r="E34" s="99"/>
      <c r="F34" s="99"/>
      <c r="G34" s="99"/>
      <c r="H34" s="99"/>
      <c r="I34" s="102"/>
      <c r="J34" s="102"/>
      <c r="K34" s="102"/>
      <c r="L34" s="191"/>
      <c r="M34" s="102"/>
      <c r="N34" s="103"/>
    </row>
    <row r="35" spans="1:17" x14ac:dyDescent="0.25">
      <c r="A35" s="94"/>
      <c r="B35" s="99"/>
      <c r="C35" s="99"/>
      <c r="D35" s="186"/>
      <c r="E35" s="99"/>
      <c r="F35" s="99"/>
      <c r="G35" s="99"/>
      <c r="H35" s="99"/>
      <c r="I35" s="102"/>
      <c r="J35" s="102"/>
      <c r="K35" s="102"/>
      <c r="L35" s="191"/>
      <c r="M35" s="102"/>
      <c r="N35" s="103"/>
    </row>
    <row r="36" spans="1:17" x14ac:dyDescent="0.25">
      <c r="A36" s="94"/>
      <c r="B36" s="111" t="s">
        <v>137</v>
      </c>
      <c r="C36" s="99"/>
      <c r="D36" s="186"/>
      <c r="E36" s="99"/>
      <c r="F36" s="99"/>
      <c r="G36" s="99"/>
      <c r="H36" s="99"/>
      <c r="I36" s="102"/>
      <c r="J36" s="102"/>
      <c r="K36" s="102"/>
      <c r="L36" s="191"/>
      <c r="M36" s="102"/>
      <c r="N36" s="103"/>
    </row>
    <row r="37" spans="1:17" x14ac:dyDescent="0.25">
      <c r="A37" s="94"/>
      <c r="B37" s="99"/>
      <c r="C37" s="99"/>
      <c r="D37" s="186"/>
      <c r="E37" s="99"/>
      <c r="F37" s="99"/>
      <c r="G37" s="99"/>
      <c r="H37" s="99"/>
      <c r="I37" s="102"/>
      <c r="J37" s="102"/>
      <c r="K37" s="102"/>
      <c r="L37" s="191"/>
      <c r="M37" s="102"/>
      <c r="N37" s="103"/>
    </row>
    <row r="38" spans="1:17" x14ac:dyDescent="0.25">
      <c r="A38" s="94"/>
      <c r="B38" s="99"/>
      <c r="C38" s="99"/>
      <c r="D38" s="186"/>
      <c r="E38" s="99"/>
      <c r="F38" s="99"/>
      <c r="G38" s="99"/>
      <c r="H38" s="99"/>
      <c r="I38" s="102"/>
      <c r="J38" s="102"/>
      <c r="K38" s="102"/>
      <c r="L38" s="191"/>
      <c r="M38" s="102"/>
      <c r="N38" s="103"/>
    </row>
    <row r="39" spans="1:17" x14ac:dyDescent="0.25">
      <c r="A39" s="94"/>
      <c r="B39" s="113" t="s">
        <v>33</v>
      </c>
      <c r="C39" s="113" t="s">
        <v>56</v>
      </c>
      <c r="D39" s="109" t="s">
        <v>50</v>
      </c>
      <c r="E39" s="112" t="s">
        <v>16</v>
      </c>
      <c r="F39" s="99"/>
      <c r="G39" s="99"/>
      <c r="H39" s="99"/>
      <c r="I39" s="102"/>
      <c r="J39" s="102"/>
      <c r="K39" s="102"/>
      <c r="L39" s="191"/>
      <c r="M39" s="102"/>
      <c r="N39" s="103"/>
    </row>
    <row r="40" spans="1:17" ht="28.5" x14ac:dyDescent="0.25">
      <c r="A40" s="94"/>
      <c r="B40" s="100" t="s">
        <v>138</v>
      </c>
      <c r="C40" s="101">
        <v>40</v>
      </c>
      <c r="D40" s="151">
        <v>0</v>
      </c>
      <c r="E40" s="357">
        <f>+D40+D41</f>
        <v>0</v>
      </c>
      <c r="F40" s="99"/>
      <c r="G40" s="99"/>
      <c r="H40" s="99"/>
      <c r="I40" s="102"/>
      <c r="J40" s="102"/>
      <c r="K40" s="102"/>
      <c r="L40" s="191"/>
      <c r="M40" s="102"/>
      <c r="N40" s="103"/>
    </row>
    <row r="41" spans="1:17" ht="42.75" x14ac:dyDescent="0.25">
      <c r="A41" s="94"/>
      <c r="B41" s="100" t="s">
        <v>139</v>
      </c>
      <c r="C41" s="101">
        <v>60</v>
      </c>
      <c r="D41" s="151">
        <f>+F166</f>
        <v>0</v>
      </c>
      <c r="E41" s="358"/>
      <c r="F41" s="99"/>
      <c r="G41" s="99"/>
      <c r="H41" s="99"/>
      <c r="I41" s="102"/>
      <c r="J41" s="102"/>
      <c r="K41" s="102"/>
      <c r="L41" s="191"/>
      <c r="M41" s="102"/>
      <c r="N41" s="103"/>
    </row>
    <row r="42" spans="1:17" x14ac:dyDescent="0.25">
      <c r="A42" s="94"/>
      <c r="C42" s="95"/>
      <c r="D42" s="185"/>
      <c r="E42" s="96"/>
      <c r="F42" s="40"/>
      <c r="G42" s="40"/>
      <c r="H42" s="40"/>
      <c r="I42" s="23"/>
      <c r="J42" s="23"/>
      <c r="K42" s="23"/>
      <c r="L42" s="194"/>
      <c r="M42" s="23"/>
    </row>
    <row r="43" spans="1:17" x14ac:dyDescent="0.25">
      <c r="A43" s="94"/>
      <c r="C43" s="95"/>
      <c r="D43" s="185"/>
      <c r="E43" s="96"/>
      <c r="F43" s="40"/>
      <c r="G43" s="40"/>
      <c r="H43" s="40"/>
      <c r="I43" s="23"/>
      <c r="J43" s="23"/>
      <c r="K43" s="23"/>
      <c r="L43" s="194"/>
      <c r="M43" s="23"/>
    </row>
    <row r="44" spans="1:17" x14ac:dyDescent="0.25">
      <c r="A44" s="94"/>
      <c r="C44" s="95"/>
      <c r="D44" s="185"/>
      <c r="E44" s="96"/>
      <c r="F44" s="40"/>
      <c r="G44" s="40"/>
      <c r="H44" s="40"/>
      <c r="I44" s="23"/>
      <c r="J44" s="23"/>
      <c r="K44" s="23"/>
      <c r="L44" s="194"/>
      <c r="M44" s="23"/>
    </row>
    <row r="45" spans="1:17" ht="15.75" thickBot="1" x14ac:dyDescent="0.3">
      <c r="M45" s="370" t="s">
        <v>35</v>
      </c>
      <c r="N45" s="370"/>
    </row>
    <row r="46" spans="1:17" x14ac:dyDescent="0.25">
      <c r="B46" s="111" t="s">
        <v>30</v>
      </c>
      <c r="M46" s="62"/>
      <c r="N46" s="62"/>
    </row>
    <row r="47" spans="1:17" ht="15.75" thickBot="1" x14ac:dyDescent="0.3">
      <c r="M47" s="62"/>
      <c r="N47" s="62"/>
    </row>
    <row r="48" spans="1:17" s="102" customFormat="1" ht="109.5" customHeight="1" x14ac:dyDescent="0.25">
      <c r="B48" s="108" t="s">
        <v>140</v>
      </c>
      <c r="C48" s="108" t="s">
        <v>141</v>
      </c>
      <c r="D48" s="108" t="s">
        <v>142</v>
      </c>
      <c r="E48" s="108" t="s">
        <v>45</v>
      </c>
      <c r="F48" s="108" t="s">
        <v>22</v>
      </c>
      <c r="G48" s="108" t="s">
        <v>98</v>
      </c>
      <c r="H48" s="108" t="s">
        <v>17</v>
      </c>
      <c r="I48" s="108" t="s">
        <v>10</v>
      </c>
      <c r="J48" s="108" t="s">
        <v>31</v>
      </c>
      <c r="K48" s="108" t="s">
        <v>59</v>
      </c>
      <c r="L48" s="108" t="s">
        <v>20</v>
      </c>
      <c r="M48" s="98" t="s">
        <v>26</v>
      </c>
      <c r="N48" s="108" t="s">
        <v>143</v>
      </c>
      <c r="O48" s="108" t="s">
        <v>36</v>
      </c>
      <c r="P48" s="53" t="s">
        <v>11</v>
      </c>
      <c r="Q48" s="53" t="s">
        <v>19</v>
      </c>
    </row>
    <row r="49" spans="1:26" s="29" customFormat="1" ht="47.25" customHeight="1" x14ac:dyDescent="0.25">
      <c r="A49" s="44">
        <v>1</v>
      </c>
      <c r="B49" s="105" t="s">
        <v>153</v>
      </c>
      <c r="C49" s="105" t="s">
        <v>154</v>
      </c>
      <c r="D49" s="105" t="s">
        <v>155</v>
      </c>
      <c r="E49" s="153">
        <v>201401</v>
      </c>
      <c r="F49" s="25" t="s">
        <v>132</v>
      </c>
      <c r="G49" s="139">
        <v>0.2</v>
      </c>
      <c r="H49" s="154">
        <v>41940</v>
      </c>
      <c r="I49" s="26">
        <v>41942</v>
      </c>
      <c r="J49" s="26" t="s">
        <v>132</v>
      </c>
      <c r="K49" s="153" t="s">
        <v>332</v>
      </c>
      <c r="L49" s="153" t="s">
        <v>186</v>
      </c>
      <c r="M49" s="97">
        <v>30</v>
      </c>
      <c r="N49" s="97">
        <v>30</v>
      </c>
      <c r="O49" s="27">
        <v>2000000</v>
      </c>
      <c r="P49" s="27">
        <v>106</v>
      </c>
      <c r="Q49" s="140" t="s">
        <v>333</v>
      </c>
      <c r="R49" s="28"/>
      <c r="S49" s="28"/>
      <c r="T49" s="28"/>
      <c r="U49" s="28"/>
      <c r="V49" s="28"/>
      <c r="W49" s="28"/>
      <c r="X49" s="28"/>
      <c r="Y49" s="28"/>
      <c r="Z49" s="28"/>
    </row>
    <row r="50" spans="1:26" s="29" customFormat="1" ht="70.5" customHeight="1" x14ac:dyDescent="0.25">
      <c r="A50" s="44">
        <f>+A49+1</f>
        <v>2</v>
      </c>
      <c r="B50" s="105" t="s">
        <v>153</v>
      </c>
      <c r="C50" s="106" t="s">
        <v>154</v>
      </c>
      <c r="D50" s="105" t="s">
        <v>156</v>
      </c>
      <c r="E50" s="153">
        <v>50</v>
      </c>
      <c r="F50" s="25" t="s">
        <v>132</v>
      </c>
      <c r="G50" s="104">
        <v>0.2</v>
      </c>
      <c r="H50" s="154">
        <v>41696</v>
      </c>
      <c r="I50" s="26">
        <v>41704</v>
      </c>
      <c r="J50" s="26" t="s">
        <v>132</v>
      </c>
      <c r="K50" s="153">
        <v>0</v>
      </c>
      <c r="L50" s="153" t="s">
        <v>187</v>
      </c>
      <c r="M50" s="97">
        <v>300</v>
      </c>
      <c r="N50" s="97">
        <v>300</v>
      </c>
      <c r="O50" s="27">
        <v>7000000</v>
      </c>
      <c r="P50" s="27" t="s">
        <v>157</v>
      </c>
      <c r="Q50" s="140" t="s">
        <v>158</v>
      </c>
      <c r="R50" s="28"/>
      <c r="S50" s="28"/>
      <c r="T50" s="28"/>
      <c r="U50" s="28"/>
      <c r="V50" s="28"/>
      <c r="W50" s="28"/>
      <c r="X50" s="28"/>
      <c r="Y50" s="28"/>
      <c r="Z50" s="28"/>
    </row>
    <row r="51" spans="1:26" s="29" customFormat="1" ht="109.5" customHeight="1" x14ac:dyDescent="0.25">
      <c r="A51" s="44">
        <f t="shared" ref="A51:A56" si="0">+A50+1</f>
        <v>3</v>
      </c>
      <c r="B51" s="105" t="s">
        <v>153</v>
      </c>
      <c r="C51" s="106" t="s">
        <v>154</v>
      </c>
      <c r="D51" s="105" t="s">
        <v>159</v>
      </c>
      <c r="E51" s="153">
        <v>8030</v>
      </c>
      <c r="F51" s="25" t="s">
        <v>132</v>
      </c>
      <c r="G51" s="104">
        <v>0.2</v>
      </c>
      <c r="H51" s="154">
        <v>41674</v>
      </c>
      <c r="I51" s="26">
        <v>41695</v>
      </c>
      <c r="J51" s="26" t="s">
        <v>132</v>
      </c>
      <c r="K51" s="153">
        <v>0</v>
      </c>
      <c r="L51" s="153" t="s">
        <v>188</v>
      </c>
      <c r="M51" s="97">
        <v>600</v>
      </c>
      <c r="N51" s="97">
        <v>600</v>
      </c>
      <c r="O51" s="27">
        <v>16000000</v>
      </c>
      <c r="P51" s="27">
        <v>109</v>
      </c>
      <c r="Q51" s="140" t="s">
        <v>375</v>
      </c>
      <c r="R51" s="28"/>
      <c r="S51" s="28"/>
      <c r="T51" s="28"/>
      <c r="U51" s="28"/>
      <c r="V51" s="28"/>
      <c r="W51" s="28"/>
      <c r="X51" s="28"/>
      <c r="Y51" s="28"/>
      <c r="Z51" s="28"/>
    </row>
    <row r="52" spans="1:26" s="29" customFormat="1" ht="70.5" customHeight="1" x14ac:dyDescent="0.25">
      <c r="A52" s="44">
        <f t="shared" si="0"/>
        <v>4</v>
      </c>
      <c r="B52" s="105" t="s">
        <v>153</v>
      </c>
      <c r="C52" s="106" t="s">
        <v>154</v>
      </c>
      <c r="D52" s="105" t="s">
        <v>160</v>
      </c>
      <c r="E52" s="153">
        <v>1250</v>
      </c>
      <c r="F52" s="25" t="s">
        <v>132</v>
      </c>
      <c r="G52" s="104">
        <v>0.2</v>
      </c>
      <c r="H52" s="154">
        <v>41294</v>
      </c>
      <c r="I52" s="26">
        <v>41384</v>
      </c>
      <c r="J52" s="26" t="s">
        <v>132</v>
      </c>
      <c r="K52" s="153">
        <v>0</v>
      </c>
      <c r="L52" s="153">
        <v>3</v>
      </c>
      <c r="M52" s="97">
        <v>145</v>
      </c>
      <c r="N52" s="97">
        <v>145</v>
      </c>
      <c r="O52" s="27">
        <v>41000000</v>
      </c>
      <c r="P52" s="27">
        <v>110</v>
      </c>
      <c r="Q52" s="140" t="s">
        <v>158</v>
      </c>
      <c r="R52" s="28"/>
      <c r="S52" s="28"/>
      <c r="T52" s="28"/>
      <c r="U52" s="28"/>
      <c r="V52" s="28"/>
      <c r="W52" s="28"/>
      <c r="X52" s="28"/>
      <c r="Y52" s="28"/>
      <c r="Z52" s="28"/>
    </row>
    <row r="53" spans="1:26" s="29" customFormat="1" ht="72.75" customHeight="1" x14ac:dyDescent="0.25">
      <c r="A53" s="44">
        <f t="shared" si="0"/>
        <v>5</v>
      </c>
      <c r="B53" s="105" t="s">
        <v>153</v>
      </c>
      <c r="C53" s="106" t="s">
        <v>154</v>
      </c>
      <c r="D53" s="105" t="s">
        <v>165</v>
      </c>
      <c r="E53" s="104" t="s">
        <v>166</v>
      </c>
      <c r="F53" s="25" t="s">
        <v>167</v>
      </c>
      <c r="G53" s="104">
        <v>0.2</v>
      </c>
      <c r="H53" s="154">
        <v>41287</v>
      </c>
      <c r="I53" s="26">
        <v>41416</v>
      </c>
      <c r="J53" s="26" t="s">
        <v>132</v>
      </c>
      <c r="K53" s="153">
        <v>0</v>
      </c>
      <c r="L53" s="153" t="s">
        <v>168</v>
      </c>
      <c r="M53" s="97">
        <v>180</v>
      </c>
      <c r="N53" s="97">
        <v>180</v>
      </c>
      <c r="O53" s="27">
        <v>25000000</v>
      </c>
      <c r="P53" s="27">
        <v>111</v>
      </c>
      <c r="Q53" s="140" t="s">
        <v>158</v>
      </c>
      <c r="R53" s="28"/>
      <c r="S53" s="28"/>
      <c r="T53" s="28"/>
      <c r="U53" s="28"/>
      <c r="V53" s="28"/>
      <c r="W53" s="28"/>
      <c r="X53" s="28"/>
      <c r="Y53" s="28"/>
      <c r="Z53" s="28"/>
    </row>
    <row r="54" spans="1:26" s="29" customFormat="1" ht="212.25" customHeight="1" x14ac:dyDescent="0.25">
      <c r="A54" s="44">
        <f t="shared" si="0"/>
        <v>6</v>
      </c>
      <c r="B54" s="105" t="s">
        <v>153</v>
      </c>
      <c r="C54" s="106" t="s">
        <v>154</v>
      </c>
      <c r="D54" s="282" t="s">
        <v>172</v>
      </c>
      <c r="E54" s="104" t="s">
        <v>173</v>
      </c>
      <c r="F54" s="25" t="s">
        <v>132</v>
      </c>
      <c r="G54" s="104">
        <v>0.2</v>
      </c>
      <c r="H54" s="154">
        <v>39814</v>
      </c>
      <c r="I54" s="26">
        <v>40957</v>
      </c>
      <c r="J54" s="26" t="s">
        <v>132</v>
      </c>
      <c r="K54" s="153">
        <v>0</v>
      </c>
      <c r="L54" s="283" t="s">
        <v>174</v>
      </c>
      <c r="M54" s="97">
        <v>30</v>
      </c>
      <c r="N54" s="97">
        <v>30</v>
      </c>
      <c r="O54" s="27">
        <v>5000000</v>
      </c>
      <c r="P54" s="27">
        <v>112</v>
      </c>
      <c r="Q54" s="418" t="s">
        <v>374</v>
      </c>
      <c r="R54" s="28"/>
      <c r="S54" s="28"/>
      <c r="T54" s="28"/>
      <c r="U54" s="28"/>
      <c r="V54" s="28"/>
      <c r="W54" s="28"/>
      <c r="X54" s="28"/>
      <c r="Y54" s="28"/>
      <c r="Z54" s="28"/>
    </row>
    <row r="55" spans="1:26" s="29" customFormat="1" ht="39" customHeight="1" x14ac:dyDescent="0.25">
      <c r="A55" s="44">
        <f t="shared" si="0"/>
        <v>7</v>
      </c>
      <c r="B55" s="105" t="s">
        <v>153</v>
      </c>
      <c r="C55" s="105" t="s">
        <v>175</v>
      </c>
      <c r="D55" s="105" t="s">
        <v>190</v>
      </c>
      <c r="E55" s="153">
        <v>2014083</v>
      </c>
      <c r="F55" s="25" t="s">
        <v>132</v>
      </c>
      <c r="G55" s="104">
        <v>0.8</v>
      </c>
      <c r="H55" s="154">
        <v>41663</v>
      </c>
      <c r="I55" s="26">
        <v>41985</v>
      </c>
      <c r="J55" s="26" t="s">
        <v>132</v>
      </c>
      <c r="K55" s="153">
        <v>0</v>
      </c>
      <c r="L55" s="153" t="s">
        <v>181</v>
      </c>
      <c r="M55" s="97">
        <v>1942</v>
      </c>
      <c r="N55" s="97">
        <v>1942</v>
      </c>
      <c r="O55" s="27">
        <v>85000000</v>
      </c>
      <c r="P55" s="27" t="s">
        <v>182</v>
      </c>
      <c r="Q55" s="140" t="s">
        <v>334</v>
      </c>
      <c r="R55" s="28"/>
      <c r="S55" s="28"/>
      <c r="T55" s="28"/>
      <c r="U55" s="28"/>
      <c r="V55" s="28"/>
      <c r="W55" s="28"/>
      <c r="X55" s="28"/>
      <c r="Y55" s="28"/>
      <c r="Z55" s="28"/>
    </row>
    <row r="56" spans="1:26" s="29" customFormat="1" ht="39.75" customHeight="1" x14ac:dyDescent="0.25">
      <c r="A56" s="44">
        <f t="shared" si="0"/>
        <v>8</v>
      </c>
      <c r="B56" s="105" t="s">
        <v>153</v>
      </c>
      <c r="C56" s="105" t="s">
        <v>175</v>
      </c>
      <c r="D56" s="105" t="s">
        <v>183</v>
      </c>
      <c r="E56" s="153">
        <v>21114072</v>
      </c>
      <c r="F56" s="25" t="s">
        <v>132</v>
      </c>
      <c r="G56" s="104">
        <v>0.8</v>
      </c>
      <c r="H56" s="154">
        <v>41663</v>
      </c>
      <c r="I56" s="26">
        <v>41850</v>
      </c>
      <c r="J56" s="26" t="s">
        <v>132</v>
      </c>
      <c r="K56" s="153">
        <v>0</v>
      </c>
      <c r="L56" s="153" t="s">
        <v>184</v>
      </c>
      <c r="M56" s="97">
        <v>387</v>
      </c>
      <c r="N56" s="97">
        <v>387</v>
      </c>
      <c r="O56" s="27">
        <v>142003746</v>
      </c>
      <c r="P56" s="27" t="s">
        <v>185</v>
      </c>
      <c r="Q56" s="140" t="s">
        <v>334</v>
      </c>
      <c r="R56" s="28"/>
      <c r="S56" s="28"/>
      <c r="T56" s="28"/>
      <c r="U56" s="28"/>
      <c r="V56" s="28"/>
      <c r="W56" s="28"/>
      <c r="X56" s="28"/>
      <c r="Y56" s="28"/>
      <c r="Z56" s="28"/>
    </row>
    <row r="57" spans="1:26" s="29" customFormat="1" x14ac:dyDescent="0.25">
      <c r="A57" s="44"/>
      <c r="B57" s="47" t="s">
        <v>16</v>
      </c>
      <c r="C57" s="106"/>
      <c r="D57" s="105"/>
      <c r="E57" s="104"/>
      <c r="F57" s="25"/>
      <c r="G57" s="25"/>
      <c r="H57" s="25"/>
      <c r="I57" s="26"/>
      <c r="J57" s="26"/>
      <c r="K57" s="107">
        <f t="shared" ref="K57" si="1">SUM(K49:K56)</f>
        <v>0</v>
      </c>
      <c r="L57" s="107">
        <f t="shared" ref="L57" si="2">SUM(L49:L56)</f>
        <v>3</v>
      </c>
      <c r="M57" s="138">
        <v>0</v>
      </c>
      <c r="N57" s="107" t="s">
        <v>335</v>
      </c>
      <c r="O57" s="27"/>
      <c r="P57" s="27"/>
      <c r="Q57" s="141"/>
    </row>
    <row r="58" spans="1:26" s="30" customFormat="1" x14ac:dyDescent="0.25">
      <c r="D58" s="187"/>
      <c r="E58" s="31"/>
      <c r="L58" s="187"/>
    </row>
    <row r="59" spans="1:26" s="30" customFormat="1" x14ac:dyDescent="0.25">
      <c r="B59" s="371" t="s">
        <v>28</v>
      </c>
      <c r="C59" s="371" t="s">
        <v>27</v>
      </c>
      <c r="D59" s="369" t="s">
        <v>34</v>
      </c>
      <c r="E59" s="369"/>
      <c r="L59" s="187"/>
    </row>
    <row r="60" spans="1:26" s="30" customFormat="1" x14ac:dyDescent="0.25">
      <c r="B60" s="372"/>
      <c r="C60" s="372"/>
      <c r="D60" s="188" t="s">
        <v>23</v>
      </c>
      <c r="E60" s="59" t="s">
        <v>24</v>
      </c>
      <c r="L60" s="187"/>
    </row>
    <row r="61" spans="1:26" s="30" customFormat="1" ht="30.6" customHeight="1" x14ac:dyDescent="0.25">
      <c r="B61" s="57" t="s">
        <v>21</v>
      </c>
      <c r="C61" s="58">
        <f>+K57</f>
        <v>0</v>
      </c>
      <c r="D61" s="189"/>
      <c r="E61" s="55" t="s">
        <v>194</v>
      </c>
      <c r="F61" s="32"/>
      <c r="G61" s="32"/>
      <c r="H61" s="32"/>
      <c r="I61" s="32"/>
      <c r="J61" s="32"/>
      <c r="K61" s="32"/>
      <c r="L61" s="195"/>
      <c r="M61" s="32"/>
    </row>
    <row r="62" spans="1:26" s="30" customFormat="1" ht="30" customHeight="1" x14ac:dyDescent="0.25">
      <c r="B62" s="57" t="s">
        <v>25</v>
      </c>
      <c r="C62" s="58">
        <f>+M57</f>
        <v>0</v>
      </c>
      <c r="D62" s="189"/>
      <c r="E62" s="55" t="s">
        <v>194</v>
      </c>
      <c r="L62" s="187"/>
    </row>
    <row r="63" spans="1:26" s="30" customFormat="1" x14ac:dyDescent="0.25">
      <c r="B63" s="33"/>
      <c r="C63" s="367"/>
      <c r="D63" s="367"/>
      <c r="E63" s="367"/>
      <c r="F63" s="367"/>
      <c r="G63" s="367"/>
      <c r="H63" s="367"/>
      <c r="I63" s="367"/>
      <c r="J63" s="367"/>
      <c r="K63" s="367"/>
      <c r="L63" s="367"/>
      <c r="M63" s="367"/>
      <c r="N63" s="367"/>
    </row>
    <row r="64" spans="1:26" ht="28.15" customHeight="1" thickBot="1" x14ac:dyDescent="0.3"/>
    <row r="65" spans="2:17" ht="27" thickBot="1" x14ac:dyDescent="0.3">
      <c r="B65" s="366" t="s">
        <v>99</v>
      </c>
      <c r="C65" s="366"/>
      <c r="D65" s="366"/>
      <c r="E65" s="366"/>
      <c r="F65" s="366"/>
      <c r="G65" s="366"/>
      <c r="H65" s="366"/>
      <c r="I65" s="366"/>
      <c r="J65" s="366"/>
      <c r="K65" s="366"/>
      <c r="L65" s="366"/>
      <c r="M65" s="366"/>
      <c r="N65" s="366"/>
    </row>
    <row r="68" spans="2:17" ht="109.5" customHeight="1" x14ac:dyDescent="0.25">
      <c r="B68" s="109" t="s">
        <v>144</v>
      </c>
      <c r="C68" s="64" t="s">
        <v>2</v>
      </c>
      <c r="D68" s="64" t="s">
        <v>101</v>
      </c>
      <c r="E68" s="64" t="s">
        <v>100</v>
      </c>
      <c r="F68" s="64" t="s">
        <v>102</v>
      </c>
      <c r="G68" s="64" t="s">
        <v>103</v>
      </c>
      <c r="H68" s="64" t="s">
        <v>104</v>
      </c>
      <c r="I68" s="64" t="s">
        <v>105</v>
      </c>
      <c r="J68" s="64" t="s">
        <v>106</v>
      </c>
      <c r="K68" s="64" t="s">
        <v>107</v>
      </c>
      <c r="L68" s="64" t="s">
        <v>108</v>
      </c>
      <c r="M68" s="91" t="s">
        <v>109</v>
      </c>
      <c r="N68" s="91" t="s">
        <v>110</v>
      </c>
      <c r="O68" s="364" t="s">
        <v>3</v>
      </c>
      <c r="P68" s="365"/>
      <c r="Q68" s="64" t="s">
        <v>18</v>
      </c>
    </row>
    <row r="69" spans="2:17" ht="30" x14ac:dyDescent="0.25">
      <c r="B69" s="3" t="s">
        <v>191</v>
      </c>
      <c r="C69" s="3" t="s">
        <v>191</v>
      </c>
      <c r="D69" s="93" t="s">
        <v>192</v>
      </c>
      <c r="E69" s="5">
        <v>84</v>
      </c>
      <c r="F69" s="4" t="s">
        <v>132</v>
      </c>
      <c r="G69" s="4"/>
      <c r="H69" s="4"/>
      <c r="I69" s="92"/>
      <c r="J69" s="92" t="s">
        <v>131</v>
      </c>
      <c r="K69" s="110" t="s">
        <v>131</v>
      </c>
      <c r="L69" s="65" t="s">
        <v>131</v>
      </c>
      <c r="M69" s="110" t="s">
        <v>131</v>
      </c>
      <c r="N69" s="110" t="s">
        <v>131</v>
      </c>
      <c r="O69" s="351" t="s">
        <v>350</v>
      </c>
      <c r="P69" s="352"/>
      <c r="Q69" s="110" t="s">
        <v>131</v>
      </c>
    </row>
    <row r="70" spans="2:17" ht="30" x14ac:dyDescent="0.25">
      <c r="B70" s="3" t="s">
        <v>191</v>
      </c>
      <c r="C70" s="3" t="s">
        <v>191</v>
      </c>
      <c r="D70" s="93" t="s">
        <v>193</v>
      </c>
      <c r="E70" s="5">
        <v>252</v>
      </c>
      <c r="F70" s="4" t="s">
        <v>132</v>
      </c>
      <c r="G70" s="4"/>
      <c r="H70" s="4"/>
      <c r="I70" s="92"/>
      <c r="J70" s="92" t="s">
        <v>131</v>
      </c>
      <c r="K70" s="110" t="s">
        <v>131</v>
      </c>
      <c r="L70" s="65" t="s">
        <v>131</v>
      </c>
      <c r="M70" s="110" t="s">
        <v>131</v>
      </c>
      <c r="N70" s="110" t="s">
        <v>131</v>
      </c>
      <c r="O70" s="169" t="s">
        <v>342</v>
      </c>
      <c r="P70" s="271"/>
      <c r="Q70" s="110" t="s">
        <v>131</v>
      </c>
    </row>
    <row r="71" spans="2:17" x14ac:dyDescent="0.25">
      <c r="B71" s="3"/>
      <c r="C71" s="3"/>
      <c r="D71" s="93"/>
      <c r="E71" s="5"/>
      <c r="F71" s="4"/>
      <c r="G71" s="4"/>
      <c r="H71" s="4"/>
      <c r="I71" s="92"/>
      <c r="J71" s="92"/>
      <c r="K71" s="110"/>
      <c r="L71" s="65"/>
      <c r="M71" s="110"/>
      <c r="N71" s="110"/>
      <c r="O71" s="379"/>
      <c r="P71" s="380"/>
      <c r="Q71" s="110"/>
    </row>
    <row r="72" spans="2:17" x14ac:dyDescent="0.25">
      <c r="B72" s="3"/>
      <c r="C72" s="3"/>
      <c r="D72" s="93"/>
      <c r="E72" s="5"/>
      <c r="F72" s="4"/>
      <c r="G72" s="4"/>
      <c r="H72" s="4"/>
      <c r="I72" s="92"/>
      <c r="J72" s="92"/>
      <c r="K72" s="110"/>
      <c r="L72" s="65"/>
      <c r="M72" s="110"/>
      <c r="N72" s="110"/>
      <c r="O72" s="379"/>
      <c r="P72" s="380"/>
      <c r="Q72" s="110"/>
    </row>
    <row r="73" spans="2:17" x14ac:dyDescent="0.25">
      <c r="B73" s="3"/>
      <c r="C73" s="3"/>
      <c r="D73" s="93"/>
      <c r="E73" s="5"/>
      <c r="F73" s="4"/>
      <c r="G73" s="4"/>
      <c r="H73" s="4"/>
      <c r="I73" s="92"/>
      <c r="J73" s="92"/>
      <c r="K73" s="110"/>
      <c r="L73" s="65"/>
      <c r="M73" s="110"/>
      <c r="N73" s="110"/>
      <c r="O73" s="379"/>
      <c r="P73" s="380"/>
      <c r="Q73" s="110"/>
    </row>
    <row r="74" spans="2:17" x14ac:dyDescent="0.25">
      <c r="B74" s="3"/>
      <c r="C74" s="3"/>
      <c r="D74" s="93"/>
      <c r="E74" s="5"/>
      <c r="F74" s="4"/>
      <c r="G74" s="4"/>
      <c r="H74" s="4"/>
      <c r="I74" s="92"/>
      <c r="J74" s="92"/>
      <c r="K74" s="110"/>
      <c r="L74" s="65"/>
      <c r="M74" s="110"/>
      <c r="N74" s="110"/>
      <c r="O74" s="379"/>
      <c r="P74" s="380"/>
      <c r="Q74" s="110"/>
    </row>
    <row r="75" spans="2:17" x14ac:dyDescent="0.25">
      <c r="B75" s="110"/>
      <c r="C75" s="110"/>
      <c r="D75" s="65"/>
      <c r="E75" s="110"/>
      <c r="F75" s="110"/>
      <c r="G75" s="110"/>
      <c r="H75" s="110"/>
      <c r="I75" s="110"/>
      <c r="J75" s="110"/>
      <c r="K75" s="110"/>
      <c r="L75" s="65"/>
      <c r="M75" s="110"/>
      <c r="N75" s="110"/>
      <c r="O75" s="379"/>
      <c r="P75" s="380"/>
      <c r="Q75" s="110"/>
    </row>
    <row r="76" spans="2:17" x14ac:dyDescent="0.25">
      <c r="B76" s="9" t="s">
        <v>1</v>
      </c>
    </row>
    <row r="77" spans="2:17" x14ac:dyDescent="0.25">
      <c r="B77" s="9" t="s">
        <v>37</v>
      </c>
    </row>
    <row r="78" spans="2:17" x14ac:dyDescent="0.25">
      <c r="B78" s="9" t="s">
        <v>60</v>
      </c>
    </row>
    <row r="80" spans="2:17" ht="15.75" thickBot="1" x14ac:dyDescent="0.3"/>
    <row r="81" spans="2:17" ht="27" thickBot="1" x14ac:dyDescent="0.3">
      <c r="B81" s="361" t="s">
        <v>38</v>
      </c>
      <c r="C81" s="362"/>
      <c r="D81" s="362"/>
      <c r="E81" s="362"/>
      <c r="F81" s="362"/>
      <c r="G81" s="362"/>
      <c r="H81" s="362"/>
      <c r="I81" s="362"/>
      <c r="J81" s="362"/>
      <c r="K81" s="362"/>
      <c r="L81" s="362"/>
      <c r="M81" s="362"/>
      <c r="N81" s="363"/>
    </row>
    <row r="85" spans="2:17" x14ac:dyDescent="0.25">
      <c r="B85" s="93"/>
    </row>
    <row r="86" spans="2:17" ht="33.6" customHeight="1" x14ac:dyDescent="0.25">
      <c r="B86" s="170"/>
      <c r="C86" s="170"/>
      <c r="D86" s="170"/>
      <c r="E86" s="171"/>
      <c r="F86" s="171"/>
      <c r="G86" s="171"/>
      <c r="H86" s="171"/>
      <c r="I86" s="172"/>
      <c r="J86" s="173"/>
      <c r="K86" s="174"/>
      <c r="L86" s="196"/>
      <c r="M86" s="10"/>
      <c r="N86" s="10"/>
      <c r="O86" s="10"/>
      <c r="P86" s="175"/>
      <c r="Q86" s="175"/>
    </row>
    <row r="87" spans="2:17" ht="75" x14ac:dyDescent="0.25">
      <c r="B87" s="178" t="s">
        <v>0</v>
      </c>
      <c r="C87" s="178" t="s">
        <v>39</v>
      </c>
      <c r="D87" s="178" t="s">
        <v>40</v>
      </c>
      <c r="E87" s="178" t="s">
        <v>111</v>
      </c>
      <c r="F87" s="178" t="s">
        <v>113</v>
      </c>
      <c r="G87" s="178" t="s">
        <v>114</v>
      </c>
      <c r="H87" s="178" t="s">
        <v>115</v>
      </c>
      <c r="I87" s="178" t="s">
        <v>112</v>
      </c>
      <c r="J87" s="389" t="s">
        <v>116</v>
      </c>
      <c r="K87" s="389"/>
      <c r="L87" s="389"/>
      <c r="M87" s="178" t="s">
        <v>117</v>
      </c>
      <c r="N87" s="178" t="s">
        <v>195</v>
      </c>
      <c r="O87" s="178" t="s">
        <v>196</v>
      </c>
      <c r="P87" s="178" t="s">
        <v>3</v>
      </c>
      <c r="Q87" s="10"/>
    </row>
    <row r="88" spans="2:17" ht="30" x14ac:dyDescent="0.25">
      <c r="B88" s="198" t="s">
        <v>43</v>
      </c>
      <c r="C88" s="198">
        <f>435/300</f>
        <v>1.45</v>
      </c>
      <c r="D88" s="198" t="s">
        <v>270</v>
      </c>
      <c r="E88" s="199">
        <v>37087306</v>
      </c>
      <c r="F88" s="199" t="s">
        <v>209</v>
      </c>
      <c r="G88" s="199" t="s">
        <v>248</v>
      </c>
      <c r="H88" s="200">
        <v>39374</v>
      </c>
      <c r="I88" s="289" t="s">
        <v>132</v>
      </c>
      <c r="J88" s="198" t="s">
        <v>271</v>
      </c>
      <c r="K88" s="267">
        <v>41337</v>
      </c>
      <c r="L88" s="198" t="s">
        <v>209</v>
      </c>
      <c r="M88" s="110" t="s">
        <v>131</v>
      </c>
      <c r="N88" s="110" t="s">
        <v>131</v>
      </c>
      <c r="O88" s="110" t="s">
        <v>131</v>
      </c>
      <c r="P88" s="311" t="s">
        <v>354</v>
      </c>
      <c r="Q88" s="10"/>
    </row>
    <row r="89" spans="2:17" ht="30" x14ac:dyDescent="0.25">
      <c r="B89" s="198" t="s">
        <v>43</v>
      </c>
      <c r="C89" s="198">
        <f t="shared" ref="C89:C91" si="3">435/300</f>
        <v>1.45</v>
      </c>
      <c r="D89" s="198" t="s">
        <v>270</v>
      </c>
      <c r="E89" s="199">
        <v>37087306</v>
      </c>
      <c r="F89" s="199" t="s">
        <v>209</v>
      </c>
      <c r="G89" s="199" t="s">
        <v>248</v>
      </c>
      <c r="H89" s="200">
        <v>39374</v>
      </c>
      <c r="I89" s="289" t="s">
        <v>132</v>
      </c>
      <c r="J89" s="198" t="s">
        <v>202</v>
      </c>
      <c r="K89" s="198" t="s">
        <v>272</v>
      </c>
      <c r="L89" s="198" t="s">
        <v>273</v>
      </c>
      <c r="M89" s="110" t="s">
        <v>131</v>
      </c>
      <c r="N89" s="110" t="s">
        <v>131</v>
      </c>
      <c r="O89" s="110" t="s">
        <v>131</v>
      </c>
      <c r="P89" s="311" t="s">
        <v>354</v>
      </c>
      <c r="Q89" s="10"/>
    </row>
    <row r="90" spans="2:17" ht="30" x14ac:dyDescent="0.25">
      <c r="B90" s="198" t="s">
        <v>43</v>
      </c>
      <c r="C90" s="198">
        <f t="shared" si="3"/>
        <v>1.45</v>
      </c>
      <c r="D90" s="198" t="s">
        <v>270</v>
      </c>
      <c r="E90" s="199">
        <v>37087306</v>
      </c>
      <c r="F90" s="199" t="s">
        <v>209</v>
      </c>
      <c r="G90" s="199" t="s">
        <v>248</v>
      </c>
      <c r="H90" s="200">
        <v>39374</v>
      </c>
      <c r="I90" s="289" t="s">
        <v>132</v>
      </c>
      <c r="J90" s="198" t="s">
        <v>275</v>
      </c>
      <c r="K90" s="198">
        <v>2012</v>
      </c>
      <c r="L90" s="198" t="s">
        <v>274</v>
      </c>
      <c r="M90" s="110" t="s">
        <v>131</v>
      </c>
      <c r="N90" s="110" t="s">
        <v>131</v>
      </c>
      <c r="O90" s="110" t="s">
        <v>131</v>
      </c>
      <c r="P90" s="311" t="s">
        <v>354</v>
      </c>
      <c r="Q90" s="10"/>
    </row>
    <row r="91" spans="2:17" x14ac:dyDescent="0.25">
      <c r="B91" s="198" t="s">
        <v>43</v>
      </c>
      <c r="C91" s="198">
        <f t="shared" si="3"/>
        <v>1.45</v>
      </c>
      <c r="D91" s="198" t="s">
        <v>270</v>
      </c>
      <c r="E91" s="199">
        <v>37087306</v>
      </c>
      <c r="F91" s="199" t="s">
        <v>209</v>
      </c>
      <c r="G91" s="199" t="s">
        <v>248</v>
      </c>
      <c r="H91" s="200">
        <v>39374</v>
      </c>
      <c r="I91" s="289" t="s">
        <v>132</v>
      </c>
      <c r="J91" s="198" t="s">
        <v>276</v>
      </c>
      <c r="K91" s="198" t="s">
        <v>277</v>
      </c>
      <c r="L91" s="198" t="s">
        <v>209</v>
      </c>
      <c r="M91" s="110" t="s">
        <v>131</v>
      </c>
      <c r="N91" s="110" t="s">
        <v>131</v>
      </c>
      <c r="O91" s="110" t="s">
        <v>131</v>
      </c>
      <c r="P91" s="311" t="s">
        <v>354</v>
      </c>
      <c r="Q91" s="10"/>
    </row>
    <row r="92" spans="2:17" ht="30" x14ac:dyDescent="0.25">
      <c r="B92" s="201" t="s">
        <v>44</v>
      </c>
      <c r="C92" s="201">
        <f>435/300*2</f>
        <v>2.9</v>
      </c>
      <c r="D92" s="201" t="s">
        <v>221</v>
      </c>
      <c r="E92" s="202">
        <v>1085281657</v>
      </c>
      <c r="F92" s="201" t="s">
        <v>222</v>
      </c>
      <c r="G92" s="202" t="s">
        <v>223</v>
      </c>
      <c r="H92" s="203">
        <v>41390</v>
      </c>
      <c r="I92" s="285" t="s">
        <v>131</v>
      </c>
      <c r="J92" s="285" t="s">
        <v>132</v>
      </c>
      <c r="K92" s="286" t="s">
        <v>132</v>
      </c>
      <c r="L92" s="287" t="s">
        <v>132</v>
      </c>
      <c r="M92" s="205" t="s">
        <v>131</v>
      </c>
      <c r="N92" s="288" t="s">
        <v>132</v>
      </c>
      <c r="O92" s="110" t="s">
        <v>131</v>
      </c>
      <c r="P92" s="310" t="s">
        <v>355</v>
      </c>
      <c r="Q92" s="175"/>
    </row>
    <row r="93" spans="2:17" x14ac:dyDescent="0.25">
      <c r="B93" s="198" t="s">
        <v>44</v>
      </c>
      <c r="C93" s="201">
        <f t="shared" ref="C93:C95" si="4">435/300*2</f>
        <v>2.9</v>
      </c>
      <c r="D93" s="198" t="s">
        <v>278</v>
      </c>
      <c r="E93" s="199">
        <v>27094906</v>
      </c>
      <c r="F93" s="199" t="s">
        <v>209</v>
      </c>
      <c r="G93" s="198" t="s">
        <v>223</v>
      </c>
      <c r="H93" s="200">
        <v>38940</v>
      </c>
      <c r="I93" s="289" t="s">
        <v>132</v>
      </c>
      <c r="J93" s="198" t="s">
        <v>279</v>
      </c>
      <c r="K93" s="198" t="s">
        <v>280</v>
      </c>
      <c r="L93" s="198" t="s">
        <v>281</v>
      </c>
      <c r="M93" s="110" t="s">
        <v>131</v>
      </c>
      <c r="N93" s="110" t="s">
        <v>131</v>
      </c>
      <c r="O93" s="110" t="s">
        <v>131</v>
      </c>
      <c r="P93" s="311" t="s">
        <v>354</v>
      </c>
      <c r="Q93" s="175"/>
    </row>
    <row r="94" spans="2:17" x14ac:dyDescent="0.25">
      <c r="B94" s="198" t="s">
        <v>44</v>
      </c>
      <c r="C94" s="201">
        <f t="shared" si="4"/>
        <v>2.9</v>
      </c>
      <c r="D94" s="198" t="s">
        <v>278</v>
      </c>
      <c r="E94" s="199">
        <v>27094906</v>
      </c>
      <c r="F94" s="199" t="s">
        <v>209</v>
      </c>
      <c r="G94" s="198" t="s">
        <v>223</v>
      </c>
      <c r="H94" s="200">
        <v>38940</v>
      </c>
      <c r="I94" s="289" t="s">
        <v>132</v>
      </c>
      <c r="J94" s="198" t="s">
        <v>279</v>
      </c>
      <c r="K94" s="267" t="s">
        <v>282</v>
      </c>
      <c r="L94" s="198" t="s">
        <v>281</v>
      </c>
      <c r="M94" s="110" t="s">
        <v>131</v>
      </c>
      <c r="N94" s="110" t="s">
        <v>131</v>
      </c>
      <c r="O94" s="110" t="s">
        <v>131</v>
      </c>
      <c r="P94" s="311" t="s">
        <v>354</v>
      </c>
      <c r="Q94" s="175"/>
    </row>
    <row r="95" spans="2:17" ht="30" x14ac:dyDescent="0.25">
      <c r="B95" s="198" t="s">
        <v>44</v>
      </c>
      <c r="C95" s="201">
        <f t="shared" si="4"/>
        <v>2.9</v>
      </c>
      <c r="D95" s="198" t="s">
        <v>278</v>
      </c>
      <c r="E95" s="199">
        <v>27094906</v>
      </c>
      <c r="F95" s="199" t="s">
        <v>209</v>
      </c>
      <c r="G95" s="198" t="s">
        <v>223</v>
      </c>
      <c r="H95" s="200">
        <v>38940</v>
      </c>
      <c r="I95" s="289" t="s">
        <v>132</v>
      </c>
      <c r="J95" s="198" t="s">
        <v>283</v>
      </c>
      <c r="K95" s="198" t="s">
        <v>284</v>
      </c>
      <c r="L95" s="198" t="s">
        <v>285</v>
      </c>
      <c r="M95" s="110" t="s">
        <v>131</v>
      </c>
      <c r="N95" s="110" t="s">
        <v>131</v>
      </c>
      <c r="O95" s="110" t="s">
        <v>131</v>
      </c>
      <c r="P95" s="311" t="s">
        <v>354</v>
      </c>
      <c r="Q95" s="175"/>
    </row>
    <row r="96" spans="2:17" s="30" customFormat="1" ht="45" x14ac:dyDescent="0.25">
      <c r="B96" s="290" t="s">
        <v>286</v>
      </c>
      <c r="C96" s="290">
        <f t="shared" ref="C96:C99" si="5">435/300</f>
        <v>1.45</v>
      </c>
      <c r="D96" s="290" t="s">
        <v>287</v>
      </c>
      <c r="E96" s="291">
        <v>98342888</v>
      </c>
      <c r="F96" s="291" t="s">
        <v>180</v>
      </c>
      <c r="G96" s="291" t="s">
        <v>248</v>
      </c>
      <c r="H96" s="292" t="s">
        <v>132</v>
      </c>
      <c r="I96" s="285" t="s">
        <v>132</v>
      </c>
      <c r="J96" s="290" t="s">
        <v>288</v>
      </c>
      <c r="K96" s="290" t="s">
        <v>290</v>
      </c>
      <c r="L96" s="290" t="s">
        <v>289</v>
      </c>
      <c r="M96" s="56" t="s">
        <v>243</v>
      </c>
      <c r="N96" s="56" t="s">
        <v>132</v>
      </c>
      <c r="O96" s="56" t="s">
        <v>131</v>
      </c>
      <c r="P96" s="312" t="s">
        <v>356</v>
      </c>
      <c r="Q96" s="41"/>
    </row>
    <row r="97" spans="2:17" s="30" customFormat="1" ht="45" x14ac:dyDescent="0.25">
      <c r="B97" s="290" t="s">
        <v>286</v>
      </c>
      <c r="C97" s="290">
        <f t="shared" si="5"/>
        <v>1.45</v>
      </c>
      <c r="D97" s="290" t="s">
        <v>287</v>
      </c>
      <c r="E97" s="291">
        <v>98342888</v>
      </c>
      <c r="F97" s="291" t="s">
        <v>180</v>
      </c>
      <c r="G97" s="291" t="s">
        <v>248</v>
      </c>
      <c r="H97" s="292" t="s">
        <v>132</v>
      </c>
      <c r="I97" s="285" t="s">
        <v>132</v>
      </c>
      <c r="J97" s="290" t="s">
        <v>291</v>
      </c>
      <c r="K97" s="290" t="s">
        <v>293</v>
      </c>
      <c r="L97" s="290" t="s">
        <v>292</v>
      </c>
      <c r="M97" s="56" t="s">
        <v>243</v>
      </c>
      <c r="N97" s="56" t="s">
        <v>132</v>
      </c>
      <c r="O97" s="56" t="s">
        <v>131</v>
      </c>
      <c r="P97" s="312" t="s">
        <v>356</v>
      </c>
      <c r="Q97" s="41"/>
    </row>
    <row r="98" spans="2:17" s="30" customFormat="1" ht="45" x14ac:dyDescent="0.25">
      <c r="B98" s="290" t="s">
        <v>286</v>
      </c>
      <c r="C98" s="290">
        <f t="shared" si="5"/>
        <v>1.45</v>
      </c>
      <c r="D98" s="290" t="s">
        <v>287</v>
      </c>
      <c r="E98" s="291">
        <v>98342888</v>
      </c>
      <c r="F98" s="291" t="s">
        <v>180</v>
      </c>
      <c r="G98" s="291" t="s">
        <v>248</v>
      </c>
      <c r="H98" s="292" t="s">
        <v>132</v>
      </c>
      <c r="I98" s="285" t="s">
        <v>132</v>
      </c>
      <c r="J98" s="290" t="s">
        <v>294</v>
      </c>
      <c r="K98" s="290" t="s">
        <v>295</v>
      </c>
      <c r="L98" s="290" t="s">
        <v>180</v>
      </c>
      <c r="M98" s="56" t="s">
        <v>243</v>
      </c>
      <c r="N98" s="56" t="s">
        <v>132</v>
      </c>
      <c r="O98" s="56" t="s">
        <v>131</v>
      </c>
      <c r="P98" s="312" t="s">
        <v>356</v>
      </c>
      <c r="Q98" s="41"/>
    </row>
    <row r="99" spans="2:17" s="30" customFormat="1" ht="45" x14ac:dyDescent="0.25">
      <c r="B99" s="290" t="s">
        <v>286</v>
      </c>
      <c r="C99" s="290">
        <f t="shared" si="5"/>
        <v>1.45</v>
      </c>
      <c r="D99" s="290" t="s">
        <v>287</v>
      </c>
      <c r="E99" s="291">
        <v>98342888</v>
      </c>
      <c r="F99" s="291" t="s">
        <v>180</v>
      </c>
      <c r="G99" s="291" t="s">
        <v>248</v>
      </c>
      <c r="H99" s="292" t="s">
        <v>132</v>
      </c>
      <c r="I99" s="285" t="s">
        <v>132</v>
      </c>
      <c r="J99" s="290" t="s">
        <v>297</v>
      </c>
      <c r="K99" s="290" t="s">
        <v>296</v>
      </c>
      <c r="L99" s="290" t="s">
        <v>180</v>
      </c>
      <c r="M99" s="56" t="s">
        <v>243</v>
      </c>
      <c r="N99" s="56" t="s">
        <v>132</v>
      </c>
      <c r="O99" s="56" t="s">
        <v>131</v>
      </c>
      <c r="P99" s="312" t="s">
        <v>356</v>
      </c>
      <c r="Q99" s="41"/>
    </row>
    <row r="100" spans="2:17" s="30" customFormat="1" ht="30" x14ac:dyDescent="0.25">
      <c r="B100" s="290" t="s">
        <v>44</v>
      </c>
      <c r="C100" s="201">
        <f t="shared" ref="C100:C101" si="6">435/300*2</f>
        <v>2.9</v>
      </c>
      <c r="D100" s="290" t="s">
        <v>298</v>
      </c>
      <c r="E100" s="291">
        <v>87063813</v>
      </c>
      <c r="F100" s="291" t="s">
        <v>299</v>
      </c>
      <c r="G100" s="291" t="s">
        <v>162</v>
      </c>
      <c r="H100" s="292">
        <v>41629</v>
      </c>
      <c r="I100" s="285" t="s">
        <v>132</v>
      </c>
      <c r="J100" s="290" t="s">
        <v>300</v>
      </c>
      <c r="K100" s="290" t="s">
        <v>301</v>
      </c>
      <c r="L100" s="290" t="s">
        <v>299</v>
      </c>
      <c r="M100" s="56" t="s">
        <v>243</v>
      </c>
      <c r="N100" s="56" t="s">
        <v>131</v>
      </c>
      <c r="O100" s="56" t="s">
        <v>131</v>
      </c>
      <c r="P100" s="312" t="s">
        <v>354</v>
      </c>
      <c r="Q100" s="41"/>
    </row>
    <row r="101" spans="2:17" s="30" customFormat="1" x14ac:dyDescent="0.25">
      <c r="B101" s="290" t="s">
        <v>44</v>
      </c>
      <c r="C101" s="201">
        <f t="shared" si="6"/>
        <v>2.9</v>
      </c>
      <c r="D101" s="290" t="s">
        <v>298</v>
      </c>
      <c r="E101" s="291">
        <v>87063813</v>
      </c>
      <c r="F101" s="291" t="s">
        <v>299</v>
      </c>
      <c r="G101" s="291" t="s">
        <v>162</v>
      </c>
      <c r="H101" s="292">
        <v>41629</v>
      </c>
      <c r="I101" s="285"/>
      <c r="J101" s="290" t="s">
        <v>227</v>
      </c>
      <c r="K101" s="290" t="s">
        <v>302</v>
      </c>
      <c r="L101" s="290" t="s">
        <v>299</v>
      </c>
      <c r="M101" s="56" t="s">
        <v>243</v>
      </c>
      <c r="N101" s="56" t="s">
        <v>131</v>
      </c>
      <c r="O101" s="56" t="s">
        <v>131</v>
      </c>
      <c r="P101" s="312" t="s">
        <v>354</v>
      </c>
      <c r="Q101" s="41"/>
    </row>
    <row r="102" spans="2:17" s="30" customFormat="1" ht="30" x14ac:dyDescent="0.25">
      <c r="B102" s="290" t="s">
        <v>286</v>
      </c>
      <c r="C102" s="290">
        <f t="shared" ref="C102:C104" si="7">435/300</f>
        <v>1.45</v>
      </c>
      <c r="D102" s="290" t="s">
        <v>303</v>
      </c>
      <c r="E102" s="291">
        <v>59830991</v>
      </c>
      <c r="F102" s="291" t="s">
        <v>209</v>
      </c>
      <c r="G102" s="291" t="s">
        <v>304</v>
      </c>
      <c r="H102" s="292">
        <v>41056</v>
      </c>
      <c r="I102" s="285" t="s">
        <v>132</v>
      </c>
      <c r="J102" s="290" t="s">
        <v>305</v>
      </c>
      <c r="K102" s="293" t="s">
        <v>306</v>
      </c>
      <c r="L102" s="290" t="s">
        <v>209</v>
      </c>
      <c r="M102" s="56" t="s">
        <v>243</v>
      </c>
      <c r="N102" s="56" t="s">
        <v>131</v>
      </c>
      <c r="O102" s="56" t="s">
        <v>131</v>
      </c>
      <c r="P102" s="312" t="s">
        <v>357</v>
      </c>
      <c r="Q102" s="41"/>
    </row>
    <row r="103" spans="2:17" s="30" customFormat="1" ht="30" x14ac:dyDescent="0.25">
      <c r="B103" s="290" t="s">
        <v>286</v>
      </c>
      <c r="C103" s="290">
        <f t="shared" si="7"/>
        <v>1.45</v>
      </c>
      <c r="D103" s="290" t="s">
        <v>303</v>
      </c>
      <c r="E103" s="291">
        <v>59830991</v>
      </c>
      <c r="F103" s="291" t="s">
        <v>209</v>
      </c>
      <c r="G103" s="291" t="s">
        <v>304</v>
      </c>
      <c r="H103" s="292">
        <v>41056</v>
      </c>
      <c r="I103" s="285" t="s">
        <v>132</v>
      </c>
      <c r="J103" s="290" t="s">
        <v>307</v>
      </c>
      <c r="K103" s="293" t="s">
        <v>308</v>
      </c>
      <c r="L103" s="290" t="s">
        <v>209</v>
      </c>
      <c r="M103" s="56" t="s">
        <v>243</v>
      </c>
      <c r="N103" s="56" t="s">
        <v>131</v>
      </c>
      <c r="O103" s="56" t="s">
        <v>131</v>
      </c>
      <c r="P103" s="312" t="s">
        <v>357</v>
      </c>
      <c r="Q103" s="41"/>
    </row>
    <row r="104" spans="2:17" s="30" customFormat="1" ht="30" x14ac:dyDescent="0.25">
      <c r="B104" s="290" t="s">
        <v>286</v>
      </c>
      <c r="C104" s="290">
        <f t="shared" si="7"/>
        <v>1.45</v>
      </c>
      <c r="D104" s="290" t="s">
        <v>303</v>
      </c>
      <c r="E104" s="291">
        <v>59830991</v>
      </c>
      <c r="F104" s="291" t="s">
        <v>209</v>
      </c>
      <c r="G104" s="291" t="s">
        <v>304</v>
      </c>
      <c r="H104" s="292">
        <v>41056</v>
      </c>
      <c r="I104" s="285" t="s">
        <v>132</v>
      </c>
      <c r="J104" s="290" t="s">
        <v>275</v>
      </c>
      <c r="K104" s="290" t="s">
        <v>309</v>
      </c>
      <c r="L104" s="290" t="s">
        <v>209</v>
      </c>
      <c r="M104" s="56" t="s">
        <v>243</v>
      </c>
      <c r="N104" s="56" t="s">
        <v>131</v>
      </c>
      <c r="O104" s="56" t="s">
        <v>131</v>
      </c>
      <c r="P104" s="312" t="s">
        <v>357</v>
      </c>
      <c r="Q104" s="41"/>
    </row>
    <row r="105" spans="2:17" s="30" customFormat="1" x14ac:dyDescent="0.25">
      <c r="B105" s="290" t="s">
        <v>44</v>
      </c>
      <c r="C105" s="201">
        <f t="shared" ref="C105:C107" si="8">435/300*2</f>
        <v>2.9</v>
      </c>
      <c r="D105" s="290" t="s">
        <v>310</v>
      </c>
      <c r="E105" s="291">
        <v>52310084</v>
      </c>
      <c r="F105" s="291" t="s">
        <v>209</v>
      </c>
      <c r="G105" s="291" t="s">
        <v>311</v>
      </c>
      <c r="H105" s="292">
        <v>36672</v>
      </c>
      <c r="I105" s="285" t="s">
        <v>132</v>
      </c>
      <c r="J105" s="290" t="s">
        <v>312</v>
      </c>
      <c r="K105" s="290" t="s">
        <v>314</v>
      </c>
      <c r="L105" s="290" t="s">
        <v>209</v>
      </c>
      <c r="M105" s="56" t="s">
        <v>131</v>
      </c>
      <c r="N105" s="56" t="s">
        <v>131</v>
      </c>
      <c r="O105" s="56" t="s">
        <v>131</v>
      </c>
      <c r="P105" s="312" t="s">
        <v>354</v>
      </c>
      <c r="Q105" s="41"/>
    </row>
    <row r="106" spans="2:17" s="30" customFormat="1" x14ac:dyDescent="0.25">
      <c r="B106" s="290" t="s">
        <v>44</v>
      </c>
      <c r="C106" s="201">
        <f t="shared" si="8"/>
        <v>2.9</v>
      </c>
      <c r="D106" s="290" t="s">
        <v>310</v>
      </c>
      <c r="E106" s="291">
        <v>52310084</v>
      </c>
      <c r="F106" s="291" t="s">
        <v>209</v>
      </c>
      <c r="G106" s="291" t="s">
        <v>311</v>
      </c>
      <c r="H106" s="292">
        <v>36672</v>
      </c>
      <c r="I106" s="285" t="s">
        <v>132</v>
      </c>
      <c r="J106" s="290" t="s">
        <v>312</v>
      </c>
      <c r="K106" s="290" t="s">
        <v>313</v>
      </c>
      <c r="L106" s="290" t="s">
        <v>209</v>
      </c>
      <c r="M106" s="56" t="s">
        <v>131</v>
      </c>
      <c r="N106" s="56" t="s">
        <v>131</v>
      </c>
      <c r="O106" s="56" t="s">
        <v>131</v>
      </c>
      <c r="P106" s="312" t="s">
        <v>354</v>
      </c>
      <c r="Q106" s="41"/>
    </row>
    <row r="107" spans="2:17" x14ac:dyDescent="0.25">
      <c r="B107" s="198" t="s">
        <v>44</v>
      </c>
      <c r="C107" s="201">
        <f t="shared" si="8"/>
        <v>2.9</v>
      </c>
      <c r="D107" s="198" t="s">
        <v>310</v>
      </c>
      <c r="E107" s="199">
        <v>52310084</v>
      </c>
      <c r="F107" s="199" t="s">
        <v>209</v>
      </c>
      <c r="G107" s="199" t="s">
        <v>311</v>
      </c>
      <c r="H107" s="200">
        <v>36672</v>
      </c>
      <c r="I107" s="289" t="s">
        <v>132</v>
      </c>
      <c r="J107" s="198" t="s">
        <v>315</v>
      </c>
      <c r="K107" s="198" t="s">
        <v>316</v>
      </c>
      <c r="L107" s="198" t="s">
        <v>209</v>
      </c>
      <c r="M107" s="110" t="s">
        <v>131</v>
      </c>
      <c r="N107" s="110" t="s">
        <v>131</v>
      </c>
      <c r="O107" s="110" t="s">
        <v>131</v>
      </c>
      <c r="P107" s="310" t="s">
        <v>354</v>
      </c>
      <c r="Q107" s="175"/>
    </row>
    <row r="108" spans="2:17" x14ac:dyDescent="0.25">
      <c r="B108" s="206"/>
      <c r="C108" s="206"/>
      <c r="D108" s="206"/>
      <c r="E108" s="207"/>
      <c r="F108" s="207"/>
      <c r="G108" s="206"/>
      <c r="H108" s="208"/>
      <c r="I108" s="209"/>
      <c r="J108" s="206"/>
      <c r="K108" s="206"/>
      <c r="L108" s="206"/>
      <c r="M108" s="10"/>
      <c r="N108" s="10"/>
      <c r="O108" s="10"/>
      <c r="P108" s="175"/>
      <c r="Q108" s="175"/>
    </row>
    <row r="109" spans="2:17" x14ac:dyDescent="0.25">
      <c r="B109" s="30"/>
      <c r="C109" s="30"/>
      <c r="D109" s="187"/>
      <c r="E109" s="31"/>
      <c r="F109" s="30"/>
      <c r="G109" s="30"/>
      <c r="H109" s="30"/>
      <c r="I109" s="30"/>
      <c r="J109" s="30"/>
      <c r="K109" s="30"/>
      <c r="L109" s="187"/>
      <c r="M109" s="30"/>
      <c r="N109" s="30"/>
      <c r="O109" s="30"/>
      <c r="P109" s="30"/>
      <c r="Q109" s="10"/>
    </row>
    <row r="110" spans="2:17" ht="18.75" x14ac:dyDescent="0.25">
      <c r="B110" s="57" t="s">
        <v>32</v>
      </c>
      <c r="C110" s="69" t="e">
        <f>+#REF!</f>
        <v>#REF!</v>
      </c>
      <c r="H110" s="32"/>
      <c r="I110" s="32"/>
      <c r="J110" s="32"/>
      <c r="K110" s="32"/>
      <c r="L110" s="195"/>
      <c r="M110" s="32"/>
      <c r="N110" s="30"/>
      <c r="O110" s="30"/>
      <c r="P110" s="30"/>
      <c r="Q110" s="10"/>
    </row>
    <row r="111" spans="2:17" ht="19.5" thickBot="1" x14ac:dyDescent="0.3">
      <c r="B111" s="221"/>
      <c r="C111" s="222"/>
      <c r="H111" s="32"/>
      <c r="I111" s="32"/>
      <c r="J111" s="32"/>
      <c r="K111" s="32"/>
      <c r="L111" s="195"/>
      <c r="M111" s="32"/>
      <c r="N111" s="30"/>
      <c r="O111" s="30"/>
      <c r="P111" s="30"/>
      <c r="Q111" s="10"/>
    </row>
    <row r="112" spans="2:17" ht="27" thickBot="1" x14ac:dyDescent="0.3">
      <c r="B112" s="223" t="s">
        <v>46</v>
      </c>
      <c r="C112" s="224"/>
      <c r="D112" s="225"/>
      <c r="E112" s="225"/>
      <c r="F112" s="225"/>
      <c r="G112" s="225"/>
      <c r="H112" s="269"/>
      <c r="I112" s="269"/>
      <c r="J112" s="269"/>
      <c r="K112" s="269"/>
      <c r="L112" s="269"/>
      <c r="M112" s="269"/>
      <c r="N112" s="226"/>
      <c r="O112" s="30"/>
      <c r="P112" s="30"/>
      <c r="Q112" s="10"/>
    </row>
    <row r="113" spans="1:17" x14ac:dyDescent="0.25">
      <c r="B113" s="217"/>
      <c r="C113" s="227"/>
      <c r="D113" s="9"/>
      <c r="H113" s="217"/>
      <c r="I113" s="217"/>
      <c r="J113" s="217"/>
      <c r="K113" s="217"/>
      <c r="L113" s="217"/>
      <c r="M113" s="217"/>
      <c r="N113" s="30"/>
      <c r="O113" s="30"/>
      <c r="P113" s="30"/>
      <c r="Q113" s="10"/>
    </row>
    <row r="114" spans="1:17" x14ac:dyDescent="0.25">
      <c r="B114" s="217"/>
      <c r="C114" s="227"/>
      <c r="D114" s="9"/>
      <c r="H114" s="217"/>
      <c r="I114" s="217"/>
      <c r="J114" s="217"/>
      <c r="K114" s="217"/>
      <c r="L114" s="217"/>
      <c r="M114" s="217"/>
      <c r="N114" s="30"/>
      <c r="O114" s="30"/>
      <c r="P114" s="30"/>
      <c r="Q114" s="10"/>
    </row>
    <row r="115" spans="1:17" ht="30" x14ac:dyDescent="0.25">
      <c r="B115" s="228" t="s">
        <v>33</v>
      </c>
      <c r="C115" s="229" t="s">
        <v>226</v>
      </c>
      <c r="D115" s="179" t="s">
        <v>3</v>
      </c>
      <c r="E115" s="213"/>
      <c r="H115" s="217"/>
      <c r="I115" s="217"/>
      <c r="J115" s="217"/>
      <c r="K115" s="217"/>
      <c r="L115" s="217"/>
      <c r="M115" s="217"/>
      <c r="N115" s="30"/>
      <c r="O115" s="30"/>
      <c r="P115" s="30"/>
      <c r="Q115" s="10"/>
    </row>
    <row r="116" spans="1:17" ht="240" x14ac:dyDescent="0.25">
      <c r="B116" s="216" t="s">
        <v>118</v>
      </c>
      <c r="C116" s="230" t="s">
        <v>132</v>
      </c>
      <c r="D116" s="305" t="s">
        <v>339</v>
      </c>
      <c r="E116" s="151"/>
      <c r="H116" s="217"/>
      <c r="I116" s="217"/>
      <c r="J116" s="217"/>
      <c r="K116" s="217"/>
      <c r="L116" s="217"/>
      <c r="M116" s="217"/>
      <c r="N116" s="30"/>
      <c r="O116" s="30"/>
      <c r="P116" s="30"/>
      <c r="Q116" s="10"/>
    </row>
    <row r="117" spans="1:17" ht="18.75" x14ac:dyDescent="0.25">
      <c r="B117" s="221"/>
      <c r="C117" s="222"/>
      <c r="H117" s="32"/>
      <c r="I117" s="32"/>
      <c r="J117" s="32"/>
      <c r="K117" s="32"/>
      <c r="L117" s="195"/>
      <c r="M117" s="32"/>
      <c r="N117" s="30"/>
      <c r="O117" s="30"/>
      <c r="P117" s="30"/>
      <c r="Q117" s="10"/>
    </row>
    <row r="118" spans="1:17" ht="18.75" x14ac:dyDescent="0.25">
      <c r="B118" s="221"/>
      <c r="C118" s="222"/>
      <c r="H118" s="32"/>
      <c r="I118" s="32"/>
      <c r="J118" s="32"/>
      <c r="K118" s="32"/>
      <c r="L118" s="195"/>
      <c r="M118" s="32"/>
      <c r="N118" s="30"/>
      <c r="O118" s="30"/>
      <c r="P118" s="30"/>
      <c r="Q118" s="10"/>
    </row>
    <row r="119" spans="1:17" ht="26.25" x14ac:dyDescent="0.25">
      <c r="B119" s="231" t="s">
        <v>237</v>
      </c>
      <c r="C119" s="222"/>
      <c r="H119" s="32"/>
      <c r="I119" s="32"/>
      <c r="J119" s="32"/>
      <c r="K119" s="32"/>
      <c r="L119" s="195"/>
      <c r="M119" s="32"/>
      <c r="N119" s="30"/>
      <c r="O119" s="30"/>
      <c r="P119" s="30"/>
    </row>
    <row r="120" spans="1:17" x14ac:dyDescent="0.25">
      <c r="B120" s="232"/>
      <c r="C120" s="227"/>
      <c r="D120" s="9"/>
      <c r="H120" s="232"/>
      <c r="I120" s="232"/>
      <c r="J120" s="232"/>
      <c r="K120" s="232"/>
      <c r="L120" s="232"/>
      <c r="M120" s="232"/>
      <c r="N120" s="30"/>
      <c r="O120" s="30"/>
      <c r="P120" s="30"/>
    </row>
    <row r="121" spans="1:17" ht="15.75" thickBot="1" x14ac:dyDescent="0.3">
      <c r="B121" s="232"/>
      <c r="C121" s="227"/>
      <c r="D121" s="9"/>
      <c r="H121" s="232"/>
      <c r="I121" s="232"/>
      <c r="J121" s="232"/>
      <c r="K121" s="232"/>
      <c r="L121" s="232"/>
      <c r="M121" s="232"/>
      <c r="N121" s="30"/>
      <c r="O121" s="30"/>
      <c r="P121" s="30"/>
    </row>
    <row r="122" spans="1:17" ht="27" thickBot="1" x14ac:dyDescent="0.3">
      <c r="B122" s="223" t="s">
        <v>238</v>
      </c>
      <c r="C122" s="222"/>
      <c r="H122" s="32"/>
      <c r="I122" s="32"/>
      <c r="J122" s="32"/>
      <c r="K122" s="32"/>
      <c r="L122" s="195"/>
      <c r="M122" s="32"/>
      <c r="N122" s="30"/>
      <c r="O122" s="30"/>
      <c r="P122" s="30"/>
    </row>
    <row r="123" spans="1:17" x14ac:dyDescent="0.25">
      <c r="B123" s="232"/>
      <c r="C123" s="227"/>
      <c r="D123" s="9"/>
      <c r="H123" s="232"/>
      <c r="I123" s="232"/>
      <c r="J123" s="232"/>
      <c r="K123" s="232"/>
      <c r="L123" s="232"/>
      <c r="M123" s="232"/>
      <c r="N123" s="30"/>
      <c r="O123" s="30"/>
      <c r="P123" s="30"/>
    </row>
    <row r="124" spans="1:17" ht="19.5" thickBot="1" x14ac:dyDescent="0.3">
      <c r="B124" s="232"/>
      <c r="C124" s="227"/>
      <c r="D124" s="9"/>
      <c r="H124" s="232"/>
      <c r="I124" s="232"/>
      <c r="J124" s="232"/>
      <c r="K124" s="232"/>
      <c r="L124" s="232"/>
      <c r="M124" s="233"/>
      <c r="N124" s="234"/>
      <c r="O124" s="30"/>
      <c r="P124" s="30"/>
    </row>
    <row r="125" spans="1:17" s="301" customFormat="1" ht="75" x14ac:dyDescent="0.25">
      <c r="B125" s="296" t="s">
        <v>140</v>
      </c>
      <c r="C125" s="297" t="s">
        <v>141</v>
      </c>
      <c r="D125" s="296" t="s">
        <v>142</v>
      </c>
      <c r="E125" s="296" t="s">
        <v>45</v>
      </c>
      <c r="F125" s="296" t="s">
        <v>22</v>
      </c>
      <c r="G125" s="296" t="s">
        <v>98</v>
      </c>
      <c r="H125" s="298" t="s">
        <v>17</v>
      </c>
      <c r="I125" s="298" t="s">
        <v>10</v>
      </c>
      <c r="J125" s="298" t="s">
        <v>31</v>
      </c>
      <c r="K125" s="298" t="s">
        <v>59</v>
      </c>
      <c r="L125" s="298" t="s">
        <v>20</v>
      </c>
      <c r="M125" s="299" t="s">
        <v>26</v>
      </c>
      <c r="N125" s="296" t="s">
        <v>143</v>
      </c>
      <c r="O125" s="296" t="s">
        <v>36</v>
      </c>
      <c r="P125" s="300" t="s">
        <v>11</v>
      </c>
      <c r="Q125" s="300" t="s">
        <v>19</v>
      </c>
    </row>
    <row r="126" spans="1:17" s="235" customFormat="1" x14ac:dyDescent="0.25">
      <c r="A126" s="236">
        <v>1</v>
      </c>
      <c r="B126" s="237"/>
      <c r="C126" s="238"/>
      <c r="D126" s="239"/>
      <c r="E126" s="240"/>
      <c r="F126" s="241"/>
      <c r="G126" s="242"/>
      <c r="H126" s="243"/>
      <c r="I126" s="244"/>
      <c r="J126" s="244"/>
      <c r="K126" s="244"/>
      <c r="L126" s="244"/>
      <c r="M126" s="245"/>
      <c r="N126" s="245">
        <f>+M126*G126</f>
        <v>0</v>
      </c>
      <c r="O126" s="246"/>
      <c r="P126" s="246"/>
      <c r="Q126" s="236"/>
    </row>
    <row r="127" spans="1:17" s="235" customFormat="1" x14ac:dyDescent="0.25">
      <c r="A127" s="236">
        <f t="shared" ref="A127:A133" si="9">+A126+1</f>
        <v>2</v>
      </c>
      <c r="B127" s="237"/>
      <c r="C127" s="238"/>
      <c r="D127" s="239"/>
      <c r="E127" s="240"/>
      <c r="F127" s="241"/>
      <c r="G127" s="241"/>
      <c r="H127" s="247"/>
      <c r="I127" s="244"/>
      <c r="J127" s="244"/>
      <c r="K127" s="244"/>
      <c r="L127" s="244"/>
      <c r="M127" s="245"/>
      <c r="N127" s="245"/>
      <c r="O127" s="246"/>
      <c r="P127" s="246"/>
      <c r="Q127" s="236"/>
    </row>
    <row r="128" spans="1:17" s="235" customFormat="1" x14ac:dyDescent="0.25">
      <c r="A128" s="236">
        <f t="shared" si="9"/>
        <v>3</v>
      </c>
      <c r="B128" s="237"/>
      <c r="C128" s="238"/>
      <c r="D128" s="239"/>
      <c r="E128" s="240"/>
      <c r="F128" s="241"/>
      <c r="G128" s="241"/>
      <c r="H128" s="247"/>
      <c r="I128" s="244"/>
      <c r="J128" s="244"/>
      <c r="K128" s="244"/>
      <c r="L128" s="244"/>
      <c r="M128" s="245"/>
      <c r="N128" s="245"/>
      <c r="O128" s="246"/>
      <c r="P128" s="246"/>
      <c r="Q128" s="236"/>
    </row>
    <row r="129" spans="1:17" s="235" customFormat="1" x14ac:dyDescent="0.25">
      <c r="A129" s="236">
        <f t="shared" si="9"/>
        <v>4</v>
      </c>
      <c r="B129" s="237"/>
      <c r="C129" s="238"/>
      <c r="D129" s="239"/>
      <c r="E129" s="240"/>
      <c r="F129" s="241"/>
      <c r="G129" s="241"/>
      <c r="H129" s="247"/>
      <c r="I129" s="244"/>
      <c r="J129" s="244"/>
      <c r="K129" s="244"/>
      <c r="L129" s="244"/>
      <c r="M129" s="245"/>
      <c r="N129" s="245"/>
      <c r="O129" s="246"/>
      <c r="P129" s="246"/>
      <c r="Q129" s="236"/>
    </row>
    <row r="130" spans="1:17" s="235" customFormat="1" x14ac:dyDescent="0.25">
      <c r="A130" s="236">
        <f t="shared" si="9"/>
        <v>5</v>
      </c>
      <c r="B130" s="237"/>
      <c r="C130" s="238"/>
      <c r="D130" s="239"/>
      <c r="E130" s="240"/>
      <c r="F130" s="241"/>
      <c r="G130" s="241"/>
      <c r="H130" s="247"/>
      <c r="I130" s="244"/>
      <c r="J130" s="244"/>
      <c r="K130" s="244"/>
      <c r="L130" s="244"/>
      <c r="M130" s="245"/>
      <c r="N130" s="245"/>
      <c r="O130" s="246"/>
      <c r="P130" s="246"/>
      <c r="Q130" s="236"/>
    </row>
    <row r="131" spans="1:17" s="235" customFormat="1" x14ac:dyDescent="0.25">
      <c r="A131" s="236">
        <f t="shared" si="9"/>
        <v>6</v>
      </c>
      <c r="B131" s="237"/>
      <c r="C131" s="238"/>
      <c r="D131" s="239"/>
      <c r="E131" s="240"/>
      <c r="F131" s="241"/>
      <c r="G131" s="241"/>
      <c r="H131" s="247"/>
      <c r="I131" s="244"/>
      <c r="J131" s="244"/>
      <c r="K131" s="244"/>
      <c r="L131" s="244"/>
      <c r="M131" s="245"/>
      <c r="N131" s="245"/>
      <c r="O131" s="246"/>
      <c r="P131" s="246"/>
      <c r="Q131" s="236"/>
    </row>
    <row r="132" spans="1:17" s="235" customFormat="1" x14ac:dyDescent="0.25">
      <c r="A132" s="236">
        <f t="shared" si="9"/>
        <v>7</v>
      </c>
      <c r="B132" s="237"/>
      <c r="C132" s="238"/>
      <c r="D132" s="239"/>
      <c r="E132" s="240"/>
      <c r="F132" s="241"/>
      <c r="G132" s="241"/>
      <c r="H132" s="247"/>
      <c r="I132" s="244"/>
      <c r="J132" s="244"/>
      <c r="K132" s="244"/>
      <c r="L132" s="244"/>
      <c r="M132" s="245"/>
      <c r="N132" s="245"/>
      <c r="O132" s="246"/>
      <c r="P132" s="246"/>
      <c r="Q132" s="236"/>
    </row>
    <row r="133" spans="1:17" s="235" customFormat="1" x14ac:dyDescent="0.25">
      <c r="A133" s="236">
        <f t="shared" si="9"/>
        <v>8</v>
      </c>
      <c r="B133" s="237"/>
      <c r="C133" s="238"/>
      <c r="D133" s="239"/>
      <c r="E133" s="240"/>
      <c r="F133" s="241"/>
      <c r="G133" s="241"/>
      <c r="H133" s="247"/>
      <c r="I133" s="244"/>
      <c r="J133" s="244"/>
      <c r="K133" s="244"/>
      <c r="L133" s="244"/>
      <c r="M133" s="245"/>
      <c r="N133" s="245"/>
      <c r="O133" s="246"/>
      <c r="P133" s="246"/>
      <c r="Q133" s="236"/>
    </row>
    <row r="134" spans="1:17" s="235" customFormat="1" x14ac:dyDescent="0.25">
      <c r="A134" s="236"/>
      <c r="B134" s="237" t="s">
        <v>16</v>
      </c>
      <c r="C134" s="238"/>
      <c r="D134" s="239"/>
      <c r="E134" s="240"/>
      <c r="F134" s="241"/>
      <c r="G134" s="241"/>
      <c r="H134" s="247"/>
      <c r="I134" s="244"/>
      <c r="J134" s="244"/>
      <c r="K134" s="248">
        <f>SUM(K126:K133)</f>
        <v>0</v>
      </c>
      <c r="L134" s="248">
        <f>SUM(L126:L133)</f>
        <v>0</v>
      </c>
      <c r="M134" s="249">
        <f>SUM(M126:M133)</f>
        <v>0</v>
      </c>
      <c r="N134" s="248">
        <f>SUM(N126:N133)</f>
        <v>0</v>
      </c>
      <c r="O134" s="246"/>
      <c r="P134" s="246"/>
      <c r="Q134" s="236"/>
    </row>
    <row r="135" spans="1:17" x14ac:dyDescent="0.25">
      <c r="B135" s="232"/>
      <c r="C135" s="227"/>
      <c r="D135" s="9"/>
      <c r="E135" s="250"/>
      <c r="H135" s="232"/>
      <c r="I135" s="232"/>
      <c r="J135" s="232"/>
      <c r="K135" s="232"/>
      <c r="L135" s="232"/>
      <c r="M135" s="232"/>
      <c r="N135" s="30"/>
      <c r="O135" s="30"/>
      <c r="P135" s="30"/>
    </row>
    <row r="136" spans="1:17" ht="18.75" x14ac:dyDescent="0.25">
      <c r="B136" s="57" t="s">
        <v>32</v>
      </c>
      <c r="C136" s="69">
        <f>+K134</f>
        <v>0</v>
      </c>
      <c r="D136" s="9"/>
      <c r="H136" s="32"/>
      <c r="I136" s="32"/>
      <c r="J136" s="32"/>
      <c r="K136" s="32"/>
      <c r="L136" s="32"/>
      <c r="M136" s="32"/>
      <c r="N136" s="30"/>
      <c r="O136" s="30"/>
      <c r="P136" s="30"/>
    </row>
    <row r="137" spans="1:17" x14ac:dyDescent="0.25">
      <c r="B137" s="232"/>
      <c r="C137" s="227"/>
      <c r="D137" s="9"/>
      <c r="H137" s="232"/>
      <c r="I137" s="232"/>
      <c r="J137" s="232"/>
      <c r="K137" s="232"/>
      <c r="L137" s="232"/>
      <c r="M137" s="232"/>
      <c r="N137" s="30"/>
      <c r="O137" s="30"/>
      <c r="P137" s="30"/>
    </row>
    <row r="138" spans="1:17" ht="15.75" thickBot="1" x14ac:dyDescent="0.3">
      <c r="B138" s="232"/>
      <c r="C138" s="227"/>
      <c r="D138" s="9"/>
      <c r="H138" s="232"/>
      <c r="I138" s="232"/>
      <c r="J138" s="232"/>
      <c r="K138" s="232"/>
      <c r="L138" s="232"/>
      <c r="M138" s="232"/>
      <c r="N138" s="30"/>
      <c r="O138" s="30"/>
      <c r="P138" s="30"/>
    </row>
    <row r="139" spans="1:17" ht="30.75" thickBot="1" x14ac:dyDescent="0.3">
      <c r="B139" s="255" t="s">
        <v>48</v>
      </c>
      <c r="C139" s="251" t="s">
        <v>49</v>
      </c>
      <c r="D139" s="252" t="s">
        <v>50</v>
      </c>
      <c r="E139" s="257" t="s">
        <v>53</v>
      </c>
      <c r="H139" s="232"/>
      <c r="I139" s="232"/>
      <c r="J139" s="232"/>
      <c r="K139" s="232"/>
      <c r="L139" s="232"/>
      <c r="M139" s="232"/>
      <c r="N139" s="30"/>
      <c r="O139" s="30"/>
      <c r="P139" s="30"/>
    </row>
    <row r="140" spans="1:17" x14ac:dyDescent="0.25">
      <c r="B140" s="262" t="s">
        <v>119</v>
      </c>
      <c r="C140" s="253">
        <v>20</v>
      </c>
      <c r="D140" s="66"/>
      <c r="E140" s="258">
        <f>+D140+D141+D142</f>
        <v>0</v>
      </c>
      <c r="H140" s="232"/>
      <c r="I140" s="232"/>
      <c r="J140" s="232"/>
      <c r="K140" s="232"/>
      <c r="L140" s="232"/>
      <c r="M140" s="232"/>
      <c r="N140" s="30"/>
      <c r="O140" s="30"/>
      <c r="P140" s="30"/>
    </row>
    <row r="141" spans="1:17" x14ac:dyDescent="0.25">
      <c r="B141" s="256" t="s">
        <v>120</v>
      </c>
      <c r="C141" s="230">
        <v>30</v>
      </c>
      <c r="D141" s="272">
        <v>0</v>
      </c>
      <c r="E141" s="259"/>
      <c r="H141" s="232"/>
      <c r="I141" s="232"/>
      <c r="J141" s="232"/>
      <c r="K141" s="232"/>
      <c r="L141" s="232"/>
      <c r="M141" s="232"/>
      <c r="N141" s="30"/>
      <c r="O141" s="30"/>
      <c r="P141" s="30"/>
    </row>
    <row r="142" spans="1:17" ht="15.75" thickBot="1" x14ac:dyDescent="0.3">
      <c r="B142" s="260" t="s">
        <v>121</v>
      </c>
      <c r="C142" s="254">
        <v>40</v>
      </c>
      <c r="D142" s="68">
        <v>0</v>
      </c>
      <c r="E142" s="261"/>
      <c r="H142" s="232"/>
      <c r="I142" s="232"/>
      <c r="J142" s="232"/>
      <c r="K142" s="232"/>
      <c r="L142" s="232"/>
      <c r="M142" s="232"/>
      <c r="N142" s="30"/>
      <c r="O142" s="30"/>
      <c r="P142" s="30"/>
    </row>
    <row r="143" spans="1:17" ht="18.75" x14ac:dyDescent="0.25">
      <c r="B143" s="221"/>
      <c r="C143" s="222"/>
      <c r="H143" s="32"/>
      <c r="I143" s="32"/>
      <c r="J143" s="32"/>
      <c r="K143" s="32"/>
      <c r="L143" s="195"/>
      <c r="M143" s="32"/>
      <c r="N143" s="30"/>
      <c r="O143" s="30"/>
      <c r="P143" s="30"/>
    </row>
    <row r="145" spans="2:17" ht="15.75" thickBot="1" x14ac:dyDescent="0.3"/>
    <row r="146" spans="2:17" ht="27" thickBot="1" x14ac:dyDescent="0.3">
      <c r="B146" s="361" t="s">
        <v>51</v>
      </c>
      <c r="C146" s="362"/>
      <c r="D146" s="362"/>
      <c r="E146" s="362"/>
      <c r="F146" s="362"/>
      <c r="G146" s="362"/>
      <c r="H146" s="362"/>
      <c r="I146" s="362"/>
      <c r="J146" s="362"/>
      <c r="K146" s="362"/>
      <c r="L146" s="362"/>
      <c r="M146" s="362"/>
      <c r="N146" s="363"/>
    </row>
    <row r="148" spans="2:17" ht="76.5" customHeight="1" x14ac:dyDescent="0.25">
      <c r="B148" s="109" t="s">
        <v>0</v>
      </c>
      <c r="C148" s="109" t="s">
        <v>39</v>
      </c>
      <c r="D148" s="109" t="s">
        <v>40</v>
      </c>
      <c r="E148" s="109" t="s">
        <v>111</v>
      </c>
      <c r="F148" s="109" t="s">
        <v>113</v>
      </c>
      <c r="G148" s="109" t="s">
        <v>114</v>
      </c>
      <c r="H148" s="109" t="s">
        <v>115</v>
      </c>
      <c r="I148" s="109" t="s">
        <v>112</v>
      </c>
      <c r="J148" s="364" t="s">
        <v>116</v>
      </c>
      <c r="K148" s="381"/>
      <c r="L148" s="365"/>
      <c r="M148" s="109" t="s">
        <v>117</v>
      </c>
      <c r="N148" s="109" t="s">
        <v>41</v>
      </c>
      <c r="O148" s="109" t="s">
        <v>42</v>
      </c>
      <c r="P148" s="364" t="s">
        <v>3</v>
      </c>
      <c r="Q148" s="365"/>
    </row>
    <row r="149" spans="2:17" ht="60.75" customHeight="1" x14ac:dyDescent="0.25">
      <c r="B149" s="268"/>
      <c r="C149" s="268"/>
      <c r="D149" s="268"/>
      <c r="E149" s="3"/>
      <c r="F149" s="3"/>
      <c r="G149" s="3"/>
      <c r="H149" s="3"/>
      <c r="I149" s="5"/>
      <c r="J149" s="1"/>
      <c r="K149" s="167"/>
      <c r="L149" s="93"/>
      <c r="M149" s="110"/>
      <c r="N149" s="110"/>
      <c r="O149" s="110"/>
      <c r="P149" s="382"/>
      <c r="Q149" s="382"/>
    </row>
    <row r="150" spans="2:17" ht="60.75" customHeight="1" x14ac:dyDescent="0.25">
      <c r="B150" s="268" t="s">
        <v>125</v>
      </c>
      <c r="C150" s="268"/>
      <c r="D150" s="268"/>
      <c r="E150" s="3"/>
      <c r="F150" s="3"/>
      <c r="G150" s="3"/>
      <c r="H150" s="3"/>
      <c r="I150" s="5"/>
      <c r="J150" s="1"/>
      <c r="K150" s="93"/>
      <c r="L150" s="93"/>
      <c r="M150" s="110"/>
      <c r="N150" s="110"/>
      <c r="O150" s="110"/>
      <c r="P150" s="272"/>
      <c r="Q150" s="272"/>
    </row>
    <row r="151" spans="2:17" ht="33.6" customHeight="1" x14ac:dyDescent="0.25">
      <c r="B151" s="268" t="s">
        <v>126</v>
      </c>
      <c r="C151" s="268"/>
      <c r="D151" s="268"/>
      <c r="E151" s="3"/>
      <c r="F151" s="3"/>
      <c r="G151" s="3"/>
      <c r="H151" s="3"/>
      <c r="I151" s="5"/>
      <c r="J151" s="1"/>
      <c r="K151" s="92"/>
      <c r="L151" s="93"/>
      <c r="M151" s="110"/>
      <c r="N151" s="110"/>
      <c r="O151" s="110"/>
      <c r="P151" s="382"/>
      <c r="Q151" s="382"/>
    </row>
    <row r="154" spans="2:17" ht="15.75" thickBot="1" x14ac:dyDescent="0.3"/>
    <row r="155" spans="2:17" ht="54" customHeight="1" x14ac:dyDescent="0.25">
      <c r="B155" s="112" t="s">
        <v>33</v>
      </c>
      <c r="C155" s="112" t="s">
        <v>48</v>
      </c>
      <c r="D155" s="109" t="s">
        <v>49</v>
      </c>
      <c r="E155" s="112" t="s">
        <v>50</v>
      </c>
      <c r="F155" s="71" t="s">
        <v>54</v>
      </c>
      <c r="G155" s="89"/>
    </row>
    <row r="156" spans="2:17" ht="120.75" customHeight="1" x14ac:dyDescent="0.2">
      <c r="B156" s="353" t="s">
        <v>52</v>
      </c>
      <c r="C156" s="6" t="s">
        <v>122</v>
      </c>
      <c r="D156" s="151">
        <v>25</v>
      </c>
      <c r="E156" s="272">
        <v>0</v>
      </c>
      <c r="F156" s="354">
        <f>+E156+E157+E158</f>
        <v>0</v>
      </c>
      <c r="G156" s="90"/>
    </row>
    <row r="157" spans="2:17" ht="76.150000000000006" customHeight="1" x14ac:dyDescent="0.2">
      <c r="B157" s="353"/>
      <c r="C157" s="6" t="s">
        <v>123</v>
      </c>
      <c r="D157" s="151">
        <v>25</v>
      </c>
      <c r="E157" s="272">
        <v>0</v>
      </c>
      <c r="F157" s="355"/>
      <c r="G157" s="90"/>
    </row>
    <row r="158" spans="2:17" ht="69" customHeight="1" x14ac:dyDescent="0.2">
      <c r="B158" s="353"/>
      <c r="C158" s="6" t="s">
        <v>124</v>
      </c>
      <c r="D158" s="151">
        <v>10</v>
      </c>
      <c r="E158" s="272">
        <v>0</v>
      </c>
      <c r="F158" s="356"/>
      <c r="G158" s="90"/>
    </row>
    <row r="159" spans="2:17" x14ac:dyDescent="0.25">
      <c r="C159" s="99"/>
    </row>
    <row r="162" spans="2:5" x14ac:dyDescent="0.25">
      <c r="B162" s="111" t="s">
        <v>55</v>
      </c>
    </row>
    <row r="165" spans="2:5" x14ac:dyDescent="0.25">
      <c r="B165" s="113" t="s">
        <v>33</v>
      </c>
      <c r="C165" s="113" t="s">
        <v>56</v>
      </c>
      <c r="D165" s="109" t="s">
        <v>50</v>
      </c>
      <c r="E165" s="112" t="s">
        <v>16</v>
      </c>
    </row>
    <row r="166" spans="2:5" ht="28.5" x14ac:dyDescent="0.25">
      <c r="B166" s="100" t="s">
        <v>57</v>
      </c>
      <c r="C166" s="101">
        <v>40</v>
      </c>
      <c r="D166" s="151" t="e">
        <f>+#REF!</f>
        <v>#REF!</v>
      </c>
      <c r="E166" s="357" t="e">
        <f>+D166+D167</f>
        <v>#REF!</v>
      </c>
    </row>
    <row r="167" spans="2:5" ht="42.75" x14ac:dyDescent="0.25">
      <c r="B167" s="100" t="s">
        <v>58</v>
      </c>
      <c r="C167" s="101">
        <v>60</v>
      </c>
      <c r="D167" s="151">
        <f>+F156</f>
        <v>0</v>
      </c>
      <c r="E167" s="358"/>
    </row>
  </sheetData>
  <mergeCells count="33">
    <mergeCell ref="B59:B60"/>
    <mergeCell ref="C59:C60"/>
    <mergeCell ref="D59:E59"/>
    <mergeCell ref="B2:P2"/>
    <mergeCell ref="B4:P4"/>
    <mergeCell ref="C6:N6"/>
    <mergeCell ref="C7:N7"/>
    <mergeCell ref="C8:N8"/>
    <mergeCell ref="C9:N9"/>
    <mergeCell ref="C10:E10"/>
    <mergeCell ref="B14:C21"/>
    <mergeCell ref="B22:C22"/>
    <mergeCell ref="E40:E41"/>
    <mergeCell ref="M45:N45"/>
    <mergeCell ref="O73:P73"/>
    <mergeCell ref="O74:P74"/>
    <mergeCell ref="O75:P75"/>
    <mergeCell ref="B81:N81"/>
    <mergeCell ref="C63:N63"/>
    <mergeCell ref="B65:N65"/>
    <mergeCell ref="O68:P68"/>
    <mergeCell ref="O69:P69"/>
    <mergeCell ref="O71:P71"/>
    <mergeCell ref="O72:P72"/>
    <mergeCell ref="J87:L87"/>
    <mergeCell ref="E166:E167"/>
    <mergeCell ref="B146:N146"/>
    <mergeCell ref="J148:L148"/>
    <mergeCell ref="P148:Q148"/>
    <mergeCell ref="P149:Q149"/>
    <mergeCell ref="P151:Q151"/>
    <mergeCell ref="B156:B158"/>
    <mergeCell ref="F156:F158"/>
  </mergeCells>
  <dataValidations count="2">
    <dataValidation type="list" allowBlank="1" showInputMessage="1" showErrorMessage="1" sqref="WVE983083 A65579 IS65579 SO65579 ACK65579 AMG65579 AWC65579 BFY65579 BPU65579 BZQ65579 CJM65579 CTI65579 DDE65579 DNA65579 DWW65579 EGS65579 EQO65579 FAK65579 FKG65579 FUC65579 GDY65579 GNU65579 GXQ65579 HHM65579 HRI65579 IBE65579 ILA65579 IUW65579 JES65579 JOO65579 JYK65579 KIG65579 KSC65579 LBY65579 LLU65579 LVQ65579 MFM65579 MPI65579 MZE65579 NJA65579 NSW65579 OCS65579 OMO65579 OWK65579 PGG65579 PQC65579 PZY65579 QJU65579 QTQ65579 RDM65579 RNI65579 RXE65579 SHA65579 SQW65579 TAS65579 TKO65579 TUK65579 UEG65579 UOC65579 UXY65579 VHU65579 VRQ65579 WBM65579 WLI65579 WVE65579 A131115 IS131115 SO131115 ACK131115 AMG131115 AWC131115 BFY131115 BPU131115 BZQ131115 CJM131115 CTI131115 DDE131115 DNA131115 DWW131115 EGS131115 EQO131115 FAK131115 FKG131115 FUC131115 GDY131115 GNU131115 GXQ131115 HHM131115 HRI131115 IBE131115 ILA131115 IUW131115 JES131115 JOO131115 JYK131115 KIG131115 KSC131115 LBY131115 LLU131115 LVQ131115 MFM131115 MPI131115 MZE131115 NJA131115 NSW131115 OCS131115 OMO131115 OWK131115 PGG131115 PQC131115 PZY131115 QJU131115 QTQ131115 RDM131115 RNI131115 RXE131115 SHA131115 SQW131115 TAS131115 TKO131115 TUK131115 UEG131115 UOC131115 UXY131115 VHU131115 VRQ131115 WBM131115 WLI131115 WVE131115 A196651 IS196651 SO196651 ACK196651 AMG196651 AWC196651 BFY196651 BPU196651 BZQ196651 CJM196651 CTI196651 DDE196651 DNA196651 DWW196651 EGS196651 EQO196651 FAK196651 FKG196651 FUC196651 GDY196651 GNU196651 GXQ196651 HHM196651 HRI196651 IBE196651 ILA196651 IUW196651 JES196651 JOO196651 JYK196651 KIG196651 KSC196651 LBY196651 LLU196651 LVQ196651 MFM196651 MPI196651 MZE196651 NJA196651 NSW196651 OCS196651 OMO196651 OWK196651 PGG196651 PQC196651 PZY196651 QJU196651 QTQ196651 RDM196651 RNI196651 RXE196651 SHA196651 SQW196651 TAS196651 TKO196651 TUK196651 UEG196651 UOC196651 UXY196651 VHU196651 VRQ196651 WBM196651 WLI196651 WVE196651 A262187 IS262187 SO262187 ACK262187 AMG262187 AWC262187 BFY262187 BPU262187 BZQ262187 CJM262187 CTI262187 DDE262187 DNA262187 DWW262187 EGS262187 EQO262187 FAK262187 FKG262187 FUC262187 GDY262187 GNU262187 GXQ262187 HHM262187 HRI262187 IBE262187 ILA262187 IUW262187 JES262187 JOO262187 JYK262187 KIG262187 KSC262187 LBY262187 LLU262187 LVQ262187 MFM262187 MPI262187 MZE262187 NJA262187 NSW262187 OCS262187 OMO262187 OWK262187 PGG262187 PQC262187 PZY262187 QJU262187 QTQ262187 RDM262187 RNI262187 RXE262187 SHA262187 SQW262187 TAS262187 TKO262187 TUK262187 UEG262187 UOC262187 UXY262187 VHU262187 VRQ262187 WBM262187 WLI262187 WVE262187 A327723 IS327723 SO327723 ACK327723 AMG327723 AWC327723 BFY327723 BPU327723 BZQ327723 CJM327723 CTI327723 DDE327723 DNA327723 DWW327723 EGS327723 EQO327723 FAK327723 FKG327723 FUC327723 GDY327723 GNU327723 GXQ327723 HHM327723 HRI327723 IBE327723 ILA327723 IUW327723 JES327723 JOO327723 JYK327723 KIG327723 KSC327723 LBY327723 LLU327723 LVQ327723 MFM327723 MPI327723 MZE327723 NJA327723 NSW327723 OCS327723 OMO327723 OWK327723 PGG327723 PQC327723 PZY327723 QJU327723 QTQ327723 RDM327723 RNI327723 RXE327723 SHA327723 SQW327723 TAS327723 TKO327723 TUK327723 UEG327723 UOC327723 UXY327723 VHU327723 VRQ327723 WBM327723 WLI327723 WVE327723 A393259 IS393259 SO393259 ACK393259 AMG393259 AWC393259 BFY393259 BPU393259 BZQ393259 CJM393259 CTI393259 DDE393259 DNA393259 DWW393259 EGS393259 EQO393259 FAK393259 FKG393259 FUC393259 GDY393259 GNU393259 GXQ393259 HHM393259 HRI393259 IBE393259 ILA393259 IUW393259 JES393259 JOO393259 JYK393259 KIG393259 KSC393259 LBY393259 LLU393259 LVQ393259 MFM393259 MPI393259 MZE393259 NJA393259 NSW393259 OCS393259 OMO393259 OWK393259 PGG393259 PQC393259 PZY393259 QJU393259 QTQ393259 RDM393259 RNI393259 RXE393259 SHA393259 SQW393259 TAS393259 TKO393259 TUK393259 UEG393259 UOC393259 UXY393259 VHU393259 VRQ393259 WBM393259 WLI393259 WVE393259 A458795 IS458795 SO458795 ACK458795 AMG458795 AWC458795 BFY458795 BPU458795 BZQ458795 CJM458795 CTI458795 DDE458795 DNA458795 DWW458795 EGS458795 EQO458795 FAK458795 FKG458795 FUC458795 GDY458795 GNU458795 GXQ458795 HHM458795 HRI458795 IBE458795 ILA458795 IUW458795 JES458795 JOO458795 JYK458795 KIG458795 KSC458795 LBY458795 LLU458795 LVQ458795 MFM458795 MPI458795 MZE458795 NJA458795 NSW458795 OCS458795 OMO458795 OWK458795 PGG458795 PQC458795 PZY458795 QJU458795 QTQ458795 RDM458795 RNI458795 RXE458795 SHA458795 SQW458795 TAS458795 TKO458795 TUK458795 UEG458795 UOC458795 UXY458795 VHU458795 VRQ458795 WBM458795 WLI458795 WVE458795 A524331 IS524331 SO524331 ACK524331 AMG524331 AWC524331 BFY524331 BPU524331 BZQ524331 CJM524331 CTI524331 DDE524331 DNA524331 DWW524331 EGS524331 EQO524331 FAK524331 FKG524331 FUC524331 GDY524331 GNU524331 GXQ524331 HHM524331 HRI524331 IBE524331 ILA524331 IUW524331 JES524331 JOO524331 JYK524331 KIG524331 KSC524331 LBY524331 LLU524331 LVQ524331 MFM524331 MPI524331 MZE524331 NJA524331 NSW524331 OCS524331 OMO524331 OWK524331 PGG524331 PQC524331 PZY524331 QJU524331 QTQ524331 RDM524331 RNI524331 RXE524331 SHA524331 SQW524331 TAS524331 TKO524331 TUK524331 UEG524331 UOC524331 UXY524331 VHU524331 VRQ524331 WBM524331 WLI524331 WVE524331 A589867 IS589867 SO589867 ACK589867 AMG589867 AWC589867 BFY589867 BPU589867 BZQ589867 CJM589867 CTI589867 DDE589867 DNA589867 DWW589867 EGS589867 EQO589867 FAK589867 FKG589867 FUC589867 GDY589867 GNU589867 GXQ589867 HHM589867 HRI589867 IBE589867 ILA589867 IUW589867 JES589867 JOO589867 JYK589867 KIG589867 KSC589867 LBY589867 LLU589867 LVQ589867 MFM589867 MPI589867 MZE589867 NJA589867 NSW589867 OCS589867 OMO589867 OWK589867 PGG589867 PQC589867 PZY589867 QJU589867 QTQ589867 RDM589867 RNI589867 RXE589867 SHA589867 SQW589867 TAS589867 TKO589867 TUK589867 UEG589867 UOC589867 UXY589867 VHU589867 VRQ589867 WBM589867 WLI589867 WVE589867 A655403 IS655403 SO655403 ACK655403 AMG655403 AWC655403 BFY655403 BPU655403 BZQ655403 CJM655403 CTI655403 DDE655403 DNA655403 DWW655403 EGS655403 EQO655403 FAK655403 FKG655403 FUC655403 GDY655403 GNU655403 GXQ655403 HHM655403 HRI655403 IBE655403 ILA655403 IUW655403 JES655403 JOO655403 JYK655403 KIG655403 KSC655403 LBY655403 LLU655403 LVQ655403 MFM655403 MPI655403 MZE655403 NJA655403 NSW655403 OCS655403 OMO655403 OWK655403 PGG655403 PQC655403 PZY655403 QJU655403 QTQ655403 RDM655403 RNI655403 RXE655403 SHA655403 SQW655403 TAS655403 TKO655403 TUK655403 UEG655403 UOC655403 UXY655403 VHU655403 VRQ655403 WBM655403 WLI655403 WVE655403 A720939 IS720939 SO720939 ACK720939 AMG720939 AWC720939 BFY720939 BPU720939 BZQ720939 CJM720939 CTI720939 DDE720939 DNA720939 DWW720939 EGS720939 EQO720939 FAK720939 FKG720939 FUC720939 GDY720939 GNU720939 GXQ720939 HHM720939 HRI720939 IBE720939 ILA720939 IUW720939 JES720939 JOO720939 JYK720939 KIG720939 KSC720939 LBY720939 LLU720939 LVQ720939 MFM720939 MPI720939 MZE720939 NJA720939 NSW720939 OCS720939 OMO720939 OWK720939 PGG720939 PQC720939 PZY720939 QJU720939 QTQ720939 RDM720939 RNI720939 RXE720939 SHA720939 SQW720939 TAS720939 TKO720939 TUK720939 UEG720939 UOC720939 UXY720939 VHU720939 VRQ720939 WBM720939 WLI720939 WVE720939 A786475 IS786475 SO786475 ACK786475 AMG786475 AWC786475 BFY786475 BPU786475 BZQ786475 CJM786475 CTI786475 DDE786475 DNA786475 DWW786475 EGS786475 EQO786475 FAK786475 FKG786475 FUC786475 GDY786475 GNU786475 GXQ786475 HHM786475 HRI786475 IBE786475 ILA786475 IUW786475 JES786475 JOO786475 JYK786475 KIG786475 KSC786475 LBY786475 LLU786475 LVQ786475 MFM786475 MPI786475 MZE786475 NJA786475 NSW786475 OCS786475 OMO786475 OWK786475 PGG786475 PQC786475 PZY786475 QJU786475 QTQ786475 RDM786475 RNI786475 RXE786475 SHA786475 SQW786475 TAS786475 TKO786475 TUK786475 UEG786475 UOC786475 UXY786475 VHU786475 VRQ786475 WBM786475 WLI786475 WVE786475 A852011 IS852011 SO852011 ACK852011 AMG852011 AWC852011 BFY852011 BPU852011 BZQ852011 CJM852011 CTI852011 DDE852011 DNA852011 DWW852011 EGS852011 EQO852011 FAK852011 FKG852011 FUC852011 GDY852011 GNU852011 GXQ852011 HHM852011 HRI852011 IBE852011 ILA852011 IUW852011 JES852011 JOO852011 JYK852011 KIG852011 KSC852011 LBY852011 LLU852011 LVQ852011 MFM852011 MPI852011 MZE852011 NJA852011 NSW852011 OCS852011 OMO852011 OWK852011 PGG852011 PQC852011 PZY852011 QJU852011 QTQ852011 RDM852011 RNI852011 RXE852011 SHA852011 SQW852011 TAS852011 TKO852011 TUK852011 UEG852011 UOC852011 UXY852011 VHU852011 VRQ852011 WBM852011 WLI852011 WVE852011 A917547 IS917547 SO917547 ACK917547 AMG917547 AWC917547 BFY917547 BPU917547 BZQ917547 CJM917547 CTI917547 DDE917547 DNA917547 DWW917547 EGS917547 EQO917547 FAK917547 FKG917547 FUC917547 GDY917547 GNU917547 GXQ917547 HHM917547 HRI917547 IBE917547 ILA917547 IUW917547 JES917547 JOO917547 JYK917547 KIG917547 KSC917547 LBY917547 LLU917547 LVQ917547 MFM917547 MPI917547 MZE917547 NJA917547 NSW917547 OCS917547 OMO917547 OWK917547 PGG917547 PQC917547 PZY917547 QJU917547 QTQ917547 RDM917547 RNI917547 RXE917547 SHA917547 SQW917547 TAS917547 TKO917547 TUK917547 UEG917547 UOC917547 UXY917547 VHU917547 VRQ917547 WBM917547 WLI917547 WVE917547 A983083 IS983083 SO983083 ACK983083 AMG983083 AWC983083 BFY983083 BPU983083 BZQ983083 CJM983083 CTI983083 DDE983083 DNA983083 DWW983083 EGS983083 EQO983083 FAK983083 FKG983083 FUC983083 GDY983083 GNU983083 GXQ983083 HHM983083 HRI983083 IBE983083 ILA983083 IUW983083 JES983083 JOO983083 JYK983083 KIG983083 KSC983083 LBY983083 LLU983083 LVQ983083 MFM983083 MPI983083 MZE983083 NJA983083 NSW983083 OCS983083 OMO983083 OWK983083 PGG983083 PQC983083 PZY983083 QJU983083 QTQ983083 RDM983083 RNI983083 RXE983083 SHA983083 SQW983083 TAS983083 TKO983083 TUK983083 UEG983083 UOC983083 UXY983083 VHU983083 VRQ983083 WBM983083 WLI983083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83 WLL983083 C65579 IV65579 SR65579 ACN65579 AMJ65579 AWF65579 BGB65579 BPX65579 BZT65579 CJP65579 CTL65579 DDH65579 DND65579 DWZ65579 EGV65579 EQR65579 FAN65579 FKJ65579 FUF65579 GEB65579 GNX65579 GXT65579 HHP65579 HRL65579 IBH65579 ILD65579 IUZ65579 JEV65579 JOR65579 JYN65579 KIJ65579 KSF65579 LCB65579 LLX65579 LVT65579 MFP65579 MPL65579 MZH65579 NJD65579 NSZ65579 OCV65579 OMR65579 OWN65579 PGJ65579 PQF65579 QAB65579 QJX65579 QTT65579 RDP65579 RNL65579 RXH65579 SHD65579 SQZ65579 TAV65579 TKR65579 TUN65579 UEJ65579 UOF65579 UYB65579 VHX65579 VRT65579 WBP65579 WLL65579 WVH65579 C131115 IV131115 SR131115 ACN131115 AMJ131115 AWF131115 BGB131115 BPX131115 BZT131115 CJP131115 CTL131115 DDH131115 DND131115 DWZ131115 EGV131115 EQR131115 FAN131115 FKJ131115 FUF131115 GEB131115 GNX131115 GXT131115 HHP131115 HRL131115 IBH131115 ILD131115 IUZ131115 JEV131115 JOR131115 JYN131115 KIJ131115 KSF131115 LCB131115 LLX131115 LVT131115 MFP131115 MPL131115 MZH131115 NJD131115 NSZ131115 OCV131115 OMR131115 OWN131115 PGJ131115 PQF131115 QAB131115 QJX131115 QTT131115 RDP131115 RNL131115 RXH131115 SHD131115 SQZ131115 TAV131115 TKR131115 TUN131115 UEJ131115 UOF131115 UYB131115 VHX131115 VRT131115 WBP131115 WLL131115 WVH131115 C196651 IV196651 SR196651 ACN196651 AMJ196651 AWF196651 BGB196651 BPX196651 BZT196651 CJP196651 CTL196651 DDH196651 DND196651 DWZ196651 EGV196651 EQR196651 FAN196651 FKJ196651 FUF196651 GEB196651 GNX196651 GXT196651 HHP196651 HRL196651 IBH196651 ILD196651 IUZ196651 JEV196651 JOR196651 JYN196651 KIJ196651 KSF196651 LCB196651 LLX196651 LVT196651 MFP196651 MPL196651 MZH196651 NJD196651 NSZ196651 OCV196651 OMR196651 OWN196651 PGJ196651 PQF196651 QAB196651 QJX196651 QTT196651 RDP196651 RNL196651 RXH196651 SHD196651 SQZ196651 TAV196651 TKR196651 TUN196651 UEJ196651 UOF196651 UYB196651 VHX196651 VRT196651 WBP196651 WLL196651 WVH196651 C262187 IV262187 SR262187 ACN262187 AMJ262187 AWF262187 BGB262187 BPX262187 BZT262187 CJP262187 CTL262187 DDH262187 DND262187 DWZ262187 EGV262187 EQR262187 FAN262187 FKJ262187 FUF262187 GEB262187 GNX262187 GXT262187 HHP262187 HRL262187 IBH262187 ILD262187 IUZ262187 JEV262187 JOR262187 JYN262187 KIJ262187 KSF262187 LCB262187 LLX262187 LVT262187 MFP262187 MPL262187 MZH262187 NJD262187 NSZ262187 OCV262187 OMR262187 OWN262187 PGJ262187 PQF262187 QAB262187 QJX262187 QTT262187 RDP262187 RNL262187 RXH262187 SHD262187 SQZ262187 TAV262187 TKR262187 TUN262187 UEJ262187 UOF262187 UYB262187 VHX262187 VRT262187 WBP262187 WLL262187 WVH262187 C327723 IV327723 SR327723 ACN327723 AMJ327723 AWF327723 BGB327723 BPX327723 BZT327723 CJP327723 CTL327723 DDH327723 DND327723 DWZ327723 EGV327723 EQR327723 FAN327723 FKJ327723 FUF327723 GEB327723 GNX327723 GXT327723 HHP327723 HRL327723 IBH327723 ILD327723 IUZ327723 JEV327723 JOR327723 JYN327723 KIJ327723 KSF327723 LCB327723 LLX327723 LVT327723 MFP327723 MPL327723 MZH327723 NJD327723 NSZ327723 OCV327723 OMR327723 OWN327723 PGJ327723 PQF327723 QAB327723 QJX327723 QTT327723 RDP327723 RNL327723 RXH327723 SHD327723 SQZ327723 TAV327723 TKR327723 TUN327723 UEJ327723 UOF327723 UYB327723 VHX327723 VRT327723 WBP327723 WLL327723 WVH327723 C393259 IV393259 SR393259 ACN393259 AMJ393259 AWF393259 BGB393259 BPX393259 BZT393259 CJP393259 CTL393259 DDH393259 DND393259 DWZ393259 EGV393259 EQR393259 FAN393259 FKJ393259 FUF393259 GEB393259 GNX393259 GXT393259 HHP393259 HRL393259 IBH393259 ILD393259 IUZ393259 JEV393259 JOR393259 JYN393259 KIJ393259 KSF393259 LCB393259 LLX393259 LVT393259 MFP393259 MPL393259 MZH393259 NJD393259 NSZ393259 OCV393259 OMR393259 OWN393259 PGJ393259 PQF393259 QAB393259 QJX393259 QTT393259 RDP393259 RNL393259 RXH393259 SHD393259 SQZ393259 TAV393259 TKR393259 TUN393259 UEJ393259 UOF393259 UYB393259 VHX393259 VRT393259 WBP393259 WLL393259 WVH393259 C458795 IV458795 SR458795 ACN458795 AMJ458795 AWF458795 BGB458795 BPX458795 BZT458795 CJP458795 CTL458795 DDH458795 DND458795 DWZ458795 EGV458795 EQR458795 FAN458795 FKJ458795 FUF458795 GEB458795 GNX458795 GXT458795 HHP458795 HRL458795 IBH458795 ILD458795 IUZ458795 JEV458795 JOR458795 JYN458795 KIJ458795 KSF458795 LCB458795 LLX458795 LVT458795 MFP458795 MPL458795 MZH458795 NJD458795 NSZ458795 OCV458795 OMR458795 OWN458795 PGJ458795 PQF458795 QAB458795 QJX458795 QTT458795 RDP458795 RNL458795 RXH458795 SHD458795 SQZ458795 TAV458795 TKR458795 TUN458795 UEJ458795 UOF458795 UYB458795 VHX458795 VRT458795 WBP458795 WLL458795 WVH458795 C524331 IV524331 SR524331 ACN524331 AMJ524331 AWF524331 BGB524331 BPX524331 BZT524331 CJP524331 CTL524331 DDH524331 DND524331 DWZ524331 EGV524331 EQR524331 FAN524331 FKJ524331 FUF524331 GEB524331 GNX524331 GXT524331 HHP524331 HRL524331 IBH524331 ILD524331 IUZ524331 JEV524331 JOR524331 JYN524331 KIJ524331 KSF524331 LCB524331 LLX524331 LVT524331 MFP524331 MPL524331 MZH524331 NJD524331 NSZ524331 OCV524331 OMR524331 OWN524331 PGJ524331 PQF524331 QAB524331 QJX524331 QTT524331 RDP524331 RNL524331 RXH524331 SHD524331 SQZ524331 TAV524331 TKR524331 TUN524331 UEJ524331 UOF524331 UYB524331 VHX524331 VRT524331 WBP524331 WLL524331 WVH524331 C589867 IV589867 SR589867 ACN589867 AMJ589867 AWF589867 BGB589867 BPX589867 BZT589867 CJP589867 CTL589867 DDH589867 DND589867 DWZ589867 EGV589867 EQR589867 FAN589867 FKJ589867 FUF589867 GEB589867 GNX589867 GXT589867 HHP589867 HRL589867 IBH589867 ILD589867 IUZ589867 JEV589867 JOR589867 JYN589867 KIJ589867 KSF589867 LCB589867 LLX589867 LVT589867 MFP589867 MPL589867 MZH589867 NJD589867 NSZ589867 OCV589867 OMR589867 OWN589867 PGJ589867 PQF589867 QAB589867 QJX589867 QTT589867 RDP589867 RNL589867 RXH589867 SHD589867 SQZ589867 TAV589867 TKR589867 TUN589867 UEJ589867 UOF589867 UYB589867 VHX589867 VRT589867 WBP589867 WLL589867 WVH589867 C655403 IV655403 SR655403 ACN655403 AMJ655403 AWF655403 BGB655403 BPX655403 BZT655403 CJP655403 CTL655403 DDH655403 DND655403 DWZ655403 EGV655403 EQR655403 FAN655403 FKJ655403 FUF655403 GEB655403 GNX655403 GXT655403 HHP655403 HRL655403 IBH655403 ILD655403 IUZ655403 JEV655403 JOR655403 JYN655403 KIJ655403 KSF655403 LCB655403 LLX655403 LVT655403 MFP655403 MPL655403 MZH655403 NJD655403 NSZ655403 OCV655403 OMR655403 OWN655403 PGJ655403 PQF655403 QAB655403 QJX655403 QTT655403 RDP655403 RNL655403 RXH655403 SHD655403 SQZ655403 TAV655403 TKR655403 TUN655403 UEJ655403 UOF655403 UYB655403 VHX655403 VRT655403 WBP655403 WLL655403 WVH655403 C720939 IV720939 SR720939 ACN720939 AMJ720939 AWF720939 BGB720939 BPX720939 BZT720939 CJP720939 CTL720939 DDH720939 DND720939 DWZ720939 EGV720939 EQR720939 FAN720939 FKJ720939 FUF720939 GEB720939 GNX720939 GXT720939 HHP720939 HRL720939 IBH720939 ILD720939 IUZ720939 JEV720939 JOR720939 JYN720939 KIJ720939 KSF720939 LCB720939 LLX720939 LVT720939 MFP720939 MPL720939 MZH720939 NJD720939 NSZ720939 OCV720939 OMR720939 OWN720939 PGJ720939 PQF720939 QAB720939 QJX720939 QTT720939 RDP720939 RNL720939 RXH720939 SHD720939 SQZ720939 TAV720939 TKR720939 TUN720939 UEJ720939 UOF720939 UYB720939 VHX720939 VRT720939 WBP720939 WLL720939 WVH720939 C786475 IV786475 SR786475 ACN786475 AMJ786475 AWF786475 BGB786475 BPX786475 BZT786475 CJP786475 CTL786475 DDH786475 DND786475 DWZ786475 EGV786475 EQR786475 FAN786475 FKJ786475 FUF786475 GEB786475 GNX786475 GXT786475 HHP786475 HRL786475 IBH786475 ILD786475 IUZ786475 JEV786475 JOR786475 JYN786475 KIJ786475 KSF786475 LCB786475 LLX786475 LVT786475 MFP786475 MPL786475 MZH786475 NJD786475 NSZ786475 OCV786475 OMR786475 OWN786475 PGJ786475 PQF786475 QAB786475 QJX786475 QTT786475 RDP786475 RNL786475 RXH786475 SHD786475 SQZ786475 TAV786475 TKR786475 TUN786475 UEJ786475 UOF786475 UYB786475 VHX786475 VRT786475 WBP786475 WLL786475 WVH786475 C852011 IV852011 SR852011 ACN852011 AMJ852011 AWF852011 BGB852011 BPX852011 BZT852011 CJP852011 CTL852011 DDH852011 DND852011 DWZ852011 EGV852011 EQR852011 FAN852011 FKJ852011 FUF852011 GEB852011 GNX852011 GXT852011 HHP852011 HRL852011 IBH852011 ILD852011 IUZ852011 JEV852011 JOR852011 JYN852011 KIJ852011 KSF852011 LCB852011 LLX852011 LVT852011 MFP852011 MPL852011 MZH852011 NJD852011 NSZ852011 OCV852011 OMR852011 OWN852011 PGJ852011 PQF852011 QAB852011 QJX852011 QTT852011 RDP852011 RNL852011 RXH852011 SHD852011 SQZ852011 TAV852011 TKR852011 TUN852011 UEJ852011 UOF852011 UYB852011 VHX852011 VRT852011 WBP852011 WLL852011 WVH852011 C917547 IV917547 SR917547 ACN917547 AMJ917547 AWF917547 BGB917547 BPX917547 BZT917547 CJP917547 CTL917547 DDH917547 DND917547 DWZ917547 EGV917547 EQR917547 FAN917547 FKJ917547 FUF917547 GEB917547 GNX917547 GXT917547 HHP917547 HRL917547 IBH917547 ILD917547 IUZ917547 JEV917547 JOR917547 JYN917547 KIJ917547 KSF917547 LCB917547 LLX917547 LVT917547 MFP917547 MPL917547 MZH917547 NJD917547 NSZ917547 OCV917547 OMR917547 OWN917547 PGJ917547 PQF917547 QAB917547 QJX917547 QTT917547 RDP917547 RNL917547 RXH917547 SHD917547 SQZ917547 TAV917547 TKR917547 TUN917547 UEJ917547 UOF917547 UYB917547 VHX917547 VRT917547 WBP917547 WLL917547 WVH917547 C983083 IV983083 SR983083 ACN983083 AMJ983083 AWF983083 BGB983083 BPX983083 BZT983083 CJP983083 CTL983083 DDH983083 DND983083 DWZ983083 EGV983083 EQR983083 FAN983083 FKJ983083 FUF983083 GEB983083 GNX983083 GXT983083 HHP983083 HRL983083 IBH983083 ILD983083 IUZ983083 JEV983083 JOR983083 JYN983083 KIJ983083 KSF983083 LCB983083 LLX983083 LVT983083 MFP983083 MPL983083 MZH983083 NJD983083 NSZ983083 OCV983083 OMR983083 OWN983083 PGJ983083 PQF983083 QAB983083 QJX983083 QTT983083 RDP983083 RNL983083 RXH983083 SHD983083 SQZ983083 TAV983083 TKR983083 TUN983083 UEJ983083 UOF983083 UYB983083 VHX983083 VRT983083 WBP983083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WVG160"/>
  <sheetViews>
    <sheetView topLeftCell="A53" zoomScale="80" zoomScaleNormal="80" workbookViewId="0">
      <selection activeCell="A50" sqref="A50"/>
    </sheetView>
  </sheetViews>
  <sheetFormatPr baseColWidth="10" defaultRowHeight="15" x14ac:dyDescent="0.25"/>
  <cols>
    <col min="1" max="1" width="3.140625" style="9" bestFit="1" customWidth="1"/>
    <col min="2" max="2" width="102.7109375" style="9" bestFit="1" customWidth="1"/>
    <col min="3" max="3" width="31.140625" style="9" customWidth="1"/>
    <col min="4" max="4" width="35.7109375" style="181" customWidth="1"/>
    <col min="5" max="5" width="25" style="9" customWidth="1"/>
    <col min="6" max="6" width="29.7109375" style="9" customWidth="1"/>
    <col min="7" max="7" width="35.140625" style="9" customWidth="1"/>
    <col min="8" max="8" width="24.5703125" style="9" customWidth="1"/>
    <col min="9" max="9" width="24" style="9" customWidth="1"/>
    <col min="10" max="10" width="34.85546875" style="9" customWidth="1"/>
    <col min="11" max="11" width="33.7109375" style="9" customWidth="1"/>
    <col min="12" max="12" width="28" style="181" customWidth="1"/>
    <col min="13" max="13" width="18.7109375" style="9" customWidth="1"/>
    <col min="14" max="14" width="22.140625" style="9" customWidth="1"/>
    <col min="15" max="15" width="38.5703125" style="9" customWidth="1"/>
    <col min="16" max="16" width="46.85546875" style="9" customWidth="1"/>
    <col min="17" max="17" width="55"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11.42578125"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11.42578125"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11.42578125"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11.42578125"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11.42578125"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11.42578125"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11.42578125"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11.42578125"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11.42578125"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11.42578125"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11.42578125"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11.42578125"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11.42578125"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11.42578125"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11.42578125"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11.42578125"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11.42578125"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11.42578125"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11.42578125"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11.42578125"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11.42578125"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11.42578125"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11.42578125"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11.42578125"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11.42578125"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11.42578125"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11.42578125"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11.42578125"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11.42578125"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11.42578125"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11.42578125"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11.42578125"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11.42578125"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11.42578125"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11.42578125"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11.42578125"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11.42578125"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11.42578125"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11.42578125"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11.42578125"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11.42578125"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11.42578125"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11.42578125"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11.42578125"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11.42578125"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11.42578125"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11.42578125"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11.42578125"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11.42578125"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11.42578125"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11.42578125"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11.42578125"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11.42578125"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11.42578125"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11.42578125"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11.42578125"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11.42578125"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11.42578125"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11.42578125"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11.42578125"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11.42578125"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11.42578125"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11.42578125"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359" t="s">
        <v>61</v>
      </c>
      <c r="C2" s="360"/>
      <c r="D2" s="360"/>
      <c r="E2" s="360"/>
      <c r="F2" s="360"/>
      <c r="G2" s="360"/>
      <c r="H2" s="360"/>
      <c r="I2" s="360"/>
      <c r="J2" s="360"/>
      <c r="K2" s="360"/>
      <c r="L2" s="360"/>
      <c r="M2" s="360"/>
      <c r="N2" s="360"/>
      <c r="O2" s="360"/>
      <c r="P2" s="360"/>
    </row>
    <row r="4" spans="2:16" ht="26.25" x14ac:dyDescent="0.25">
      <c r="B4" s="359" t="s">
        <v>47</v>
      </c>
      <c r="C4" s="360"/>
      <c r="D4" s="360"/>
      <c r="E4" s="360"/>
      <c r="F4" s="360"/>
      <c r="G4" s="360"/>
      <c r="H4" s="360"/>
      <c r="I4" s="360"/>
      <c r="J4" s="360"/>
      <c r="K4" s="360"/>
      <c r="L4" s="360"/>
      <c r="M4" s="360"/>
      <c r="N4" s="360"/>
      <c r="O4" s="360"/>
      <c r="P4" s="360"/>
    </row>
    <row r="5" spans="2:16" ht="15.75" thickBot="1" x14ac:dyDescent="0.3"/>
    <row r="6" spans="2:16" ht="21.75" thickBot="1" x14ac:dyDescent="0.3">
      <c r="B6" s="11" t="s">
        <v>4</v>
      </c>
      <c r="C6" s="375" t="s">
        <v>153</v>
      </c>
      <c r="D6" s="375"/>
      <c r="E6" s="375"/>
      <c r="F6" s="375"/>
      <c r="G6" s="375"/>
      <c r="H6" s="375"/>
      <c r="I6" s="375"/>
      <c r="J6" s="375"/>
      <c r="K6" s="375"/>
      <c r="L6" s="375"/>
      <c r="M6" s="375"/>
      <c r="N6" s="376"/>
    </row>
    <row r="7" spans="2:16" ht="16.5" thickBot="1" x14ac:dyDescent="0.3">
      <c r="B7" s="12" t="s">
        <v>5</v>
      </c>
      <c r="C7" s="375" t="s">
        <v>154</v>
      </c>
      <c r="D7" s="375"/>
      <c r="E7" s="375"/>
      <c r="F7" s="375"/>
      <c r="G7" s="375"/>
      <c r="H7" s="375"/>
      <c r="I7" s="375"/>
      <c r="J7" s="375"/>
      <c r="K7" s="375"/>
      <c r="L7" s="375"/>
      <c r="M7" s="375"/>
      <c r="N7" s="376"/>
    </row>
    <row r="8" spans="2:16" ht="16.5" thickBot="1" x14ac:dyDescent="0.3">
      <c r="B8" s="12" t="s">
        <v>6</v>
      </c>
      <c r="C8" s="375" t="s">
        <v>189</v>
      </c>
      <c r="D8" s="375"/>
      <c r="E8" s="375"/>
      <c r="F8" s="375"/>
      <c r="G8" s="375"/>
      <c r="H8" s="375"/>
      <c r="I8" s="375"/>
      <c r="J8" s="375"/>
      <c r="K8" s="375"/>
      <c r="L8" s="375"/>
      <c r="M8" s="375"/>
      <c r="N8" s="376"/>
    </row>
    <row r="9" spans="2:16" ht="16.5" thickBot="1" x14ac:dyDescent="0.3">
      <c r="B9" s="12" t="s">
        <v>7</v>
      </c>
      <c r="C9" s="375"/>
      <c r="D9" s="375"/>
      <c r="E9" s="375"/>
      <c r="F9" s="375"/>
      <c r="G9" s="375"/>
      <c r="H9" s="375"/>
      <c r="I9" s="375"/>
      <c r="J9" s="375"/>
      <c r="K9" s="375"/>
      <c r="L9" s="375"/>
      <c r="M9" s="375"/>
      <c r="N9" s="376"/>
    </row>
    <row r="10" spans="2:16" ht="16.5" thickBot="1" x14ac:dyDescent="0.3">
      <c r="B10" s="12" t="s">
        <v>8</v>
      </c>
      <c r="C10" s="377"/>
      <c r="D10" s="377"/>
      <c r="E10" s="378"/>
      <c r="F10" s="34"/>
      <c r="G10" s="34"/>
      <c r="H10" s="34"/>
      <c r="I10" s="34"/>
      <c r="J10" s="34"/>
      <c r="K10" s="34"/>
      <c r="L10" s="190"/>
      <c r="M10" s="34"/>
      <c r="N10" s="35"/>
    </row>
    <row r="11" spans="2:16" ht="16.5" thickBot="1" x14ac:dyDescent="0.3">
      <c r="B11" s="14" t="s">
        <v>9</v>
      </c>
      <c r="C11" s="15">
        <v>41973</v>
      </c>
      <c r="D11" s="182"/>
      <c r="E11" s="16"/>
      <c r="F11" s="16"/>
      <c r="G11" s="16"/>
      <c r="H11" s="16"/>
      <c r="I11" s="16"/>
      <c r="J11" s="16"/>
      <c r="K11" s="16"/>
      <c r="L11" s="182"/>
      <c r="M11" s="16"/>
      <c r="N11" s="17"/>
    </row>
    <row r="12" spans="2:16" ht="15.75" x14ac:dyDescent="0.25">
      <c r="B12" s="13"/>
      <c r="C12" s="18"/>
      <c r="D12" s="183"/>
      <c r="E12" s="19"/>
      <c r="F12" s="19"/>
      <c r="G12" s="19"/>
      <c r="H12" s="19"/>
      <c r="I12" s="102"/>
      <c r="J12" s="102"/>
      <c r="K12" s="102"/>
      <c r="L12" s="191"/>
      <c r="M12" s="102"/>
      <c r="N12" s="19"/>
    </row>
    <row r="13" spans="2:16" x14ac:dyDescent="0.25">
      <c r="G13" s="30"/>
      <c r="I13" s="102"/>
      <c r="J13" s="102"/>
      <c r="K13" s="102"/>
      <c r="L13" s="191"/>
      <c r="M13" s="102"/>
      <c r="N13" s="103"/>
    </row>
    <row r="14" spans="2:16" ht="45.75" customHeight="1" x14ac:dyDescent="0.25">
      <c r="B14" s="368" t="s">
        <v>96</v>
      </c>
      <c r="C14" s="368"/>
      <c r="D14" s="270" t="s">
        <v>12</v>
      </c>
      <c r="E14" s="270" t="s">
        <v>13</v>
      </c>
      <c r="F14" s="270" t="s">
        <v>29</v>
      </c>
      <c r="G14" s="313"/>
      <c r="I14" s="38"/>
      <c r="J14" s="38"/>
      <c r="K14" s="38"/>
      <c r="L14" s="38"/>
      <c r="M14" s="38"/>
      <c r="N14" s="103"/>
    </row>
    <row r="15" spans="2:16" x14ac:dyDescent="0.25">
      <c r="B15" s="368"/>
      <c r="C15" s="368"/>
      <c r="D15" s="279">
        <v>25</v>
      </c>
      <c r="E15" s="36">
        <v>1762951852</v>
      </c>
      <c r="F15" s="168">
        <v>752</v>
      </c>
      <c r="G15" s="314"/>
      <c r="I15" s="39"/>
      <c r="J15" s="39"/>
      <c r="K15" s="39"/>
      <c r="L15" s="185"/>
      <c r="M15" s="39"/>
      <c r="N15" s="103"/>
    </row>
    <row r="16" spans="2:16" x14ac:dyDescent="0.25">
      <c r="B16" s="368"/>
      <c r="C16" s="368"/>
      <c r="D16" s="270"/>
      <c r="E16" s="36"/>
      <c r="F16" s="168"/>
      <c r="G16" s="314"/>
      <c r="I16" s="39"/>
      <c r="J16" s="39"/>
      <c r="K16" s="39"/>
      <c r="L16" s="185"/>
      <c r="M16" s="39"/>
      <c r="N16" s="103"/>
    </row>
    <row r="17" spans="1:14" x14ac:dyDescent="0.25">
      <c r="B17" s="368"/>
      <c r="C17" s="368"/>
      <c r="D17" s="270"/>
      <c r="E17" s="36"/>
      <c r="F17" s="168"/>
      <c r="G17" s="314"/>
      <c r="I17" s="39"/>
      <c r="J17" s="39"/>
      <c r="K17" s="39"/>
      <c r="L17" s="185"/>
      <c r="M17" s="39"/>
      <c r="N17" s="103"/>
    </row>
    <row r="18" spans="1:14" x14ac:dyDescent="0.25">
      <c r="B18" s="368"/>
      <c r="C18" s="368"/>
      <c r="D18" s="270"/>
      <c r="E18" s="36"/>
      <c r="F18" s="168"/>
      <c r="G18" s="314"/>
      <c r="H18" s="22"/>
      <c r="I18" s="39"/>
      <c r="J18" s="39"/>
      <c r="K18" s="39"/>
      <c r="L18" s="185"/>
      <c r="M18" s="39"/>
      <c r="N18" s="20"/>
    </row>
    <row r="19" spans="1:14" x14ac:dyDescent="0.25">
      <c r="B19" s="368"/>
      <c r="C19" s="368"/>
      <c r="D19" s="270"/>
      <c r="E19" s="36"/>
      <c r="F19" s="168"/>
      <c r="G19" s="314"/>
      <c r="H19" s="22"/>
      <c r="I19" s="41"/>
      <c r="J19" s="41"/>
      <c r="K19" s="41"/>
      <c r="L19" s="192"/>
      <c r="M19" s="41"/>
      <c r="N19" s="20"/>
    </row>
    <row r="20" spans="1:14" x14ac:dyDescent="0.25">
      <c r="B20" s="368"/>
      <c r="C20" s="368"/>
      <c r="D20" s="270"/>
      <c r="E20" s="36"/>
      <c r="F20" s="168"/>
      <c r="G20" s="314"/>
      <c r="H20" s="22"/>
      <c r="I20" s="102"/>
      <c r="J20" s="102"/>
      <c r="K20" s="102"/>
      <c r="L20" s="191"/>
      <c r="M20" s="102"/>
      <c r="N20" s="20"/>
    </row>
    <row r="21" spans="1:14" x14ac:dyDescent="0.25">
      <c r="B21" s="368"/>
      <c r="C21" s="368"/>
      <c r="D21" s="270"/>
      <c r="E21" s="37"/>
      <c r="F21" s="168"/>
      <c r="G21" s="314"/>
      <c r="H21" s="22"/>
      <c r="I21" s="102"/>
      <c r="J21" s="102"/>
      <c r="K21" s="102"/>
      <c r="L21" s="191"/>
      <c r="M21" s="102"/>
      <c r="N21" s="20"/>
    </row>
    <row r="22" spans="1:14" ht="15.75" thickBot="1" x14ac:dyDescent="0.3">
      <c r="B22" s="373" t="s">
        <v>14</v>
      </c>
      <c r="C22" s="374"/>
      <c r="D22" s="270"/>
      <c r="E22" s="61"/>
      <c r="F22" s="168"/>
      <c r="G22" s="314"/>
      <c r="H22" s="22"/>
      <c r="I22" s="102"/>
      <c r="J22" s="102"/>
      <c r="K22" s="102"/>
      <c r="L22" s="191"/>
      <c r="M22" s="102"/>
      <c r="N22" s="20"/>
    </row>
    <row r="23" spans="1:14" ht="45.75" thickBot="1" x14ac:dyDescent="0.3">
      <c r="A23" s="42"/>
      <c r="B23" s="51" t="s">
        <v>15</v>
      </c>
      <c r="C23" s="51" t="s">
        <v>97</v>
      </c>
      <c r="E23" s="38"/>
      <c r="F23" s="38"/>
      <c r="G23" s="38"/>
      <c r="H23" s="38"/>
      <c r="I23" s="10"/>
      <c r="J23" s="10"/>
      <c r="K23" s="10"/>
      <c r="L23" s="193"/>
      <c r="M23" s="10"/>
    </row>
    <row r="24" spans="1:14" ht="15.75" thickBot="1" x14ac:dyDescent="0.3">
      <c r="A24" s="43">
        <v>1</v>
      </c>
      <c r="C24" s="303">
        <f>F15*80%</f>
        <v>601.6</v>
      </c>
      <c r="D24" s="185"/>
      <c r="E24" s="304">
        <f>E15</f>
        <v>1762951852</v>
      </c>
      <c r="F24" s="40"/>
      <c r="G24" s="40"/>
      <c r="H24" s="40"/>
      <c r="I24" s="23"/>
      <c r="J24" s="23"/>
      <c r="K24" s="23"/>
      <c r="L24" s="194"/>
      <c r="M24" s="23"/>
    </row>
    <row r="25" spans="1:14" x14ac:dyDescent="0.25">
      <c r="A25" s="94"/>
      <c r="C25" s="95"/>
      <c r="D25" s="185"/>
      <c r="E25" s="96"/>
      <c r="F25" s="40"/>
      <c r="G25" s="40"/>
      <c r="H25" s="40"/>
      <c r="I25" s="23"/>
      <c r="J25" s="23"/>
      <c r="K25" s="23"/>
      <c r="L25" s="194"/>
      <c r="M25" s="23"/>
    </row>
    <row r="26" spans="1:14" x14ac:dyDescent="0.25">
      <c r="A26" s="94"/>
      <c r="C26" s="95"/>
      <c r="D26" s="185"/>
      <c r="E26" s="96"/>
      <c r="F26" s="40"/>
      <c r="G26" s="40"/>
      <c r="H26" s="40"/>
      <c r="I26" s="23"/>
      <c r="J26" s="23"/>
      <c r="K26" s="23"/>
      <c r="L26" s="194"/>
      <c r="M26" s="23"/>
    </row>
    <row r="27" spans="1:14" x14ac:dyDescent="0.25">
      <c r="A27" s="94"/>
      <c r="B27" s="111" t="s">
        <v>130</v>
      </c>
      <c r="C27" s="99"/>
      <c r="D27" s="186"/>
      <c r="E27" s="99"/>
      <c r="F27" s="99"/>
      <c r="G27" s="99"/>
      <c r="H27" s="99"/>
      <c r="I27" s="102"/>
      <c r="J27" s="102"/>
      <c r="K27" s="102"/>
      <c r="L27" s="191"/>
      <c r="M27" s="102"/>
      <c r="N27" s="103"/>
    </row>
    <row r="28" spans="1:14" x14ac:dyDescent="0.25">
      <c r="A28" s="94"/>
      <c r="B28" s="99"/>
      <c r="C28" s="99"/>
      <c r="D28" s="186"/>
      <c r="E28" s="99"/>
      <c r="F28" s="99"/>
      <c r="G28" s="99"/>
      <c r="H28" s="99"/>
      <c r="I28" s="102"/>
      <c r="J28" s="102"/>
      <c r="K28" s="102"/>
      <c r="L28" s="191"/>
      <c r="M28" s="102"/>
      <c r="N28" s="103"/>
    </row>
    <row r="29" spans="1:14" x14ac:dyDescent="0.25">
      <c r="A29" s="94"/>
      <c r="B29" s="113" t="s">
        <v>33</v>
      </c>
      <c r="C29" s="113" t="s">
        <v>131</v>
      </c>
      <c r="D29" s="113" t="s">
        <v>132</v>
      </c>
      <c r="E29" s="99"/>
      <c r="F29" s="99"/>
      <c r="G29" s="99"/>
      <c r="H29" s="99"/>
      <c r="I29" s="102"/>
      <c r="J29" s="102"/>
      <c r="K29" s="102"/>
      <c r="L29" s="191"/>
      <c r="M29" s="102"/>
      <c r="N29" s="103"/>
    </row>
    <row r="30" spans="1:14" x14ac:dyDescent="0.25">
      <c r="A30" s="94"/>
      <c r="B30" s="110" t="s">
        <v>133</v>
      </c>
      <c r="C30" s="307"/>
      <c r="D30" s="151" t="s">
        <v>194</v>
      </c>
      <c r="E30" s="99"/>
      <c r="F30" s="99"/>
      <c r="G30" s="99"/>
      <c r="H30" s="99"/>
      <c r="I30" s="102"/>
      <c r="J30" s="102"/>
      <c r="K30" s="102"/>
      <c r="L30" s="191"/>
      <c r="M30" s="102"/>
      <c r="N30" s="103"/>
    </row>
    <row r="31" spans="1:14" x14ac:dyDescent="0.25">
      <c r="A31" s="94"/>
      <c r="B31" s="110" t="s">
        <v>134</v>
      </c>
      <c r="C31" s="307"/>
      <c r="D31" s="151" t="s">
        <v>194</v>
      </c>
      <c r="E31" s="99"/>
      <c r="F31" s="99"/>
      <c r="G31" s="99"/>
      <c r="H31" s="99"/>
      <c r="I31" s="102"/>
      <c r="J31" s="102"/>
      <c r="K31" s="102"/>
      <c r="L31" s="191"/>
      <c r="M31" s="102"/>
      <c r="N31" s="103"/>
    </row>
    <row r="32" spans="1:14" x14ac:dyDescent="0.25">
      <c r="A32" s="94"/>
      <c r="B32" s="110" t="s">
        <v>135</v>
      </c>
      <c r="C32" s="307"/>
      <c r="D32" s="151" t="s">
        <v>194</v>
      </c>
      <c r="E32" s="99"/>
      <c r="F32" s="99"/>
      <c r="G32" s="99"/>
      <c r="H32" s="99"/>
      <c r="I32" s="102"/>
      <c r="J32" s="102"/>
      <c r="K32" s="102"/>
      <c r="L32" s="191"/>
      <c r="M32" s="102"/>
      <c r="N32" s="103"/>
    </row>
    <row r="33" spans="1:17" x14ac:dyDescent="0.25">
      <c r="A33" s="94"/>
      <c r="B33" s="110" t="s">
        <v>136</v>
      </c>
      <c r="C33" s="307"/>
      <c r="D33" s="151" t="s">
        <v>194</v>
      </c>
      <c r="E33" s="99"/>
      <c r="F33" s="99"/>
      <c r="G33" s="99"/>
      <c r="H33" s="99"/>
      <c r="I33" s="102"/>
      <c r="J33" s="102"/>
      <c r="K33" s="102"/>
      <c r="L33" s="191"/>
      <c r="M33" s="102"/>
      <c r="N33" s="103"/>
    </row>
    <row r="34" spans="1:17" x14ac:dyDescent="0.25">
      <c r="A34" s="94"/>
      <c r="B34" s="99"/>
      <c r="C34" s="315"/>
      <c r="D34" s="316"/>
      <c r="E34" s="99"/>
      <c r="F34" s="99"/>
      <c r="G34" s="99"/>
      <c r="H34" s="99"/>
      <c r="I34" s="102"/>
      <c r="J34" s="102"/>
      <c r="K34" s="102"/>
      <c r="L34" s="191"/>
      <c r="M34" s="102"/>
      <c r="N34" s="103"/>
    </row>
    <row r="35" spans="1:17" x14ac:dyDescent="0.25">
      <c r="A35" s="94"/>
      <c r="B35" s="99"/>
      <c r="C35" s="99"/>
      <c r="D35" s="186"/>
      <c r="E35" s="99"/>
      <c r="F35" s="99"/>
      <c r="G35" s="99"/>
      <c r="H35" s="99"/>
      <c r="I35" s="102"/>
      <c r="J35" s="102"/>
      <c r="K35" s="102"/>
      <c r="L35" s="191"/>
      <c r="M35" s="102"/>
      <c r="N35" s="103"/>
    </row>
    <row r="36" spans="1:17" x14ac:dyDescent="0.25">
      <c r="A36" s="94"/>
      <c r="B36" s="111" t="s">
        <v>137</v>
      </c>
      <c r="C36" s="99"/>
      <c r="D36" s="186"/>
      <c r="E36" s="99"/>
      <c r="F36" s="99"/>
      <c r="G36" s="99"/>
      <c r="H36" s="99"/>
      <c r="I36" s="102"/>
      <c r="J36" s="102"/>
      <c r="K36" s="102"/>
      <c r="L36" s="191"/>
      <c r="M36" s="102"/>
      <c r="N36" s="103"/>
    </row>
    <row r="37" spans="1:17" x14ac:dyDescent="0.25">
      <c r="A37" s="94"/>
      <c r="B37" s="99"/>
      <c r="C37" s="99"/>
      <c r="D37" s="186"/>
      <c r="E37" s="99"/>
      <c r="F37" s="99"/>
      <c r="G37" s="99"/>
      <c r="H37" s="99"/>
      <c r="I37" s="102"/>
      <c r="J37" s="102"/>
      <c r="K37" s="102"/>
      <c r="L37" s="191"/>
      <c r="M37" s="102"/>
      <c r="N37" s="103"/>
    </row>
    <row r="38" spans="1:17" x14ac:dyDescent="0.25">
      <c r="A38" s="94"/>
      <c r="B38" s="99"/>
      <c r="C38" s="99"/>
      <c r="D38" s="186"/>
      <c r="E38" s="99"/>
      <c r="F38" s="99"/>
      <c r="G38" s="99"/>
      <c r="H38" s="99"/>
      <c r="I38" s="102"/>
      <c r="J38" s="102"/>
      <c r="K38" s="102"/>
      <c r="L38" s="191"/>
      <c r="M38" s="102"/>
      <c r="N38" s="103"/>
    </row>
    <row r="39" spans="1:17" x14ac:dyDescent="0.25">
      <c r="A39" s="94"/>
      <c r="B39" s="113" t="s">
        <v>33</v>
      </c>
      <c r="C39" s="113" t="s">
        <v>56</v>
      </c>
      <c r="D39" s="109" t="s">
        <v>50</v>
      </c>
      <c r="E39" s="112" t="s">
        <v>16</v>
      </c>
      <c r="F39" s="99"/>
      <c r="G39" s="99"/>
      <c r="H39" s="99"/>
      <c r="I39" s="102"/>
      <c r="J39" s="102"/>
      <c r="K39" s="102"/>
      <c r="L39" s="191"/>
      <c r="M39" s="102"/>
      <c r="N39" s="103"/>
    </row>
    <row r="40" spans="1:17" ht="28.5" x14ac:dyDescent="0.25">
      <c r="A40" s="94"/>
      <c r="B40" s="100" t="s">
        <v>138</v>
      </c>
      <c r="C40" s="101">
        <v>40</v>
      </c>
      <c r="D40" s="151">
        <v>0</v>
      </c>
      <c r="E40" s="357">
        <f>+D40+D41</f>
        <v>0</v>
      </c>
      <c r="F40" s="99"/>
      <c r="G40" s="99"/>
      <c r="H40" s="99"/>
      <c r="I40" s="102"/>
      <c r="J40" s="102"/>
      <c r="K40" s="102"/>
      <c r="L40" s="191"/>
      <c r="M40" s="102"/>
      <c r="N40" s="103"/>
    </row>
    <row r="41" spans="1:17" ht="42.75" x14ac:dyDescent="0.25">
      <c r="A41" s="94"/>
      <c r="B41" s="100" t="s">
        <v>139</v>
      </c>
      <c r="C41" s="101">
        <v>60</v>
      </c>
      <c r="D41" s="151">
        <f>+F159</f>
        <v>0</v>
      </c>
      <c r="E41" s="358"/>
      <c r="F41" s="99"/>
      <c r="G41" s="99"/>
      <c r="H41" s="99"/>
      <c r="I41" s="102"/>
      <c r="J41" s="102"/>
      <c r="K41" s="102"/>
      <c r="L41" s="191"/>
      <c r="M41" s="102"/>
      <c r="N41" s="103"/>
    </row>
    <row r="42" spans="1:17" x14ac:dyDescent="0.25">
      <c r="A42" s="94"/>
      <c r="C42" s="95"/>
      <c r="D42" s="185"/>
      <c r="E42" s="96"/>
      <c r="F42" s="40"/>
      <c r="G42" s="40"/>
      <c r="H42" s="40"/>
      <c r="I42" s="23"/>
      <c r="J42" s="23"/>
      <c r="K42" s="23"/>
      <c r="L42" s="194"/>
      <c r="M42" s="23"/>
    </row>
    <row r="43" spans="1:17" x14ac:dyDescent="0.25">
      <c r="A43" s="94"/>
      <c r="C43" s="95"/>
      <c r="D43" s="185"/>
      <c r="E43" s="96"/>
      <c r="F43" s="40"/>
      <c r="G43" s="40"/>
      <c r="H43" s="40"/>
      <c r="I43" s="23"/>
      <c r="J43" s="23"/>
      <c r="K43" s="23"/>
      <c r="L43" s="194"/>
      <c r="M43" s="23"/>
    </row>
    <row r="44" spans="1:17" x14ac:dyDescent="0.25">
      <c r="A44" s="94"/>
      <c r="C44" s="95"/>
      <c r="D44" s="185"/>
      <c r="E44" s="96"/>
      <c r="F44" s="40"/>
      <c r="G44" s="40"/>
      <c r="H44" s="40"/>
      <c r="I44" s="23"/>
      <c r="J44" s="23"/>
      <c r="K44" s="23"/>
      <c r="L44" s="194"/>
      <c r="M44" s="23"/>
    </row>
    <row r="45" spans="1:17" ht="15.75" thickBot="1" x14ac:dyDescent="0.3">
      <c r="M45" s="370" t="s">
        <v>35</v>
      </c>
      <c r="N45" s="370"/>
    </row>
    <row r="46" spans="1:17" x14ac:dyDescent="0.25">
      <c r="B46" s="111" t="s">
        <v>30</v>
      </c>
      <c r="M46" s="62"/>
      <c r="N46" s="62"/>
    </row>
    <row r="47" spans="1:17" ht="15.75" thickBot="1" x14ac:dyDescent="0.3">
      <c r="M47" s="62"/>
      <c r="N47" s="62"/>
    </row>
    <row r="48" spans="1:17" s="102" customFormat="1" ht="109.5" customHeight="1" x14ac:dyDescent="0.25">
      <c r="B48" s="108" t="s">
        <v>140</v>
      </c>
      <c r="C48" s="108" t="s">
        <v>141</v>
      </c>
      <c r="D48" s="108" t="s">
        <v>142</v>
      </c>
      <c r="E48" s="108" t="s">
        <v>45</v>
      </c>
      <c r="F48" s="108" t="s">
        <v>22</v>
      </c>
      <c r="G48" s="108" t="s">
        <v>98</v>
      </c>
      <c r="H48" s="108" t="s">
        <v>17</v>
      </c>
      <c r="I48" s="108" t="s">
        <v>10</v>
      </c>
      <c r="J48" s="108" t="s">
        <v>31</v>
      </c>
      <c r="K48" s="108" t="s">
        <v>59</v>
      </c>
      <c r="L48" s="108" t="s">
        <v>20</v>
      </c>
      <c r="M48" s="98" t="s">
        <v>26</v>
      </c>
      <c r="N48" s="108" t="s">
        <v>143</v>
      </c>
      <c r="O48" s="108" t="s">
        <v>36</v>
      </c>
      <c r="P48" s="53" t="s">
        <v>11</v>
      </c>
      <c r="Q48" s="53" t="s">
        <v>19</v>
      </c>
    </row>
    <row r="49" spans="1:26" s="29" customFormat="1" ht="42.75" customHeight="1" x14ac:dyDescent="0.25">
      <c r="A49" s="44">
        <v>1</v>
      </c>
      <c r="B49" s="105" t="s">
        <v>153</v>
      </c>
      <c r="C49" s="105" t="s">
        <v>154</v>
      </c>
      <c r="D49" s="105" t="s">
        <v>155</v>
      </c>
      <c r="E49" s="153">
        <v>201401</v>
      </c>
      <c r="F49" s="25" t="s">
        <v>132</v>
      </c>
      <c r="G49" s="139">
        <v>0.2</v>
      </c>
      <c r="H49" s="154">
        <v>41940</v>
      </c>
      <c r="I49" s="26">
        <v>41942</v>
      </c>
      <c r="J49" s="26" t="s">
        <v>132</v>
      </c>
      <c r="K49" s="153" t="s">
        <v>332</v>
      </c>
      <c r="L49" s="153" t="s">
        <v>186</v>
      </c>
      <c r="M49" s="97">
        <v>30</v>
      </c>
      <c r="N49" s="97">
        <v>30</v>
      </c>
      <c r="O49" s="27">
        <v>2000000</v>
      </c>
      <c r="P49" s="27">
        <v>106</v>
      </c>
      <c r="Q49" s="140" t="s">
        <v>333</v>
      </c>
      <c r="R49" s="28"/>
      <c r="S49" s="28"/>
      <c r="T49" s="28"/>
      <c r="U49" s="28"/>
      <c r="V49" s="28"/>
      <c r="W49" s="28"/>
      <c r="X49" s="28"/>
      <c r="Y49" s="28"/>
      <c r="Z49" s="28"/>
    </row>
    <row r="50" spans="1:26" s="29" customFormat="1" ht="72" customHeight="1" x14ac:dyDescent="0.25">
      <c r="A50" s="44">
        <f>+A49+1</f>
        <v>2</v>
      </c>
      <c r="B50" s="105" t="s">
        <v>153</v>
      </c>
      <c r="C50" s="106" t="s">
        <v>154</v>
      </c>
      <c r="D50" s="105" t="s">
        <v>156</v>
      </c>
      <c r="E50" s="153">
        <v>50</v>
      </c>
      <c r="F50" s="25" t="s">
        <v>132</v>
      </c>
      <c r="G50" s="104">
        <v>0.2</v>
      </c>
      <c r="H50" s="154">
        <v>41696</v>
      </c>
      <c r="I50" s="26">
        <v>41704</v>
      </c>
      <c r="J50" s="26" t="s">
        <v>132</v>
      </c>
      <c r="K50" s="153">
        <v>0</v>
      </c>
      <c r="L50" s="153" t="s">
        <v>187</v>
      </c>
      <c r="M50" s="97">
        <v>300</v>
      </c>
      <c r="N50" s="97">
        <v>300</v>
      </c>
      <c r="O50" s="27">
        <v>7000000</v>
      </c>
      <c r="P50" s="27" t="s">
        <v>157</v>
      </c>
      <c r="Q50" s="140" t="s">
        <v>158</v>
      </c>
      <c r="R50" s="28"/>
      <c r="S50" s="28"/>
      <c r="T50" s="28"/>
      <c r="U50" s="28"/>
      <c r="V50" s="28"/>
      <c r="W50" s="28"/>
      <c r="X50" s="28"/>
      <c r="Y50" s="28"/>
      <c r="Z50" s="28"/>
    </row>
    <row r="51" spans="1:26" s="29" customFormat="1" ht="111.75" customHeight="1" x14ac:dyDescent="0.25">
      <c r="A51" s="44">
        <f t="shared" ref="A51:A56" si="0">+A50+1</f>
        <v>3</v>
      </c>
      <c r="B51" s="105" t="s">
        <v>153</v>
      </c>
      <c r="C51" s="106" t="s">
        <v>154</v>
      </c>
      <c r="D51" s="105" t="s">
        <v>159</v>
      </c>
      <c r="E51" s="153">
        <v>8030</v>
      </c>
      <c r="F51" s="25" t="s">
        <v>132</v>
      </c>
      <c r="G51" s="104">
        <v>0.2</v>
      </c>
      <c r="H51" s="154">
        <v>41674</v>
      </c>
      <c r="I51" s="26">
        <v>41695</v>
      </c>
      <c r="J51" s="26" t="s">
        <v>132</v>
      </c>
      <c r="K51" s="153">
        <v>0</v>
      </c>
      <c r="L51" s="153" t="s">
        <v>188</v>
      </c>
      <c r="M51" s="97">
        <v>600</v>
      </c>
      <c r="N51" s="97">
        <v>600</v>
      </c>
      <c r="O51" s="27">
        <v>16000000</v>
      </c>
      <c r="P51" s="27">
        <v>109</v>
      </c>
      <c r="Q51" s="140" t="s">
        <v>375</v>
      </c>
      <c r="R51" s="28"/>
      <c r="S51" s="28"/>
      <c r="T51" s="28"/>
      <c r="U51" s="28"/>
      <c r="V51" s="28"/>
      <c r="W51" s="28"/>
      <c r="X51" s="28"/>
      <c r="Y51" s="28"/>
      <c r="Z51" s="28"/>
    </row>
    <row r="52" spans="1:26" s="29" customFormat="1" ht="64.5" customHeight="1" x14ac:dyDescent="0.25">
      <c r="A52" s="44">
        <f t="shared" si="0"/>
        <v>4</v>
      </c>
      <c r="B52" s="105" t="s">
        <v>153</v>
      </c>
      <c r="C52" s="106" t="s">
        <v>154</v>
      </c>
      <c r="D52" s="105" t="s">
        <v>160</v>
      </c>
      <c r="E52" s="153">
        <v>1250</v>
      </c>
      <c r="F52" s="25" t="s">
        <v>132</v>
      </c>
      <c r="G52" s="104">
        <v>0.2</v>
      </c>
      <c r="H52" s="154">
        <v>41294</v>
      </c>
      <c r="I52" s="26">
        <v>41384</v>
      </c>
      <c r="J52" s="26" t="s">
        <v>132</v>
      </c>
      <c r="K52" s="153">
        <v>0</v>
      </c>
      <c r="L52" s="153">
        <v>3</v>
      </c>
      <c r="M52" s="97">
        <v>145</v>
      </c>
      <c r="N52" s="97">
        <v>145</v>
      </c>
      <c r="O52" s="27">
        <v>41000000</v>
      </c>
      <c r="P52" s="27">
        <v>110</v>
      </c>
      <c r="Q52" s="140" t="s">
        <v>158</v>
      </c>
      <c r="R52" s="28"/>
      <c r="S52" s="28"/>
      <c r="T52" s="28"/>
      <c r="U52" s="28"/>
      <c r="V52" s="28"/>
      <c r="W52" s="28"/>
      <c r="X52" s="28"/>
      <c r="Y52" s="28"/>
      <c r="Z52" s="28"/>
    </row>
    <row r="53" spans="1:26" s="29" customFormat="1" ht="74.25" customHeight="1" x14ac:dyDescent="0.25">
      <c r="A53" s="44">
        <f t="shared" si="0"/>
        <v>5</v>
      </c>
      <c r="B53" s="105" t="s">
        <v>153</v>
      </c>
      <c r="C53" s="106" t="s">
        <v>154</v>
      </c>
      <c r="D53" s="105" t="s">
        <v>165</v>
      </c>
      <c r="E53" s="104" t="s">
        <v>166</v>
      </c>
      <c r="F53" s="25" t="s">
        <v>167</v>
      </c>
      <c r="G53" s="104">
        <v>0.2</v>
      </c>
      <c r="H53" s="154">
        <v>41287</v>
      </c>
      <c r="I53" s="26">
        <v>41416</v>
      </c>
      <c r="J53" s="26" t="s">
        <v>132</v>
      </c>
      <c r="K53" s="153">
        <v>0</v>
      </c>
      <c r="L53" s="153" t="s">
        <v>168</v>
      </c>
      <c r="M53" s="97">
        <v>180</v>
      </c>
      <c r="N53" s="97">
        <v>180</v>
      </c>
      <c r="O53" s="27">
        <v>25000000</v>
      </c>
      <c r="P53" s="27">
        <v>111</v>
      </c>
      <c r="Q53" s="140" t="s">
        <v>158</v>
      </c>
      <c r="R53" s="28"/>
      <c r="S53" s="28"/>
      <c r="T53" s="28"/>
      <c r="U53" s="28"/>
      <c r="V53" s="28"/>
      <c r="W53" s="28"/>
      <c r="X53" s="28"/>
      <c r="Y53" s="28"/>
      <c r="Z53" s="28"/>
    </row>
    <row r="54" spans="1:26" s="29" customFormat="1" ht="207.75" customHeight="1" x14ac:dyDescent="0.25">
      <c r="A54" s="44">
        <f t="shared" si="0"/>
        <v>6</v>
      </c>
      <c r="B54" s="105" t="s">
        <v>153</v>
      </c>
      <c r="C54" s="106" t="s">
        <v>154</v>
      </c>
      <c r="D54" s="282" t="s">
        <v>172</v>
      </c>
      <c r="E54" s="104" t="s">
        <v>173</v>
      </c>
      <c r="F54" s="25" t="s">
        <v>132</v>
      </c>
      <c r="G54" s="104">
        <v>0.2</v>
      </c>
      <c r="H54" s="154">
        <v>39814</v>
      </c>
      <c r="I54" s="26">
        <v>40957</v>
      </c>
      <c r="J54" s="26" t="s">
        <v>132</v>
      </c>
      <c r="K54" s="153">
        <v>0</v>
      </c>
      <c r="L54" s="283" t="s">
        <v>174</v>
      </c>
      <c r="M54" s="97">
        <v>30</v>
      </c>
      <c r="N54" s="97">
        <v>30</v>
      </c>
      <c r="O54" s="27">
        <v>5000000</v>
      </c>
      <c r="P54" s="27">
        <v>112</v>
      </c>
      <c r="Q54" s="418" t="s">
        <v>374</v>
      </c>
      <c r="R54" s="28"/>
      <c r="S54" s="28"/>
      <c r="T54" s="28"/>
      <c r="U54" s="28"/>
      <c r="V54" s="28"/>
      <c r="W54" s="28"/>
      <c r="X54" s="28"/>
      <c r="Y54" s="28"/>
      <c r="Z54" s="28"/>
    </row>
    <row r="55" spans="1:26" s="29" customFormat="1" ht="40.5" customHeight="1" x14ac:dyDescent="0.25">
      <c r="A55" s="44">
        <f t="shared" si="0"/>
        <v>7</v>
      </c>
      <c r="B55" s="105" t="s">
        <v>153</v>
      </c>
      <c r="C55" s="105" t="s">
        <v>175</v>
      </c>
      <c r="D55" s="105" t="s">
        <v>190</v>
      </c>
      <c r="E55" s="153">
        <v>2014083</v>
      </c>
      <c r="F55" s="25" t="s">
        <v>132</v>
      </c>
      <c r="G55" s="104">
        <v>0.8</v>
      </c>
      <c r="H55" s="154">
        <v>41663</v>
      </c>
      <c r="I55" s="26">
        <v>41985</v>
      </c>
      <c r="J55" s="26" t="s">
        <v>132</v>
      </c>
      <c r="K55" s="153">
        <v>0</v>
      </c>
      <c r="L55" s="153" t="s">
        <v>181</v>
      </c>
      <c r="M55" s="97">
        <v>1942</v>
      </c>
      <c r="N55" s="97">
        <v>1942</v>
      </c>
      <c r="O55" s="27">
        <v>85000000</v>
      </c>
      <c r="P55" s="27" t="s">
        <v>182</v>
      </c>
      <c r="Q55" s="140" t="s">
        <v>334</v>
      </c>
      <c r="R55" s="28"/>
      <c r="S55" s="28"/>
      <c r="T55" s="28"/>
      <c r="U55" s="28"/>
      <c r="V55" s="28"/>
      <c r="W55" s="28"/>
      <c r="X55" s="28"/>
      <c r="Y55" s="28"/>
      <c r="Z55" s="28"/>
    </row>
    <row r="56" spans="1:26" s="29" customFormat="1" ht="36.75" customHeight="1" x14ac:dyDescent="0.25">
      <c r="A56" s="44">
        <f t="shared" si="0"/>
        <v>8</v>
      </c>
      <c r="B56" s="105" t="s">
        <v>153</v>
      </c>
      <c r="C56" s="105" t="s">
        <v>175</v>
      </c>
      <c r="D56" s="105" t="s">
        <v>183</v>
      </c>
      <c r="E56" s="153">
        <v>21114072</v>
      </c>
      <c r="F56" s="25" t="s">
        <v>132</v>
      </c>
      <c r="G56" s="104">
        <v>0.8</v>
      </c>
      <c r="H56" s="154">
        <v>41663</v>
      </c>
      <c r="I56" s="26">
        <v>41850</v>
      </c>
      <c r="J56" s="26" t="s">
        <v>132</v>
      </c>
      <c r="K56" s="153">
        <v>0</v>
      </c>
      <c r="L56" s="153" t="s">
        <v>184</v>
      </c>
      <c r="M56" s="97">
        <v>387</v>
      </c>
      <c r="N56" s="97">
        <v>387</v>
      </c>
      <c r="O56" s="27">
        <v>142003746</v>
      </c>
      <c r="P56" s="27" t="s">
        <v>185</v>
      </c>
      <c r="Q56" s="140" t="s">
        <v>334</v>
      </c>
      <c r="R56" s="28"/>
      <c r="S56" s="28"/>
      <c r="T56" s="28"/>
      <c r="U56" s="28"/>
      <c r="V56" s="28"/>
      <c r="W56" s="28"/>
      <c r="X56" s="28"/>
      <c r="Y56" s="28"/>
      <c r="Z56" s="28"/>
    </row>
    <row r="57" spans="1:26" s="29" customFormat="1" x14ac:dyDescent="0.25">
      <c r="A57" s="44"/>
      <c r="B57" s="47" t="s">
        <v>16</v>
      </c>
      <c r="C57" s="106"/>
      <c r="D57" s="105"/>
      <c r="E57" s="104"/>
      <c r="F57" s="25"/>
      <c r="G57" s="25"/>
      <c r="H57" s="25"/>
      <c r="I57" s="26"/>
      <c r="J57" s="26"/>
      <c r="K57" s="107">
        <f t="shared" ref="K57" si="1">SUM(K49:K56)</f>
        <v>0</v>
      </c>
      <c r="L57" s="107">
        <f t="shared" ref="L57" si="2">SUM(L49:L56)</f>
        <v>3</v>
      </c>
      <c r="M57" s="138">
        <v>0</v>
      </c>
      <c r="N57" s="107" t="s">
        <v>335</v>
      </c>
      <c r="O57" s="27"/>
      <c r="P57" s="27"/>
      <c r="Q57" s="141"/>
    </row>
    <row r="58" spans="1:26" s="30" customFormat="1" x14ac:dyDescent="0.25">
      <c r="D58" s="187"/>
      <c r="E58" s="31"/>
      <c r="L58" s="187"/>
    </row>
    <row r="59" spans="1:26" s="30" customFormat="1" x14ac:dyDescent="0.25">
      <c r="B59" s="371" t="s">
        <v>28</v>
      </c>
      <c r="C59" s="371" t="s">
        <v>27</v>
      </c>
      <c r="D59" s="369" t="s">
        <v>34</v>
      </c>
      <c r="E59" s="369"/>
      <c r="L59" s="187"/>
    </row>
    <row r="60" spans="1:26" s="30" customFormat="1" x14ac:dyDescent="0.25">
      <c r="B60" s="372"/>
      <c r="C60" s="372"/>
      <c r="D60" s="188" t="s">
        <v>23</v>
      </c>
      <c r="E60" s="59" t="s">
        <v>24</v>
      </c>
      <c r="L60" s="187"/>
    </row>
    <row r="61" spans="1:26" s="30" customFormat="1" ht="30.6" customHeight="1" x14ac:dyDescent="0.25">
      <c r="B61" s="57" t="s">
        <v>21</v>
      </c>
      <c r="C61" s="58">
        <f>+K57</f>
        <v>0</v>
      </c>
      <c r="D61" s="189"/>
      <c r="E61" s="55" t="s">
        <v>194</v>
      </c>
      <c r="F61" s="32"/>
      <c r="G61" s="32"/>
      <c r="H61" s="32"/>
      <c r="I61" s="32"/>
      <c r="J61" s="32"/>
      <c r="K61" s="32"/>
      <c r="L61" s="195"/>
      <c r="M61" s="32"/>
    </row>
    <row r="62" spans="1:26" s="30" customFormat="1" ht="30" customHeight="1" x14ac:dyDescent="0.25">
      <c r="B62" s="57" t="s">
        <v>25</v>
      </c>
      <c r="C62" s="58">
        <f>+M57</f>
        <v>0</v>
      </c>
      <c r="D62" s="189"/>
      <c r="E62" s="55" t="s">
        <v>194</v>
      </c>
      <c r="L62" s="187"/>
    </row>
    <row r="63" spans="1:26" s="30" customFormat="1" x14ac:dyDescent="0.25">
      <c r="B63" s="33"/>
      <c r="C63" s="367"/>
      <c r="D63" s="367"/>
      <c r="E63" s="367"/>
      <c r="F63" s="367"/>
      <c r="G63" s="367"/>
      <c r="H63" s="367"/>
      <c r="I63" s="367"/>
      <c r="J63" s="367"/>
      <c r="K63" s="367"/>
      <c r="L63" s="367"/>
      <c r="M63" s="367"/>
      <c r="N63" s="367"/>
    </row>
    <row r="64" spans="1:26" ht="28.15" customHeight="1" thickBot="1" x14ac:dyDescent="0.3"/>
    <row r="65" spans="2:17" ht="27" thickBot="1" x14ac:dyDescent="0.3">
      <c r="B65" s="366" t="s">
        <v>99</v>
      </c>
      <c r="C65" s="366"/>
      <c r="D65" s="366"/>
      <c r="E65" s="366"/>
      <c r="F65" s="366"/>
      <c r="G65" s="366"/>
      <c r="H65" s="366"/>
      <c r="I65" s="366"/>
      <c r="J65" s="366"/>
      <c r="K65" s="366"/>
      <c r="L65" s="366"/>
      <c r="M65" s="366"/>
      <c r="N65" s="366"/>
    </row>
    <row r="68" spans="2:17" ht="109.5" customHeight="1" x14ac:dyDescent="0.25">
      <c r="B68" s="109" t="s">
        <v>144</v>
      </c>
      <c r="C68" s="64" t="s">
        <v>2</v>
      </c>
      <c r="D68" s="64" t="s">
        <v>101</v>
      </c>
      <c r="E68" s="64" t="s">
        <v>100</v>
      </c>
      <c r="F68" s="64" t="s">
        <v>102</v>
      </c>
      <c r="G68" s="64" t="s">
        <v>103</v>
      </c>
      <c r="H68" s="64" t="s">
        <v>104</v>
      </c>
      <c r="I68" s="64" t="s">
        <v>105</v>
      </c>
      <c r="J68" s="64" t="s">
        <v>106</v>
      </c>
      <c r="K68" s="64" t="s">
        <v>107</v>
      </c>
      <c r="L68" s="64" t="s">
        <v>108</v>
      </c>
      <c r="M68" s="91" t="s">
        <v>109</v>
      </c>
      <c r="N68" s="91" t="s">
        <v>110</v>
      </c>
      <c r="O68" s="364" t="s">
        <v>3</v>
      </c>
      <c r="P68" s="365"/>
      <c r="Q68" s="64" t="s">
        <v>18</v>
      </c>
    </row>
    <row r="69" spans="2:17" ht="30" x14ac:dyDescent="0.25">
      <c r="B69" s="3" t="s">
        <v>191</v>
      </c>
      <c r="C69" s="3" t="s">
        <v>191</v>
      </c>
      <c r="D69" s="93" t="s">
        <v>192</v>
      </c>
      <c r="E69" s="5">
        <v>84</v>
      </c>
      <c r="F69" s="4" t="s">
        <v>132</v>
      </c>
      <c r="G69" s="4"/>
      <c r="H69" s="4"/>
      <c r="I69" s="92"/>
      <c r="J69" s="92" t="s">
        <v>131</v>
      </c>
      <c r="K69" s="110" t="s">
        <v>131</v>
      </c>
      <c r="L69" s="65" t="s">
        <v>131</v>
      </c>
      <c r="M69" s="110" t="s">
        <v>131</v>
      </c>
      <c r="N69" s="110" t="s">
        <v>131</v>
      </c>
      <c r="O69" s="351" t="s">
        <v>348</v>
      </c>
      <c r="P69" s="352"/>
      <c r="Q69" s="110" t="s">
        <v>132</v>
      </c>
    </row>
    <row r="70" spans="2:17" ht="30" x14ac:dyDescent="0.25">
      <c r="B70" s="3" t="s">
        <v>191</v>
      </c>
      <c r="C70" s="3" t="s">
        <v>191</v>
      </c>
      <c r="D70" s="93" t="s">
        <v>193</v>
      </c>
      <c r="E70" s="5">
        <v>252</v>
      </c>
      <c r="F70" s="4" t="s">
        <v>132</v>
      </c>
      <c r="G70" s="4"/>
      <c r="H70" s="4"/>
      <c r="I70" s="92"/>
      <c r="J70" s="92" t="s">
        <v>131</v>
      </c>
      <c r="K70" s="110" t="s">
        <v>131</v>
      </c>
      <c r="L70" s="65" t="s">
        <v>131</v>
      </c>
      <c r="M70" s="110" t="s">
        <v>131</v>
      </c>
      <c r="N70" s="110" t="s">
        <v>131</v>
      </c>
      <c r="O70" s="169" t="s">
        <v>349</v>
      </c>
      <c r="P70" s="271"/>
      <c r="Q70" s="110" t="s">
        <v>132</v>
      </c>
    </row>
    <row r="71" spans="2:17" x14ac:dyDescent="0.25">
      <c r="B71" s="3"/>
      <c r="C71" s="3"/>
      <c r="D71" s="93"/>
      <c r="E71" s="5"/>
      <c r="F71" s="4"/>
      <c r="G71" s="4"/>
      <c r="H71" s="4"/>
      <c r="I71" s="92"/>
      <c r="J71" s="92"/>
      <c r="K71" s="110"/>
      <c r="L71" s="65"/>
      <c r="M71" s="110"/>
      <c r="N71" s="110"/>
      <c r="O71" s="379"/>
      <c r="P71" s="380"/>
      <c r="Q71" s="110"/>
    </row>
    <row r="72" spans="2:17" x14ac:dyDescent="0.25">
      <c r="B72" s="3"/>
      <c r="C72" s="3"/>
      <c r="D72" s="93"/>
      <c r="E72" s="5"/>
      <c r="F72" s="4"/>
      <c r="G72" s="4"/>
      <c r="H72" s="4"/>
      <c r="I72" s="92"/>
      <c r="J72" s="92"/>
      <c r="K72" s="110"/>
      <c r="L72" s="65"/>
      <c r="M72" s="110"/>
      <c r="N72" s="110"/>
      <c r="O72" s="379"/>
      <c r="P72" s="380"/>
      <c r="Q72" s="110"/>
    </row>
    <row r="73" spans="2:17" x14ac:dyDescent="0.25">
      <c r="B73" s="3"/>
      <c r="C73" s="3"/>
      <c r="D73" s="93"/>
      <c r="E73" s="5"/>
      <c r="F73" s="4"/>
      <c r="G73" s="4"/>
      <c r="H73" s="4"/>
      <c r="I73" s="92"/>
      <c r="J73" s="92"/>
      <c r="K73" s="110"/>
      <c r="L73" s="65"/>
      <c r="M73" s="110"/>
      <c r="N73" s="110"/>
      <c r="O73" s="379"/>
      <c r="P73" s="380"/>
      <c r="Q73" s="110"/>
    </row>
    <row r="74" spans="2:17" x14ac:dyDescent="0.25">
      <c r="B74" s="3"/>
      <c r="C74" s="3"/>
      <c r="D74" s="93"/>
      <c r="E74" s="5"/>
      <c r="F74" s="4"/>
      <c r="G74" s="4"/>
      <c r="H74" s="4"/>
      <c r="I74" s="92"/>
      <c r="J74" s="92"/>
      <c r="K74" s="110"/>
      <c r="L74" s="65"/>
      <c r="M74" s="110"/>
      <c r="N74" s="110"/>
      <c r="O74" s="379"/>
      <c r="P74" s="380"/>
      <c r="Q74" s="110"/>
    </row>
    <row r="75" spans="2:17" x14ac:dyDescent="0.25">
      <c r="B75" s="110"/>
      <c r="C75" s="110"/>
      <c r="D75" s="65"/>
      <c r="E75" s="110"/>
      <c r="F75" s="110"/>
      <c r="G75" s="110"/>
      <c r="H75" s="110"/>
      <c r="I75" s="110"/>
      <c r="J75" s="110"/>
      <c r="K75" s="110"/>
      <c r="L75" s="65"/>
      <c r="M75" s="110"/>
      <c r="N75" s="110"/>
      <c r="O75" s="379"/>
      <c r="P75" s="380"/>
      <c r="Q75" s="110"/>
    </row>
    <row r="76" spans="2:17" x14ac:dyDescent="0.25">
      <c r="B76" s="9" t="s">
        <v>1</v>
      </c>
    </row>
    <row r="77" spans="2:17" x14ac:dyDescent="0.25">
      <c r="B77" s="9" t="s">
        <v>37</v>
      </c>
    </row>
    <row r="78" spans="2:17" x14ac:dyDescent="0.25">
      <c r="B78" s="9" t="s">
        <v>60</v>
      </c>
    </row>
    <row r="80" spans="2:17" ht="15.75" thickBot="1" x14ac:dyDescent="0.3"/>
    <row r="81" spans="2:17" ht="27" thickBot="1" x14ac:dyDescent="0.3">
      <c r="B81" s="361" t="s">
        <v>38</v>
      </c>
      <c r="C81" s="362"/>
      <c r="D81" s="362"/>
      <c r="E81" s="362"/>
      <c r="F81" s="362"/>
      <c r="G81" s="362"/>
      <c r="H81" s="362"/>
      <c r="I81" s="362"/>
      <c r="J81" s="362"/>
      <c r="K81" s="362"/>
      <c r="L81" s="362"/>
      <c r="M81" s="362"/>
      <c r="N81" s="363"/>
    </row>
    <row r="85" spans="2:17" x14ac:dyDescent="0.25">
      <c r="B85" s="93"/>
    </row>
    <row r="86" spans="2:17" ht="33.6" customHeight="1" x14ac:dyDescent="0.25">
      <c r="B86" s="170"/>
      <c r="C86" s="170"/>
      <c r="D86" s="170"/>
      <c r="E86" s="171"/>
      <c r="F86" s="171"/>
      <c r="G86" s="171"/>
      <c r="H86" s="171"/>
      <c r="I86" s="172"/>
      <c r="J86" s="173"/>
      <c r="K86" s="174"/>
      <c r="L86" s="196"/>
      <c r="M86" s="10"/>
      <c r="N86" s="10"/>
      <c r="O86" s="10"/>
      <c r="P86" s="175"/>
      <c r="Q86" s="41"/>
    </row>
    <row r="87" spans="2:17" x14ac:dyDescent="0.25">
      <c r="B87" s="206"/>
      <c r="C87" s="206"/>
      <c r="D87" s="206"/>
      <c r="E87" s="207"/>
      <c r="F87" s="207"/>
      <c r="G87" s="206"/>
      <c r="H87" s="208"/>
      <c r="I87" s="209"/>
      <c r="J87" s="206"/>
      <c r="K87" s="206"/>
      <c r="L87" s="206"/>
      <c r="M87" s="10"/>
      <c r="N87" s="10"/>
      <c r="O87" s="10"/>
      <c r="P87" s="175"/>
      <c r="Q87" s="41"/>
    </row>
    <row r="88" spans="2:17" ht="75" x14ac:dyDescent="0.25">
      <c r="B88" s="178" t="s">
        <v>0</v>
      </c>
      <c r="C88" s="178" t="s">
        <v>39</v>
      </c>
      <c r="D88" s="178" t="s">
        <v>40</v>
      </c>
      <c r="E88" s="178" t="s">
        <v>111</v>
      </c>
      <c r="F88" s="178" t="s">
        <v>113</v>
      </c>
      <c r="G88" s="178" t="s">
        <v>114</v>
      </c>
      <c r="H88" s="178" t="s">
        <v>115</v>
      </c>
      <c r="I88" s="178" t="s">
        <v>112</v>
      </c>
      <c r="J88" s="389" t="s">
        <v>116</v>
      </c>
      <c r="K88" s="389"/>
      <c r="L88" s="389"/>
      <c r="M88" s="178" t="s">
        <v>117</v>
      </c>
      <c r="N88" s="178" t="s">
        <v>195</v>
      </c>
      <c r="O88" s="178" t="s">
        <v>196</v>
      </c>
      <c r="P88" s="178" t="s">
        <v>3</v>
      </c>
      <c r="Q88" s="318"/>
    </row>
    <row r="89" spans="2:17" ht="30" x14ac:dyDescent="0.25">
      <c r="B89" s="198" t="s">
        <v>43</v>
      </c>
      <c r="C89" s="274">
        <f>+(168+84)/200+(500/300)</f>
        <v>2.9266666666666667</v>
      </c>
      <c r="D89" s="198" t="s">
        <v>247</v>
      </c>
      <c r="E89" s="199">
        <v>37082895</v>
      </c>
      <c r="F89" s="199" t="s">
        <v>209</v>
      </c>
      <c r="G89" s="198" t="s">
        <v>248</v>
      </c>
      <c r="H89" s="200" t="s">
        <v>132</v>
      </c>
      <c r="I89" s="289" t="s">
        <v>132</v>
      </c>
      <c r="J89" s="198" t="s">
        <v>249</v>
      </c>
      <c r="K89" s="267" t="s">
        <v>250</v>
      </c>
      <c r="L89" s="198" t="s">
        <v>251</v>
      </c>
      <c r="M89" s="110" t="s">
        <v>131</v>
      </c>
      <c r="N89" s="110" t="s">
        <v>132</v>
      </c>
      <c r="O89" s="110" t="s">
        <v>132</v>
      </c>
      <c r="P89" s="310" t="s">
        <v>358</v>
      </c>
      <c r="Q89" s="41"/>
    </row>
    <row r="90" spans="2:17" ht="30" x14ac:dyDescent="0.25">
      <c r="B90" s="198" t="s">
        <v>43</v>
      </c>
      <c r="C90" s="274">
        <f>+(168+84)/200+(500/300)</f>
        <v>2.9266666666666667</v>
      </c>
      <c r="D90" s="198" t="s">
        <v>247</v>
      </c>
      <c r="E90" s="199">
        <v>37082895</v>
      </c>
      <c r="F90" s="199" t="s">
        <v>209</v>
      </c>
      <c r="G90" s="198" t="s">
        <v>248</v>
      </c>
      <c r="H90" s="200" t="s">
        <v>132</v>
      </c>
      <c r="I90" s="289" t="s">
        <v>132</v>
      </c>
      <c r="J90" s="198" t="s">
        <v>252</v>
      </c>
      <c r="K90" s="198" t="s">
        <v>254</v>
      </c>
      <c r="L90" s="198" t="s">
        <v>253</v>
      </c>
      <c r="M90" s="110" t="s">
        <v>131</v>
      </c>
      <c r="N90" s="110" t="s">
        <v>132</v>
      </c>
      <c r="O90" s="110" t="s">
        <v>132</v>
      </c>
      <c r="P90" s="310" t="s">
        <v>358</v>
      </c>
      <c r="Q90" s="41"/>
    </row>
    <row r="91" spans="2:17" ht="30" x14ac:dyDescent="0.25">
      <c r="B91" s="198" t="s">
        <v>43</v>
      </c>
      <c r="C91" s="274">
        <f>+(168+84)/200+(500/300)</f>
        <v>2.9266666666666667</v>
      </c>
      <c r="D91" s="198" t="s">
        <v>247</v>
      </c>
      <c r="E91" s="199">
        <v>37082895</v>
      </c>
      <c r="F91" s="199" t="s">
        <v>209</v>
      </c>
      <c r="G91" s="198" t="s">
        <v>248</v>
      </c>
      <c r="H91" s="200" t="s">
        <v>132</v>
      </c>
      <c r="I91" s="289" t="s">
        <v>132</v>
      </c>
      <c r="J91" s="198" t="s">
        <v>255</v>
      </c>
      <c r="K91" s="198" t="s">
        <v>257</v>
      </c>
      <c r="L91" s="198" t="s">
        <v>256</v>
      </c>
      <c r="M91" s="110" t="s">
        <v>131</v>
      </c>
      <c r="N91" s="110" t="s">
        <v>132</v>
      </c>
      <c r="O91" s="110" t="s">
        <v>132</v>
      </c>
      <c r="P91" s="310" t="s">
        <v>358</v>
      </c>
      <c r="Q91" s="41"/>
    </row>
    <row r="92" spans="2:17" ht="60" x14ac:dyDescent="0.25">
      <c r="B92" s="201" t="s">
        <v>44</v>
      </c>
      <c r="C92" s="274">
        <f>+(168+84)/200+(500/300*2)</f>
        <v>4.5933333333333337</v>
      </c>
      <c r="D92" s="198" t="s">
        <v>258</v>
      </c>
      <c r="E92" s="199">
        <v>27480419</v>
      </c>
      <c r="F92" s="199" t="s">
        <v>209</v>
      </c>
      <c r="G92" s="198" t="s">
        <v>259</v>
      </c>
      <c r="H92" s="200">
        <v>37161</v>
      </c>
      <c r="I92" s="289" t="s">
        <v>131</v>
      </c>
      <c r="J92" s="198" t="s">
        <v>227</v>
      </c>
      <c r="K92" s="198" t="s">
        <v>260</v>
      </c>
      <c r="L92" s="198" t="s">
        <v>261</v>
      </c>
      <c r="M92" s="110" t="s">
        <v>131</v>
      </c>
      <c r="N92" s="110" t="s">
        <v>131</v>
      </c>
      <c r="O92" s="110" t="s">
        <v>132</v>
      </c>
      <c r="P92" s="310" t="s">
        <v>373</v>
      </c>
      <c r="Q92" s="41"/>
    </row>
    <row r="93" spans="2:17" ht="60" x14ac:dyDescent="0.25">
      <c r="B93" s="201" t="s">
        <v>44</v>
      </c>
      <c r="C93" s="274">
        <f t="shared" ref="C93:C101" si="3">+(168+84)/200+(500/300*2)</f>
        <v>4.5933333333333337</v>
      </c>
      <c r="D93" s="198" t="s">
        <v>258</v>
      </c>
      <c r="E93" s="199">
        <v>27480419</v>
      </c>
      <c r="F93" s="199" t="s">
        <v>209</v>
      </c>
      <c r="G93" s="198" t="s">
        <v>259</v>
      </c>
      <c r="H93" s="200">
        <v>37161</v>
      </c>
      <c r="I93" s="289" t="s">
        <v>131</v>
      </c>
      <c r="J93" s="198" t="s">
        <v>262</v>
      </c>
      <c r="K93" s="198" t="s">
        <v>263</v>
      </c>
      <c r="L93" s="198" t="s">
        <v>264</v>
      </c>
      <c r="M93" s="110" t="s">
        <v>131</v>
      </c>
      <c r="N93" s="110" t="s">
        <v>131</v>
      </c>
      <c r="O93" s="110" t="s">
        <v>132</v>
      </c>
      <c r="P93" s="310" t="s">
        <v>373</v>
      </c>
      <c r="Q93" s="41"/>
    </row>
    <row r="94" spans="2:17" ht="60" x14ac:dyDescent="0.25">
      <c r="B94" s="201" t="s">
        <v>44</v>
      </c>
      <c r="C94" s="274">
        <f t="shared" si="3"/>
        <v>4.5933333333333337</v>
      </c>
      <c r="D94" s="198" t="s">
        <v>258</v>
      </c>
      <c r="E94" s="199">
        <v>27480419</v>
      </c>
      <c r="F94" s="199" t="s">
        <v>209</v>
      </c>
      <c r="G94" s="198" t="s">
        <v>259</v>
      </c>
      <c r="H94" s="200">
        <v>37161</v>
      </c>
      <c r="I94" s="289" t="s">
        <v>131</v>
      </c>
      <c r="J94" s="198" t="s">
        <v>265</v>
      </c>
      <c r="K94" s="198" t="s">
        <v>266</v>
      </c>
      <c r="L94" s="198" t="s">
        <v>267</v>
      </c>
      <c r="M94" s="110" t="s">
        <v>131</v>
      </c>
      <c r="N94" s="110" t="s">
        <v>131</v>
      </c>
      <c r="O94" s="110" t="s">
        <v>132</v>
      </c>
      <c r="P94" s="310" t="s">
        <v>373</v>
      </c>
      <c r="Q94" s="41"/>
    </row>
    <row r="95" spans="2:17" ht="60" x14ac:dyDescent="0.25">
      <c r="B95" s="201" t="s">
        <v>44</v>
      </c>
      <c r="C95" s="274">
        <f t="shared" si="3"/>
        <v>4.5933333333333337</v>
      </c>
      <c r="D95" s="198" t="s">
        <v>258</v>
      </c>
      <c r="E95" s="199">
        <v>27480419</v>
      </c>
      <c r="F95" s="199" t="s">
        <v>209</v>
      </c>
      <c r="G95" s="198" t="s">
        <v>259</v>
      </c>
      <c r="H95" s="200">
        <v>37161</v>
      </c>
      <c r="I95" s="289" t="s">
        <v>131</v>
      </c>
      <c r="J95" s="198" t="s">
        <v>268</v>
      </c>
      <c r="K95" s="198" t="s">
        <v>269</v>
      </c>
      <c r="L95" s="198" t="s">
        <v>209</v>
      </c>
      <c r="M95" s="110" t="s">
        <v>131</v>
      </c>
      <c r="N95" s="110" t="s">
        <v>131</v>
      </c>
      <c r="O95" s="110" t="s">
        <v>132</v>
      </c>
      <c r="P95" s="310" t="s">
        <v>373</v>
      </c>
      <c r="Q95" s="41"/>
    </row>
    <row r="96" spans="2:17" ht="30" x14ac:dyDescent="0.25">
      <c r="B96" s="201" t="s">
        <v>44</v>
      </c>
      <c r="C96" s="274">
        <f t="shared" si="3"/>
        <v>4.5933333333333337</v>
      </c>
      <c r="D96" s="201" t="s">
        <v>224</v>
      </c>
      <c r="E96" s="202">
        <v>1087046871</v>
      </c>
      <c r="F96" s="202" t="s">
        <v>209</v>
      </c>
      <c r="G96" s="201" t="s">
        <v>225</v>
      </c>
      <c r="H96" s="295" t="s">
        <v>132</v>
      </c>
      <c r="I96" s="294" t="s">
        <v>132</v>
      </c>
      <c r="J96" s="201" t="s">
        <v>227</v>
      </c>
      <c r="K96" s="201" t="s">
        <v>228</v>
      </c>
      <c r="L96" s="201" t="s">
        <v>229</v>
      </c>
      <c r="M96" s="205" t="s">
        <v>131</v>
      </c>
      <c r="N96" s="288" t="s">
        <v>132</v>
      </c>
      <c r="O96" s="110" t="s">
        <v>132</v>
      </c>
      <c r="P96" s="310" t="s">
        <v>359</v>
      </c>
      <c r="Q96" s="41"/>
    </row>
    <row r="97" spans="1:26" ht="30" x14ac:dyDescent="0.25">
      <c r="B97" s="198" t="s">
        <v>44</v>
      </c>
      <c r="C97" s="274">
        <f t="shared" si="3"/>
        <v>4.5933333333333337</v>
      </c>
      <c r="D97" s="198" t="s">
        <v>224</v>
      </c>
      <c r="E97" s="199">
        <v>1087046871</v>
      </c>
      <c r="F97" s="199" t="s">
        <v>209</v>
      </c>
      <c r="G97" s="198" t="s">
        <v>225</v>
      </c>
      <c r="H97" s="200" t="s">
        <v>132</v>
      </c>
      <c r="I97" s="289" t="s">
        <v>132</v>
      </c>
      <c r="J97" s="198" t="s">
        <v>227</v>
      </c>
      <c r="K97" s="199" t="s">
        <v>230</v>
      </c>
      <c r="L97" s="198" t="s">
        <v>229</v>
      </c>
      <c r="M97" s="110" t="s">
        <v>131</v>
      </c>
      <c r="N97" s="288" t="s">
        <v>132</v>
      </c>
      <c r="O97" s="110" t="s">
        <v>132</v>
      </c>
      <c r="P97" s="310" t="s">
        <v>359</v>
      </c>
      <c r="Q97" s="41"/>
    </row>
    <row r="98" spans="1:26" ht="30" x14ac:dyDescent="0.25">
      <c r="B98" s="198" t="s">
        <v>44</v>
      </c>
      <c r="C98" s="274">
        <f t="shared" si="3"/>
        <v>4.5933333333333337</v>
      </c>
      <c r="D98" s="198" t="s">
        <v>224</v>
      </c>
      <c r="E98" s="199">
        <v>1087046871</v>
      </c>
      <c r="F98" s="199" t="s">
        <v>209</v>
      </c>
      <c r="G98" s="198" t="s">
        <v>225</v>
      </c>
      <c r="H98" s="200" t="s">
        <v>132</v>
      </c>
      <c r="I98" s="289" t="s">
        <v>132</v>
      </c>
      <c r="J98" s="198" t="s">
        <v>231</v>
      </c>
      <c r="K98" s="198" t="s">
        <v>233</v>
      </c>
      <c r="L98" s="198" t="s">
        <v>232</v>
      </c>
      <c r="M98" s="214" t="s">
        <v>131</v>
      </c>
      <c r="N98" s="288" t="s">
        <v>132</v>
      </c>
      <c r="O98" s="110" t="s">
        <v>132</v>
      </c>
      <c r="P98" s="310" t="s">
        <v>359</v>
      </c>
      <c r="Q98" s="41"/>
    </row>
    <row r="99" spans="1:26" ht="25.5" customHeight="1" x14ac:dyDescent="0.25">
      <c r="B99" s="201" t="s">
        <v>44</v>
      </c>
      <c r="C99" s="274">
        <f t="shared" si="3"/>
        <v>4.5933333333333337</v>
      </c>
      <c r="D99" s="201" t="s">
        <v>224</v>
      </c>
      <c r="E99" s="202">
        <v>1087046871</v>
      </c>
      <c r="F99" s="202" t="s">
        <v>209</v>
      </c>
      <c r="G99" s="201" t="s">
        <v>225</v>
      </c>
      <c r="H99" s="295" t="s">
        <v>132</v>
      </c>
      <c r="I99" s="285" t="s">
        <v>132</v>
      </c>
      <c r="J99" s="204" t="s">
        <v>234</v>
      </c>
      <c r="K99" s="202" t="s">
        <v>235</v>
      </c>
      <c r="L99" s="201" t="s">
        <v>236</v>
      </c>
      <c r="M99" s="215" t="s">
        <v>131</v>
      </c>
      <c r="N99" s="288" t="s">
        <v>132</v>
      </c>
      <c r="O99" s="110" t="s">
        <v>132</v>
      </c>
      <c r="P99" s="310" t="s">
        <v>359</v>
      </c>
      <c r="Q99" s="217"/>
    </row>
    <row r="100" spans="1:26" s="220" customFormat="1" ht="30" x14ac:dyDescent="0.25">
      <c r="A100" s="217"/>
      <c r="B100" s="201" t="s">
        <v>44</v>
      </c>
      <c r="C100" s="274">
        <f t="shared" si="3"/>
        <v>4.5933333333333337</v>
      </c>
      <c r="D100" s="263" t="s">
        <v>239</v>
      </c>
      <c r="E100" s="218">
        <v>37081750</v>
      </c>
      <c r="F100" s="202" t="s">
        <v>209</v>
      </c>
      <c r="G100" s="266" t="s">
        <v>162</v>
      </c>
      <c r="H100" s="219">
        <v>40530</v>
      </c>
      <c r="I100" s="264" t="s">
        <v>132</v>
      </c>
      <c r="J100" s="264" t="s">
        <v>240</v>
      </c>
      <c r="K100" s="263" t="s">
        <v>242</v>
      </c>
      <c r="L100" s="263" t="s">
        <v>241</v>
      </c>
      <c r="M100" s="265" t="s">
        <v>243</v>
      </c>
      <c r="N100" s="265" t="s">
        <v>131</v>
      </c>
      <c r="O100" s="110" t="s">
        <v>132</v>
      </c>
      <c r="P100" s="317" t="s">
        <v>360</v>
      </c>
      <c r="Q100" s="217"/>
      <c r="R100" s="217"/>
      <c r="S100" s="217"/>
      <c r="T100" s="217"/>
      <c r="U100" s="217"/>
      <c r="V100" s="217"/>
      <c r="W100" s="217"/>
      <c r="X100" s="217"/>
      <c r="Y100" s="217"/>
      <c r="Z100" s="217"/>
    </row>
    <row r="101" spans="1:26" s="220" customFormat="1" ht="30" x14ac:dyDescent="0.25">
      <c r="A101" s="217"/>
      <c r="B101" s="201" t="s">
        <v>44</v>
      </c>
      <c r="C101" s="274">
        <f t="shared" si="3"/>
        <v>4.5933333333333337</v>
      </c>
      <c r="D101" s="263" t="s">
        <v>239</v>
      </c>
      <c r="E101" s="218">
        <v>37081750</v>
      </c>
      <c r="F101" s="202" t="s">
        <v>209</v>
      </c>
      <c r="G101" s="266" t="s">
        <v>162</v>
      </c>
      <c r="H101" s="219">
        <v>40530</v>
      </c>
      <c r="I101" s="264" t="s">
        <v>132</v>
      </c>
      <c r="J101" s="264" t="s">
        <v>244</v>
      </c>
      <c r="K101" s="263" t="s">
        <v>246</v>
      </c>
      <c r="L101" s="263" t="s">
        <v>245</v>
      </c>
      <c r="M101" s="265" t="s">
        <v>131</v>
      </c>
      <c r="N101" s="265" t="s">
        <v>131</v>
      </c>
      <c r="O101" s="110" t="s">
        <v>132</v>
      </c>
      <c r="P101" s="317" t="s">
        <v>360</v>
      </c>
      <c r="Q101" s="217"/>
      <c r="R101" s="217"/>
      <c r="S101" s="217"/>
      <c r="T101" s="217"/>
      <c r="U101" s="217"/>
      <c r="V101" s="217"/>
      <c r="W101" s="217"/>
      <c r="X101" s="217"/>
      <c r="Y101" s="217"/>
      <c r="Z101" s="217"/>
    </row>
    <row r="102" spans="1:26" x14ac:dyDescent="0.25">
      <c r="B102" s="30"/>
      <c r="C102" s="30"/>
      <c r="D102" s="187"/>
      <c r="E102" s="31"/>
      <c r="F102" s="30"/>
      <c r="G102" s="30"/>
      <c r="H102" s="30"/>
      <c r="I102" s="30"/>
      <c r="J102" s="30"/>
      <c r="K102" s="30"/>
      <c r="L102" s="187"/>
      <c r="M102" s="30"/>
      <c r="N102" s="30"/>
      <c r="O102" s="30"/>
      <c r="P102" s="30"/>
      <c r="Q102" s="319"/>
    </row>
    <row r="103" spans="1:26" ht="18.75" x14ac:dyDescent="0.25">
      <c r="B103" s="57" t="s">
        <v>32</v>
      </c>
      <c r="C103" s="69" t="e">
        <f>+#REF!</f>
        <v>#REF!</v>
      </c>
      <c r="H103" s="32"/>
      <c r="I103" s="32"/>
      <c r="J103" s="32"/>
      <c r="K103" s="32"/>
      <c r="L103" s="195"/>
      <c r="M103" s="32"/>
      <c r="N103" s="30"/>
      <c r="O103" s="30"/>
      <c r="P103" s="30"/>
    </row>
    <row r="104" spans="1:26" ht="19.5" thickBot="1" x14ac:dyDescent="0.3">
      <c r="B104" s="221"/>
      <c r="C104" s="222"/>
      <c r="H104" s="32"/>
      <c r="I104" s="32"/>
      <c r="J104" s="32"/>
      <c r="K104" s="32"/>
      <c r="L104" s="195"/>
      <c r="M104" s="32"/>
      <c r="N104" s="30"/>
      <c r="O104" s="30"/>
      <c r="P104" s="30"/>
    </row>
    <row r="105" spans="1:26" ht="27" thickBot="1" x14ac:dyDescent="0.3">
      <c r="B105" s="223" t="s">
        <v>46</v>
      </c>
      <c r="C105" s="224"/>
      <c r="D105" s="225"/>
      <c r="E105" s="225"/>
      <c r="F105" s="225"/>
      <c r="G105" s="225"/>
      <c r="H105" s="269"/>
      <c r="I105" s="269"/>
      <c r="J105" s="269"/>
      <c r="K105" s="269"/>
      <c r="L105" s="269"/>
      <c r="M105" s="269"/>
      <c r="N105" s="226"/>
      <c r="O105" s="30"/>
      <c r="P105" s="30"/>
    </row>
    <row r="106" spans="1:26" x14ac:dyDescent="0.25">
      <c r="B106" s="217"/>
      <c r="C106" s="227"/>
      <c r="D106" s="9"/>
      <c r="H106" s="217"/>
      <c r="I106" s="217"/>
      <c r="J106" s="217"/>
      <c r="K106" s="217"/>
      <c r="L106" s="217"/>
      <c r="M106" s="217"/>
      <c r="N106" s="30"/>
      <c r="O106" s="30"/>
      <c r="P106" s="30"/>
    </row>
    <row r="107" spans="1:26" x14ac:dyDescent="0.25">
      <c r="B107" s="217"/>
      <c r="C107" s="227"/>
      <c r="D107" s="9"/>
      <c r="H107" s="217"/>
      <c r="I107" s="217"/>
      <c r="J107" s="217"/>
      <c r="K107" s="217"/>
      <c r="L107" s="217"/>
      <c r="M107" s="217"/>
      <c r="N107" s="30"/>
      <c r="O107" s="30"/>
      <c r="P107" s="30"/>
    </row>
    <row r="108" spans="1:26" ht="30" x14ac:dyDescent="0.25">
      <c r="B108" s="228" t="s">
        <v>33</v>
      </c>
      <c r="C108" s="229" t="s">
        <v>226</v>
      </c>
      <c r="D108" s="179" t="s">
        <v>3</v>
      </c>
      <c r="E108" s="213"/>
      <c r="H108" s="217"/>
      <c r="I108" s="217"/>
      <c r="J108" s="217"/>
      <c r="K108" s="217"/>
      <c r="L108" s="217"/>
      <c r="M108" s="217"/>
      <c r="N108" s="30"/>
      <c r="O108" s="30"/>
      <c r="P108" s="30"/>
    </row>
    <row r="109" spans="1:26" ht="240" x14ac:dyDescent="0.25">
      <c r="B109" s="216" t="s">
        <v>118</v>
      </c>
      <c r="C109" s="230" t="s">
        <v>132</v>
      </c>
      <c r="D109" s="305" t="s">
        <v>339</v>
      </c>
      <c r="E109" s="151"/>
      <c r="H109" s="217"/>
      <c r="I109" s="217"/>
      <c r="J109" s="217"/>
      <c r="K109" s="217"/>
      <c r="L109" s="217"/>
      <c r="M109" s="217"/>
      <c r="N109" s="30"/>
      <c r="O109" s="30"/>
      <c r="P109" s="30"/>
    </row>
    <row r="110" spans="1:26" ht="18.75" x14ac:dyDescent="0.25">
      <c r="B110" s="221"/>
      <c r="C110" s="222"/>
      <c r="H110" s="32"/>
      <c r="I110" s="32"/>
      <c r="J110" s="32"/>
      <c r="K110" s="32"/>
      <c r="L110" s="195"/>
      <c r="M110" s="32"/>
      <c r="N110" s="30"/>
      <c r="O110" s="30"/>
      <c r="P110" s="30"/>
    </row>
    <row r="111" spans="1:26" ht="18.75" x14ac:dyDescent="0.25">
      <c r="B111" s="221"/>
      <c r="C111" s="222"/>
      <c r="H111" s="32"/>
      <c r="I111" s="32"/>
      <c r="J111" s="32"/>
      <c r="K111" s="32"/>
      <c r="L111" s="195"/>
      <c r="M111" s="32"/>
      <c r="N111" s="30"/>
      <c r="O111" s="30"/>
      <c r="P111" s="30"/>
    </row>
    <row r="112" spans="1:26" ht="26.25" x14ac:dyDescent="0.25">
      <c r="B112" s="231" t="s">
        <v>237</v>
      </c>
      <c r="C112" s="222"/>
      <c r="H112" s="32"/>
      <c r="I112" s="32"/>
      <c r="J112" s="32"/>
      <c r="K112" s="32"/>
      <c r="L112" s="195"/>
      <c r="M112" s="32"/>
      <c r="N112" s="30"/>
      <c r="O112" s="30"/>
      <c r="P112" s="30"/>
    </row>
    <row r="113" spans="1:17" x14ac:dyDescent="0.25">
      <c r="B113" s="232"/>
      <c r="C113" s="227"/>
      <c r="D113" s="9"/>
      <c r="H113" s="232"/>
      <c r="I113" s="232"/>
      <c r="J113" s="232"/>
      <c r="K113" s="232"/>
      <c r="L113" s="232"/>
      <c r="M113" s="232"/>
      <c r="N113" s="30"/>
      <c r="O113" s="30"/>
      <c r="P113" s="30"/>
    </row>
    <row r="114" spans="1:17" ht="15.75" thickBot="1" x14ac:dyDescent="0.3">
      <c r="B114" s="232"/>
      <c r="C114" s="227"/>
      <c r="D114" s="9"/>
      <c r="H114" s="232"/>
      <c r="I114" s="232"/>
      <c r="J114" s="232"/>
      <c r="K114" s="232"/>
      <c r="L114" s="232"/>
      <c r="M114" s="232"/>
      <c r="N114" s="30"/>
      <c r="O114" s="30"/>
      <c r="P114" s="30"/>
    </row>
    <row r="115" spans="1:17" ht="27" thickBot="1" x14ac:dyDescent="0.3">
      <c r="B115" s="223" t="s">
        <v>238</v>
      </c>
      <c r="C115" s="222"/>
      <c r="H115" s="32"/>
      <c r="I115" s="32"/>
      <c r="J115" s="32"/>
      <c r="K115" s="32"/>
      <c r="L115" s="195"/>
      <c r="M115" s="32"/>
      <c r="N115" s="30"/>
      <c r="O115" s="30"/>
      <c r="P115" s="30"/>
    </row>
    <row r="116" spans="1:17" x14ac:dyDescent="0.25">
      <c r="B116" s="232"/>
      <c r="C116" s="227"/>
      <c r="D116" s="9"/>
      <c r="H116" s="232"/>
      <c r="I116" s="232"/>
      <c r="J116" s="232"/>
      <c r="K116" s="232"/>
      <c r="L116" s="232"/>
      <c r="M116" s="232"/>
      <c r="N116" s="30"/>
      <c r="O116" s="30"/>
      <c r="P116" s="30"/>
    </row>
    <row r="117" spans="1:17" ht="19.5" thickBot="1" x14ac:dyDescent="0.3">
      <c r="B117" s="232"/>
      <c r="C117" s="227"/>
      <c r="D117" s="9"/>
      <c r="H117" s="232"/>
      <c r="I117" s="232"/>
      <c r="J117" s="232"/>
      <c r="K117" s="232"/>
      <c r="L117" s="232"/>
      <c r="M117" s="233"/>
      <c r="N117" s="234"/>
      <c r="O117" s="30"/>
      <c r="P117" s="30"/>
    </row>
    <row r="118" spans="1:17" s="301" customFormat="1" ht="75" x14ac:dyDescent="0.25">
      <c r="B118" s="296" t="s">
        <v>140</v>
      </c>
      <c r="C118" s="297" t="s">
        <v>141</v>
      </c>
      <c r="D118" s="296" t="s">
        <v>142</v>
      </c>
      <c r="E118" s="296" t="s">
        <v>45</v>
      </c>
      <c r="F118" s="296" t="s">
        <v>22</v>
      </c>
      <c r="G118" s="296" t="s">
        <v>98</v>
      </c>
      <c r="H118" s="298" t="s">
        <v>17</v>
      </c>
      <c r="I118" s="298" t="s">
        <v>10</v>
      </c>
      <c r="J118" s="298" t="s">
        <v>31</v>
      </c>
      <c r="K118" s="298" t="s">
        <v>59</v>
      </c>
      <c r="L118" s="298" t="s">
        <v>20</v>
      </c>
      <c r="M118" s="299" t="s">
        <v>26</v>
      </c>
      <c r="N118" s="296" t="s">
        <v>143</v>
      </c>
      <c r="O118" s="296" t="s">
        <v>36</v>
      </c>
      <c r="P118" s="300" t="s">
        <v>11</v>
      </c>
      <c r="Q118" s="300" t="s">
        <v>19</v>
      </c>
    </row>
    <row r="119" spans="1:17" s="235" customFormat="1" x14ac:dyDescent="0.25">
      <c r="A119" s="236">
        <v>1</v>
      </c>
      <c r="B119" s="237"/>
      <c r="C119" s="238"/>
      <c r="D119" s="239"/>
      <c r="E119" s="240"/>
      <c r="F119" s="241"/>
      <c r="G119" s="242"/>
      <c r="H119" s="243"/>
      <c r="I119" s="244"/>
      <c r="J119" s="244"/>
      <c r="K119" s="244"/>
      <c r="L119" s="244"/>
      <c r="M119" s="245"/>
      <c r="N119" s="245">
        <f>+M119*G119</f>
        <v>0</v>
      </c>
      <c r="O119" s="246"/>
      <c r="P119" s="246"/>
      <c r="Q119" s="236"/>
    </row>
    <row r="120" spans="1:17" s="235" customFormat="1" x14ac:dyDescent="0.25">
      <c r="A120" s="236">
        <f t="shared" ref="A120:A126" si="4">+A119+1</f>
        <v>2</v>
      </c>
      <c r="B120" s="237"/>
      <c r="C120" s="238"/>
      <c r="D120" s="239"/>
      <c r="E120" s="240"/>
      <c r="F120" s="241"/>
      <c r="G120" s="241"/>
      <c r="H120" s="247"/>
      <c r="I120" s="244"/>
      <c r="J120" s="244"/>
      <c r="K120" s="244"/>
      <c r="L120" s="244"/>
      <c r="M120" s="245"/>
      <c r="N120" s="245"/>
      <c r="O120" s="246"/>
      <c r="P120" s="246"/>
      <c r="Q120" s="236"/>
    </row>
    <row r="121" spans="1:17" s="235" customFormat="1" x14ac:dyDescent="0.25">
      <c r="A121" s="236">
        <f t="shared" si="4"/>
        <v>3</v>
      </c>
      <c r="B121" s="237"/>
      <c r="C121" s="238"/>
      <c r="D121" s="239"/>
      <c r="E121" s="240"/>
      <c r="F121" s="241"/>
      <c r="G121" s="241"/>
      <c r="H121" s="247"/>
      <c r="I121" s="244"/>
      <c r="J121" s="244"/>
      <c r="K121" s="244"/>
      <c r="L121" s="244"/>
      <c r="M121" s="245"/>
      <c r="N121" s="245"/>
      <c r="O121" s="246"/>
      <c r="P121" s="246"/>
      <c r="Q121" s="236"/>
    </row>
    <row r="122" spans="1:17" s="235" customFormat="1" x14ac:dyDescent="0.25">
      <c r="A122" s="236">
        <f t="shared" si="4"/>
        <v>4</v>
      </c>
      <c r="B122" s="237"/>
      <c r="C122" s="238"/>
      <c r="D122" s="239"/>
      <c r="E122" s="240"/>
      <c r="F122" s="241"/>
      <c r="G122" s="241"/>
      <c r="H122" s="247"/>
      <c r="I122" s="244"/>
      <c r="J122" s="244"/>
      <c r="K122" s="244"/>
      <c r="L122" s="244"/>
      <c r="M122" s="245"/>
      <c r="N122" s="245"/>
      <c r="O122" s="246"/>
      <c r="P122" s="246"/>
      <c r="Q122" s="236"/>
    </row>
    <row r="123" spans="1:17" s="235" customFormat="1" x14ac:dyDescent="0.25">
      <c r="A123" s="236">
        <f t="shared" si="4"/>
        <v>5</v>
      </c>
      <c r="B123" s="237"/>
      <c r="C123" s="238"/>
      <c r="D123" s="239"/>
      <c r="E123" s="240"/>
      <c r="F123" s="241"/>
      <c r="G123" s="241"/>
      <c r="H123" s="247"/>
      <c r="I123" s="244"/>
      <c r="J123" s="244"/>
      <c r="K123" s="244"/>
      <c r="L123" s="244"/>
      <c r="M123" s="245"/>
      <c r="N123" s="245"/>
      <c r="O123" s="246"/>
      <c r="P123" s="246"/>
      <c r="Q123" s="236"/>
    </row>
    <row r="124" spans="1:17" s="235" customFormat="1" x14ac:dyDescent="0.25">
      <c r="A124" s="236">
        <f t="shared" si="4"/>
        <v>6</v>
      </c>
      <c r="B124" s="237"/>
      <c r="C124" s="238"/>
      <c r="D124" s="239"/>
      <c r="E124" s="240"/>
      <c r="F124" s="241"/>
      <c r="G124" s="241"/>
      <c r="H124" s="247"/>
      <c r="I124" s="244"/>
      <c r="J124" s="244"/>
      <c r="K124" s="244"/>
      <c r="L124" s="244"/>
      <c r="M124" s="245"/>
      <c r="N124" s="245"/>
      <c r="O124" s="246"/>
      <c r="P124" s="246"/>
      <c r="Q124" s="236"/>
    </row>
    <row r="125" spans="1:17" s="235" customFormat="1" x14ac:dyDescent="0.25">
      <c r="A125" s="236">
        <f t="shared" si="4"/>
        <v>7</v>
      </c>
      <c r="B125" s="237"/>
      <c r="C125" s="238"/>
      <c r="D125" s="239"/>
      <c r="E125" s="240"/>
      <c r="F125" s="241"/>
      <c r="G125" s="241"/>
      <c r="H125" s="247"/>
      <c r="I125" s="244"/>
      <c r="J125" s="244"/>
      <c r="K125" s="244"/>
      <c r="L125" s="244"/>
      <c r="M125" s="245"/>
      <c r="N125" s="245"/>
      <c r="O125" s="246"/>
      <c r="P125" s="246"/>
      <c r="Q125" s="236"/>
    </row>
    <row r="126" spans="1:17" s="235" customFormat="1" x14ac:dyDescent="0.25">
      <c r="A126" s="236">
        <f t="shared" si="4"/>
        <v>8</v>
      </c>
      <c r="B126" s="237"/>
      <c r="C126" s="238"/>
      <c r="D126" s="239"/>
      <c r="E126" s="240"/>
      <c r="F126" s="241"/>
      <c r="G126" s="241"/>
      <c r="H126" s="247"/>
      <c r="I126" s="244"/>
      <c r="J126" s="244"/>
      <c r="K126" s="244"/>
      <c r="L126" s="244"/>
      <c r="M126" s="245"/>
      <c r="N126" s="245"/>
      <c r="O126" s="246"/>
      <c r="P126" s="246"/>
      <c r="Q126" s="236"/>
    </row>
    <row r="127" spans="1:17" s="235" customFormat="1" x14ac:dyDescent="0.25">
      <c r="A127" s="236"/>
      <c r="B127" s="237" t="s">
        <v>16</v>
      </c>
      <c r="C127" s="238"/>
      <c r="D127" s="239"/>
      <c r="E127" s="240"/>
      <c r="F127" s="241"/>
      <c r="G127" s="241"/>
      <c r="H127" s="247"/>
      <c r="I127" s="244"/>
      <c r="J127" s="244"/>
      <c r="K127" s="248">
        <f>SUM(K119:K126)</f>
        <v>0</v>
      </c>
      <c r="L127" s="248">
        <f>SUM(L119:L126)</f>
        <v>0</v>
      </c>
      <c r="M127" s="249">
        <f>SUM(M119:M126)</f>
        <v>0</v>
      </c>
      <c r="N127" s="248">
        <f>SUM(N119:N126)</f>
        <v>0</v>
      </c>
      <c r="O127" s="246"/>
      <c r="P127" s="246"/>
      <c r="Q127" s="236"/>
    </row>
    <row r="128" spans="1:17" x14ac:dyDescent="0.25">
      <c r="B128" s="232"/>
      <c r="C128" s="227"/>
      <c r="D128" s="9"/>
      <c r="E128" s="250"/>
      <c r="H128" s="232"/>
      <c r="I128" s="232"/>
      <c r="J128" s="232"/>
      <c r="K128" s="232"/>
      <c r="L128" s="232"/>
      <c r="M128" s="232"/>
      <c r="N128" s="30"/>
      <c r="O128" s="30"/>
      <c r="P128" s="30"/>
    </row>
    <row r="129" spans="2:17" ht="18.75" x14ac:dyDescent="0.25">
      <c r="B129" s="57" t="s">
        <v>32</v>
      </c>
      <c r="C129" s="69">
        <f>+K127</f>
        <v>0</v>
      </c>
      <c r="D129" s="9"/>
      <c r="H129" s="32"/>
      <c r="I129" s="32"/>
      <c r="J129" s="32"/>
      <c r="K129" s="32"/>
      <c r="L129" s="32"/>
      <c r="M129" s="32"/>
      <c r="N129" s="30"/>
      <c r="O129" s="30"/>
      <c r="P129" s="30"/>
    </row>
    <row r="130" spans="2:17" x14ac:dyDescent="0.25">
      <c r="B130" s="232"/>
      <c r="C130" s="227"/>
      <c r="D130" s="9"/>
      <c r="H130" s="232"/>
      <c r="I130" s="232"/>
      <c r="J130" s="232"/>
      <c r="K130" s="232"/>
      <c r="L130" s="232"/>
      <c r="M130" s="232"/>
      <c r="N130" s="30"/>
      <c r="O130" s="30"/>
      <c r="P130" s="30"/>
    </row>
    <row r="131" spans="2:17" ht="15.75" thickBot="1" x14ac:dyDescent="0.3">
      <c r="B131" s="232"/>
      <c r="C131" s="227"/>
      <c r="D131" s="9"/>
      <c r="H131" s="232"/>
      <c r="I131" s="232"/>
      <c r="J131" s="232"/>
      <c r="K131" s="232"/>
      <c r="L131" s="232"/>
      <c r="M131" s="232"/>
      <c r="N131" s="30"/>
      <c r="O131" s="30"/>
      <c r="P131" s="30"/>
    </row>
    <row r="132" spans="2:17" ht="30.75" thickBot="1" x14ac:dyDescent="0.3">
      <c r="B132" s="255" t="s">
        <v>48</v>
      </c>
      <c r="C132" s="251" t="s">
        <v>49</v>
      </c>
      <c r="D132" s="252" t="s">
        <v>50</v>
      </c>
      <c r="E132" s="257" t="s">
        <v>53</v>
      </c>
      <c r="H132" s="232"/>
      <c r="I132" s="232"/>
      <c r="J132" s="232"/>
      <c r="K132" s="232"/>
      <c r="L132" s="232"/>
      <c r="M132" s="232"/>
      <c r="N132" s="30"/>
      <c r="O132" s="30"/>
      <c r="P132" s="30"/>
    </row>
    <row r="133" spans="2:17" x14ac:dyDescent="0.25">
      <c r="B133" s="262" t="s">
        <v>119</v>
      </c>
      <c r="C133" s="253">
        <v>20</v>
      </c>
      <c r="D133" s="66"/>
      <c r="E133" s="258">
        <f>+D133+D134+D135</f>
        <v>0</v>
      </c>
      <c r="H133" s="232"/>
      <c r="I133" s="232"/>
      <c r="J133" s="232"/>
      <c r="K133" s="232"/>
      <c r="L133" s="232"/>
      <c r="M133" s="232"/>
      <c r="N133" s="30"/>
      <c r="O133" s="30"/>
      <c r="P133" s="30"/>
    </row>
    <row r="134" spans="2:17" x14ac:dyDescent="0.25">
      <c r="B134" s="256" t="s">
        <v>120</v>
      </c>
      <c r="C134" s="230">
        <v>30</v>
      </c>
      <c r="D134" s="272">
        <v>0</v>
      </c>
      <c r="E134" s="259"/>
      <c r="H134" s="232"/>
      <c r="I134" s="232"/>
      <c r="J134" s="232"/>
      <c r="K134" s="232"/>
      <c r="L134" s="232"/>
      <c r="M134" s="232"/>
      <c r="N134" s="30"/>
      <c r="O134" s="30"/>
      <c r="P134" s="30"/>
    </row>
    <row r="135" spans="2:17" ht="15.75" thickBot="1" x14ac:dyDescent="0.3">
      <c r="B135" s="260" t="s">
        <v>121</v>
      </c>
      <c r="C135" s="254">
        <v>40</v>
      </c>
      <c r="D135" s="68">
        <v>0</v>
      </c>
      <c r="E135" s="261"/>
      <c r="H135" s="232"/>
      <c r="I135" s="232"/>
      <c r="J135" s="232"/>
      <c r="K135" s="232"/>
      <c r="L135" s="232"/>
      <c r="M135" s="232"/>
      <c r="N135" s="30"/>
      <c r="O135" s="30"/>
      <c r="P135" s="30"/>
    </row>
    <row r="136" spans="2:17" ht="18.75" x14ac:dyDescent="0.25">
      <c r="B136" s="221"/>
      <c r="C136" s="222"/>
      <c r="H136" s="32"/>
      <c r="I136" s="32"/>
      <c r="J136" s="32"/>
      <c r="K136" s="32"/>
      <c r="L136" s="195"/>
      <c r="M136" s="32"/>
      <c r="N136" s="30"/>
      <c r="O136" s="30"/>
      <c r="P136" s="30"/>
    </row>
    <row r="138" spans="2:17" ht="15.75" thickBot="1" x14ac:dyDescent="0.3"/>
    <row r="139" spans="2:17" ht="27" thickBot="1" x14ac:dyDescent="0.3">
      <c r="B139" s="361" t="s">
        <v>51</v>
      </c>
      <c r="C139" s="362"/>
      <c r="D139" s="362"/>
      <c r="E139" s="362"/>
      <c r="F139" s="362"/>
      <c r="G139" s="362"/>
      <c r="H139" s="362"/>
      <c r="I139" s="362"/>
      <c r="J139" s="362"/>
      <c r="K139" s="362"/>
      <c r="L139" s="362"/>
      <c r="M139" s="362"/>
      <c r="N139" s="363"/>
    </row>
    <row r="141" spans="2:17" ht="76.5" customHeight="1" x14ac:dyDescent="0.25">
      <c r="B141" s="109" t="s">
        <v>0</v>
      </c>
      <c r="C141" s="109" t="s">
        <v>39</v>
      </c>
      <c r="D141" s="109" t="s">
        <v>40</v>
      </c>
      <c r="E141" s="109" t="s">
        <v>111</v>
      </c>
      <c r="F141" s="109" t="s">
        <v>113</v>
      </c>
      <c r="G141" s="109" t="s">
        <v>114</v>
      </c>
      <c r="H141" s="109" t="s">
        <v>115</v>
      </c>
      <c r="I141" s="109" t="s">
        <v>112</v>
      </c>
      <c r="J141" s="364" t="s">
        <v>116</v>
      </c>
      <c r="K141" s="381"/>
      <c r="L141" s="365"/>
      <c r="M141" s="109" t="s">
        <v>117</v>
      </c>
      <c r="N141" s="109" t="s">
        <v>41</v>
      </c>
      <c r="O141" s="109" t="s">
        <v>42</v>
      </c>
      <c r="P141" s="364" t="s">
        <v>3</v>
      </c>
      <c r="Q141" s="365"/>
    </row>
    <row r="142" spans="2:17" ht="60.75" customHeight="1" x14ac:dyDescent="0.25">
      <c r="B142" s="268"/>
      <c r="C142" s="268"/>
      <c r="D142" s="268"/>
      <c r="E142" s="3"/>
      <c r="F142" s="3"/>
      <c r="G142" s="3"/>
      <c r="H142" s="3"/>
      <c r="I142" s="5"/>
      <c r="J142" s="1"/>
      <c r="K142" s="167"/>
      <c r="L142" s="93"/>
      <c r="M142" s="110"/>
      <c r="N142" s="110"/>
      <c r="O142" s="110"/>
      <c r="P142" s="382"/>
      <c r="Q142" s="382"/>
    </row>
    <row r="143" spans="2:17" ht="60.75" customHeight="1" x14ac:dyDescent="0.25">
      <c r="B143" s="268" t="s">
        <v>125</v>
      </c>
      <c r="C143" s="268"/>
      <c r="D143" s="268"/>
      <c r="E143" s="3"/>
      <c r="F143" s="3"/>
      <c r="G143" s="3"/>
      <c r="H143" s="3"/>
      <c r="I143" s="5"/>
      <c r="J143" s="1"/>
      <c r="K143" s="93"/>
      <c r="L143" s="93"/>
      <c r="M143" s="110"/>
      <c r="N143" s="110"/>
      <c r="O143" s="110"/>
      <c r="P143" s="272"/>
      <c r="Q143" s="272"/>
    </row>
    <row r="144" spans="2:17" ht="33.6" customHeight="1" x14ac:dyDescent="0.25">
      <c r="B144" s="268" t="s">
        <v>126</v>
      </c>
      <c r="C144" s="268"/>
      <c r="D144" s="268"/>
      <c r="E144" s="3"/>
      <c r="F144" s="3"/>
      <c r="G144" s="3"/>
      <c r="H144" s="3"/>
      <c r="I144" s="5"/>
      <c r="J144" s="1"/>
      <c r="K144" s="92"/>
      <c r="L144" s="93"/>
      <c r="M144" s="110"/>
      <c r="N144" s="110"/>
      <c r="O144" s="110"/>
      <c r="P144" s="382"/>
      <c r="Q144" s="382"/>
    </row>
    <row r="147" spans="2:7" ht="15.75" thickBot="1" x14ac:dyDescent="0.3"/>
    <row r="148" spans="2:7" ht="54" customHeight="1" x14ac:dyDescent="0.25">
      <c r="B148" s="112" t="s">
        <v>33</v>
      </c>
      <c r="C148" s="112" t="s">
        <v>48</v>
      </c>
      <c r="D148" s="109" t="s">
        <v>49</v>
      </c>
      <c r="E148" s="112" t="s">
        <v>50</v>
      </c>
      <c r="F148" s="71" t="s">
        <v>54</v>
      </c>
      <c r="G148" s="89"/>
    </row>
    <row r="149" spans="2:7" ht="120.75" customHeight="1" x14ac:dyDescent="0.2">
      <c r="B149" s="353" t="s">
        <v>52</v>
      </c>
      <c r="C149" s="6" t="s">
        <v>122</v>
      </c>
      <c r="D149" s="151">
        <v>25</v>
      </c>
      <c r="E149" s="272">
        <v>0</v>
      </c>
      <c r="F149" s="354">
        <f>+E149+E150+E151</f>
        <v>0</v>
      </c>
      <c r="G149" s="90"/>
    </row>
    <row r="150" spans="2:7" ht="76.150000000000006" customHeight="1" x14ac:dyDescent="0.2">
      <c r="B150" s="353"/>
      <c r="C150" s="6" t="s">
        <v>123</v>
      </c>
      <c r="D150" s="151">
        <v>25</v>
      </c>
      <c r="E150" s="272">
        <v>0</v>
      </c>
      <c r="F150" s="355"/>
      <c r="G150" s="90"/>
    </row>
    <row r="151" spans="2:7" ht="69" customHeight="1" x14ac:dyDescent="0.2">
      <c r="B151" s="353"/>
      <c r="C151" s="6" t="s">
        <v>124</v>
      </c>
      <c r="D151" s="151">
        <v>10</v>
      </c>
      <c r="E151" s="272">
        <v>0</v>
      </c>
      <c r="F151" s="356"/>
      <c r="G151" s="90"/>
    </row>
    <row r="152" spans="2:7" x14ac:dyDescent="0.25">
      <c r="C152" s="99"/>
    </row>
    <row r="155" spans="2:7" x14ac:dyDescent="0.25">
      <c r="B155" s="111" t="s">
        <v>55</v>
      </c>
    </row>
    <row r="158" spans="2:7" x14ac:dyDescent="0.25">
      <c r="B158" s="113" t="s">
        <v>33</v>
      </c>
      <c r="C158" s="113" t="s">
        <v>56</v>
      </c>
      <c r="D158" s="109" t="s">
        <v>50</v>
      </c>
      <c r="E158" s="112" t="s">
        <v>16</v>
      </c>
    </row>
    <row r="159" spans="2:7" ht="28.5" x14ac:dyDescent="0.25">
      <c r="B159" s="100" t="s">
        <v>57</v>
      </c>
      <c r="C159" s="101">
        <v>40</v>
      </c>
      <c r="D159" s="151" t="e">
        <f>+#REF!</f>
        <v>#REF!</v>
      </c>
      <c r="E159" s="357" t="e">
        <f>+D159+D160</f>
        <v>#REF!</v>
      </c>
    </row>
    <row r="160" spans="2:7" ht="42.75" x14ac:dyDescent="0.25">
      <c r="B160" s="100" t="s">
        <v>58</v>
      </c>
      <c r="C160" s="101">
        <v>60</v>
      </c>
      <c r="D160" s="151">
        <f>+F149</f>
        <v>0</v>
      </c>
      <c r="E160" s="358"/>
    </row>
  </sheetData>
  <mergeCells count="33">
    <mergeCell ref="B59:B60"/>
    <mergeCell ref="C59:C60"/>
    <mergeCell ref="D59:E59"/>
    <mergeCell ref="B2:P2"/>
    <mergeCell ref="B4:P4"/>
    <mergeCell ref="C6:N6"/>
    <mergeCell ref="C7:N7"/>
    <mergeCell ref="C8:N8"/>
    <mergeCell ref="C9:N9"/>
    <mergeCell ref="C10:E10"/>
    <mergeCell ref="B14:C21"/>
    <mergeCell ref="B22:C22"/>
    <mergeCell ref="E40:E41"/>
    <mergeCell ref="M45:N45"/>
    <mergeCell ref="O73:P73"/>
    <mergeCell ref="O74:P74"/>
    <mergeCell ref="O75:P75"/>
    <mergeCell ref="B81:N81"/>
    <mergeCell ref="C63:N63"/>
    <mergeCell ref="B65:N65"/>
    <mergeCell ref="O68:P68"/>
    <mergeCell ref="O69:P69"/>
    <mergeCell ref="O71:P71"/>
    <mergeCell ref="O72:P72"/>
    <mergeCell ref="J88:L88"/>
    <mergeCell ref="E159:E160"/>
    <mergeCell ref="B139:N139"/>
    <mergeCell ref="J141:L141"/>
    <mergeCell ref="P141:Q141"/>
    <mergeCell ref="P142:Q142"/>
    <mergeCell ref="P144:Q144"/>
    <mergeCell ref="B149:B151"/>
    <mergeCell ref="F149:F151"/>
  </mergeCells>
  <dataValidations count="2">
    <dataValidation type="decimal" allowBlank="1" showInputMessage="1" showErrorMessage="1" sqref="WVH983076 WLL983076 C65572 IV65572 SR65572 ACN65572 AMJ65572 AWF65572 BGB65572 BPX65572 BZT65572 CJP65572 CTL65572 DDH65572 DND65572 DWZ65572 EGV65572 EQR65572 FAN65572 FKJ65572 FUF65572 GEB65572 GNX65572 GXT65572 HHP65572 HRL65572 IBH65572 ILD65572 IUZ65572 JEV65572 JOR65572 JYN65572 KIJ65572 KSF65572 LCB65572 LLX65572 LVT65572 MFP65572 MPL65572 MZH65572 NJD65572 NSZ65572 OCV65572 OMR65572 OWN65572 PGJ65572 PQF65572 QAB65572 QJX65572 QTT65572 RDP65572 RNL65572 RXH65572 SHD65572 SQZ65572 TAV65572 TKR65572 TUN65572 UEJ65572 UOF65572 UYB65572 VHX65572 VRT65572 WBP65572 WLL65572 WVH65572 C131108 IV131108 SR131108 ACN131108 AMJ131108 AWF131108 BGB131108 BPX131108 BZT131108 CJP131108 CTL131108 DDH131108 DND131108 DWZ131108 EGV131108 EQR131108 FAN131108 FKJ131108 FUF131108 GEB131108 GNX131108 GXT131108 HHP131108 HRL131108 IBH131108 ILD131108 IUZ131108 JEV131108 JOR131108 JYN131108 KIJ131108 KSF131108 LCB131108 LLX131108 LVT131108 MFP131108 MPL131108 MZH131108 NJD131108 NSZ131108 OCV131108 OMR131108 OWN131108 PGJ131108 PQF131108 QAB131108 QJX131108 QTT131108 RDP131108 RNL131108 RXH131108 SHD131108 SQZ131108 TAV131108 TKR131108 TUN131108 UEJ131108 UOF131108 UYB131108 VHX131108 VRT131108 WBP131108 WLL131108 WVH131108 C196644 IV196644 SR196644 ACN196644 AMJ196644 AWF196644 BGB196644 BPX196644 BZT196644 CJP196644 CTL196644 DDH196644 DND196644 DWZ196644 EGV196644 EQR196644 FAN196644 FKJ196644 FUF196644 GEB196644 GNX196644 GXT196644 HHP196644 HRL196644 IBH196644 ILD196644 IUZ196644 JEV196644 JOR196644 JYN196644 KIJ196644 KSF196644 LCB196644 LLX196644 LVT196644 MFP196644 MPL196644 MZH196644 NJD196644 NSZ196644 OCV196644 OMR196644 OWN196644 PGJ196644 PQF196644 QAB196644 QJX196644 QTT196644 RDP196644 RNL196644 RXH196644 SHD196644 SQZ196644 TAV196644 TKR196644 TUN196644 UEJ196644 UOF196644 UYB196644 VHX196644 VRT196644 WBP196644 WLL196644 WVH196644 C262180 IV262180 SR262180 ACN262180 AMJ262180 AWF262180 BGB262180 BPX262180 BZT262180 CJP262180 CTL262180 DDH262180 DND262180 DWZ262180 EGV262180 EQR262180 FAN262180 FKJ262180 FUF262180 GEB262180 GNX262180 GXT262180 HHP262180 HRL262180 IBH262180 ILD262180 IUZ262180 JEV262180 JOR262180 JYN262180 KIJ262180 KSF262180 LCB262180 LLX262180 LVT262180 MFP262180 MPL262180 MZH262180 NJD262180 NSZ262180 OCV262180 OMR262180 OWN262180 PGJ262180 PQF262180 QAB262180 QJX262180 QTT262180 RDP262180 RNL262180 RXH262180 SHD262180 SQZ262180 TAV262180 TKR262180 TUN262180 UEJ262180 UOF262180 UYB262180 VHX262180 VRT262180 WBP262180 WLL262180 WVH262180 C327716 IV327716 SR327716 ACN327716 AMJ327716 AWF327716 BGB327716 BPX327716 BZT327716 CJP327716 CTL327716 DDH327716 DND327716 DWZ327716 EGV327716 EQR327716 FAN327716 FKJ327716 FUF327716 GEB327716 GNX327716 GXT327716 HHP327716 HRL327716 IBH327716 ILD327716 IUZ327716 JEV327716 JOR327716 JYN327716 KIJ327716 KSF327716 LCB327716 LLX327716 LVT327716 MFP327716 MPL327716 MZH327716 NJD327716 NSZ327716 OCV327716 OMR327716 OWN327716 PGJ327716 PQF327716 QAB327716 QJX327716 QTT327716 RDP327716 RNL327716 RXH327716 SHD327716 SQZ327716 TAV327716 TKR327716 TUN327716 UEJ327716 UOF327716 UYB327716 VHX327716 VRT327716 WBP327716 WLL327716 WVH327716 C393252 IV393252 SR393252 ACN393252 AMJ393252 AWF393252 BGB393252 BPX393252 BZT393252 CJP393252 CTL393252 DDH393252 DND393252 DWZ393252 EGV393252 EQR393252 FAN393252 FKJ393252 FUF393252 GEB393252 GNX393252 GXT393252 HHP393252 HRL393252 IBH393252 ILD393252 IUZ393252 JEV393252 JOR393252 JYN393252 KIJ393252 KSF393252 LCB393252 LLX393252 LVT393252 MFP393252 MPL393252 MZH393252 NJD393252 NSZ393252 OCV393252 OMR393252 OWN393252 PGJ393252 PQF393252 QAB393252 QJX393252 QTT393252 RDP393252 RNL393252 RXH393252 SHD393252 SQZ393252 TAV393252 TKR393252 TUN393252 UEJ393252 UOF393252 UYB393252 VHX393252 VRT393252 WBP393252 WLL393252 WVH393252 C458788 IV458788 SR458788 ACN458788 AMJ458788 AWF458788 BGB458788 BPX458788 BZT458788 CJP458788 CTL458788 DDH458788 DND458788 DWZ458788 EGV458788 EQR458788 FAN458788 FKJ458788 FUF458788 GEB458788 GNX458788 GXT458788 HHP458788 HRL458788 IBH458788 ILD458788 IUZ458788 JEV458788 JOR458788 JYN458788 KIJ458788 KSF458788 LCB458788 LLX458788 LVT458788 MFP458788 MPL458788 MZH458788 NJD458788 NSZ458788 OCV458788 OMR458788 OWN458788 PGJ458788 PQF458788 QAB458788 QJX458788 QTT458788 RDP458788 RNL458788 RXH458788 SHD458788 SQZ458788 TAV458788 TKR458788 TUN458788 UEJ458788 UOF458788 UYB458788 VHX458788 VRT458788 WBP458788 WLL458788 WVH458788 C524324 IV524324 SR524324 ACN524324 AMJ524324 AWF524324 BGB524324 BPX524324 BZT524324 CJP524324 CTL524324 DDH524324 DND524324 DWZ524324 EGV524324 EQR524324 FAN524324 FKJ524324 FUF524324 GEB524324 GNX524324 GXT524324 HHP524324 HRL524324 IBH524324 ILD524324 IUZ524324 JEV524324 JOR524324 JYN524324 KIJ524324 KSF524324 LCB524324 LLX524324 LVT524324 MFP524324 MPL524324 MZH524324 NJD524324 NSZ524324 OCV524324 OMR524324 OWN524324 PGJ524324 PQF524324 QAB524324 QJX524324 QTT524324 RDP524324 RNL524324 RXH524324 SHD524324 SQZ524324 TAV524324 TKR524324 TUN524324 UEJ524324 UOF524324 UYB524324 VHX524324 VRT524324 WBP524324 WLL524324 WVH524324 C589860 IV589860 SR589860 ACN589860 AMJ589860 AWF589860 BGB589860 BPX589860 BZT589860 CJP589860 CTL589860 DDH589860 DND589860 DWZ589860 EGV589860 EQR589860 FAN589860 FKJ589860 FUF589860 GEB589860 GNX589860 GXT589860 HHP589860 HRL589860 IBH589860 ILD589860 IUZ589860 JEV589860 JOR589860 JYN589860 KIJ589860 KSF589860 LCB589860 LLX589860 LVT589860 MFP589860 MPL589860 MZH589860 NJD589860 NSZ589860 OCV589860 OMR589860 OWN589860 PGJ589860 PQF589860 QAB589860 QJX589860 QTT589860 RDP589860 RNL589860 RXH589860 SHD589860 SQZ589860 TAV589860 TKR589860 TUN589860 UEJ589860 UOF589860 UYB589860 VHX589860 VRT589860 WBP589860 WLL589860 WVH589860 C655396 IV655396 SR655396 ACN655396 AMJ655396 AWF655396 BGB655396 BPX655396 BZT655396 CJP655396 CTL655396 DDH655396 DND655396 DWZ655396 EGV655396 EQR655396 FAN655396 FKJ655396 FUF655396 GEB655396 GNX655396 GXT655396 HHP655396 HRL655396 IBH655396 ILD655396 IUZ655396 JEV655396 JOR655396 JYN655396 KIJ655396 KSF655396 LCB655396 LLX655396 LVT655396 MFP655396 MPL655396 MZH655396 NJD655396 NSZ655396 OCV655396 OMR655396 OWN655396 PGJ655396 PQF655396 QAB655396 QJX655396 QTT655396 RDP655396 RNL655396 RXH655396 SHD655396 SQZ655396 TAV655396 TKR655396 TUN655396 UEJ655396 UOF655396 UYB655396 VHX655396 VRT655396 WBP655396 WLL655396 WVH655396 C720932 IV720932 SR720932 ACN720932 AMJ720932 AWF720932 BGB720932 BPX720932 BZT720932 CJP720932 CTL720932 DDH720932 DND720932 DWZ720932 EGV720932 EQR720932 FAN720932 FKJ720932 FUF720932 GEB720932 GNX720932 GXT720932 HHP720932 HRL720932 IBH720932 ILD720932 IUZ720932 JEV720932 JOR720932 JYN720932 KIJ720932 KSF720932 LCB720932 LLX720932 LVT720932 MFP720932 MPL720932 MZH720932 NJD720932 NSZ720932 OCV720932 OMR720932 OWN720932 PGJ720932 PQF720932 QAB720932 QJX720932 QTT720932 RDP720932 RNL720932 RXH720932 SHD720932 SQZ720932 TAV720932 TKR720932 TUN720932 UEJ720932 UOF720932 UYB720932 VHX720932 VRT720932 WBP720932 WLL720932 WVH720932 C786468 IV786468 SR786468 ACN786468 AMJ786468 AWF786468 BGB786468 BPX786468 BZT786468 CJP786468 CTL786468 DDH786468 DND786468 DWZ786468 EGV786468 EQR786468 FAN786468 FKJ786468 FUF786468 GEB786468 GNX786468 GXT786468 HHP786468 HRL786468 IBH786468 ILD786468 IUZ786468 JEV786468 JOR786468 JYN786468 KIJ786468 KSF786468 LCB786468 LLX786468 LVT786468 MFP786468 MPL786468 MZH786468 NJD786468 NSZ786468 OCV786468 OMR786468 OWN786468 PGJ786468 PQF786468 QAB786468 QJX786468 QTT786468 RDP786468 RNL786468 RXH786468 SHD786468 SQZ786468 TAV786468 TKR786468 TUN786468 UEJ786468 UOF786468 UYB786468 VHX786468 VRT786468 WBP786468 WLL786468 WVH786468 C852004 IV852004 SR852004 ACN852004 AMJ852004 AWF852004 BGB852004 BPX852004 BZT852004 CJP852004 CTL852004 DDH852004 DND852004 DWZ852004 EGV852004 EQR852004 FAN852004 FKJ852004 FUF852004 GEB852004 GNX852004 GXT852004 HHP852004 HRL852004 IBH852004 ILD852004 IUZ852004 JEV852004 JOR852004 JYN852004 KIJ852004 KSF852004 LCB852004 LLX852004 LVT852004 MFP852004 MPL852004 MZH852004 NJD852004 NSZ852004 OCV852004 OMR852004 OWN852004 PGJ852004 PQF852004 QAB852004 QJX852004 QTT852004 RDP852004 RNL852004 RXH852004 SHD852004 SQZ852004 TAV852004 TKR852004 TUN852004 UEJ852004 UOF852004 UYB852004 VHX852004 VRT852004 WBP852004 WLL852004 WVH852004 C917540 IV917540 SR917540 ACN917540 AMJ917540 AWF917540 BGB917540 BPX917540 BZT917540 CJP917540 CTL917540 DDH917540 DND917540 DWZ917540 EGV917540 EQR917540 FAN917540 FKJ917540 FUF917540 GEB917540 GNX917540 GXT917540 HHP917540 HRL917540 IBH917540 ILD917540 IUZ917540 JEV917540 JOR917540 JYN917540 KIJ917540 KSF917540 LCB917540 LLX917540 LVT917540 MFP917540 MPL917540 MZH917540 NJD917540 NSZ917540 OCV917540 OMR917540 OWN917540 PGJ917540 PQF917540 QAB917540 QJX917540 QTT917540 RDP917540 RNL917540 RXH917540 SHD917540 SQZ917540 TAV917540 TKR917540 TUN917540 UEJ917540 UOF917540 UYB917540 VHX917540 VRT917540 WBP917540 WLL917540 WVH917540 C983076 IV983076 SR983076 ACN983076 AMJ983076 AWF983076 BGB983076 BPX983076 BZT983076 CJP983076 CTL983076 DDH983076 DND983076 DWZ983076 EGV983076 EQR983076 FAN983076 FKJ983076 FUF983076 GEB983076 GNX983076 GXT983076 HHP983076 HRL983076 IBH983076 ILD983076 IUZ983076 JEV983076 JOR983076 JYN983076 KIJ983076 KSF983076 LCB983076 LLX983076 LVT983076 MFP983076 MPL983076 MZH983076 NJD983076 NSZ983076 OCV983076 OMR983076 OWN983076 PGJ983076 PQF983076 QAB983076 QJX983076 QTT983076 RDP983076 RNL983076 RXH983076 SHD983076 SQZ983076 TAV983076 TKR983076 TUN983076 UEJ983076 UOF983076 UYB983076 VHX983076 VRT983076 WBP983076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3076 A65572 IS65572 SO65572 ACK65572 AMG65572 AWC65572 BFY65572 BPU65572 BZQ65572 CJM65572 CTI65572 DDE65572 DNA65572 DWW65572 EGS65572 EQO65572 FAK65572 FKG65572 FUC65572 GDY65572 GNU65572 GXQ65572 HHM65572 HRI65572 IBE65572 ILA65572 IUW65572 JES65572 JOO65572 JYK65572 KIG65572 KSC65572 LBY65572 LLU65572 LVQ65572 MFM65572 MPI65572 MZE65572 NJA65572 NSW65572 OCS65572 OMO65572 OWK65572 PGG65572 PQC65572 PZY65572 QJU65572 QTQ65572 RDM65572 RNI65572 RXE65572 SHA65572 SQW65572 TAS65572 TKO65572 TUK65572 UEG65572 UOC65572 UXY65572 VHU65572 VRQ65572 WBM65572 WLI65572 WVE65572 A131108 IS131108 SO131108 ACK131108 AMG131108 AWC131108 BFY131108 BPU131108 BZQ131108 CJM131108 CTI131108 DDE131108 DNA131108 DWW131108 EGS131108 EQO131108 FAK131108 FKG131108 FUC131108 GDY131108 GNU131108 GXQ131108 HHM131108 HRI131108 IBE131108 ILA131108 IUW131108 JES131108 JOO131108 JYK131108 KIG131108 KSC131108 LBY131108 LLU131108 LVQ131108 MFM131108 MPI131108 MZE131108 NJA131108 NSW131108 OCS131108 OMO131108 OWK131108 PGG131108 PQC131108 PZY131108 QJU131108 QTQ131108 RDM131108 RNI131108 RXE131108 SHA131108 SQW131108 TAS131108 TKO131108 TUK131108 UEG131108 UOC131108 UXY131108 VHU131108 VRQ131108 WBM131108 WLI131108 WVE131108 A196644 IS196644 SO196644 ACK196644 AMG196644 AWC196644 BFY196644 BPU196644 BZQ196644 CJM196644 CTI196644 DDE196644 DNA196644 DWW196644 EGS196644 EQO196644 FAK196644 FKG196644 FUC196644 GDY196644 GNU196644 GXQ196644 HHM196644 HRI196644 IBE196644 ILA196644 IUW196644 JES196644 JOO196644 JYK196644 KIG196644 KSC196644 LBY196644 LLU196644 LVQ196644 MFM196644 MPI196644 MZE196644 NJA196644 NSW196644 OCS196644 OMO196644 OWK196644 PGG196644 PQC196644 PZY196644 QJU196644 QTQ196644 RDM196644 RNI196644 RXE196644 SHA196644 SQW196644 TAS196644 TKO196644 TUK196644 UEG196644 UOC196644 UXY196644 VHU196644 VRQ196644 WBM196644 WLI196644 WVE196644 A262180 IS262180 SO262180 ACK262180 AMG262180 AWC262180 BFY262180 BPU262180 BZQ262180 CJM262180 CTI262180 DDE262180 DNA262180 DWW262180 EGS262180 EQO262180 FAK262180 FKG262180 FUC262180 GDY262180 GNU262180 GXQ262180 HHM262180 HRI262180 IBE262180 ILA262180 IUW262180 JES262180 JOO262180 JYK262180 KIG262180 KSC262180 LBY262180 LLU262180 LVQ262180 MFM262180 MPI262180 MZE262180 NJA262180 NSW262180 OCS262180 OMO262180 OWK262180 PGG262180 PQC262180 PZY262180 QJU262180 QTQ262180 RDM262180 RNI262180 RXE262180 SHA262180 SQW262180 TAS262180 TKO262180 TUK262180 UEG262180 UOC262180 UXY262180 VHU262180 VRQ262180 WBM262180 WLI262180 WVE262180 A327716 IS327716 SO327716 ACK327716 AMG327716 AWC327716 BFY327716 BPU327716 BZQ327716 CJM327716 CTI327716 DDE327716 DNA327716 DWW327716 EGS327716 EQO327716 FAK327716 FKG327716 FUC327716 GDY327716 GNU327716 GXQ327716 HHM327716 HRI327716 IBE327716 ILA327716 IUW327716 JES327716 JOO327716 JYK327716 KIG327716 KSC327716 LBY327716 LLU327716 LVQ327716 MFM327716 MPI327716 MZE327716 NJA327716 NSW327716 OCS327716 OMO327716 OWK327716 PGG327716 PQC327716 PZY327716 QJU327716 QTQ327716 RDM327716 RNI327716 RXE327716 SHA327716 SQW327716 TAS327716 TKO327716 TUK327716 UEG327716 UOC327716 UXY327716 VHU327716 VRQ327716 WBM327716 WLI327716 WVE327716 A393252 IS393252 SO393252 ACK393252 AMG393252 AWC393252 BFY393252 BPU393252 BZQ393252 CJM393252 CTI393252 DDE393252 DNA393252 DWW393252 EGS393252 EQO393252 FAK393252 FKG393252 FUC393252 GDY393252 GNU393252 GXQ393252 HHM393252 HRI393252 IBE393252 ILA393252 IUW393252 JES393252 JOO393252 JYK393252 KIG393252 KSC393252 LBY393252 LLU393252 LVQ393252 MFM393252 MPI393252 MZE393252 NJA393252 NSW393252 OCS393252 OMO393252 OWK393252 PGG393252 PQC393252 PZY393252 QJU393252 QTQ393252 RDM393252 RNI393252 RXE393252 SHA393252 SQW393252 TAS393252 TKO393252 TUK393252 UEG393252 UOC393252 UXY393252 VHU393252 VRQ393252 WBM393252 WLI393252 WVE393252 A458788 IS458788 SO458788 ACK458788 AMG458788 AWC458788 BFY458788 BPU458788 BZQ458788 CJM458788 CTI458788 DDE458788 DNA458788 DWW458788 EGS458788 EQO458788 FAK458788 FKG458788 FUC458788 GDY458788 GNU458788 GXQ458788 HHM458788 HRI458788 IBE458788 ILA458788 IUW458788 JES458788 JOO458788 JYK458788 KIG458788 KSC458788 LBY458788 LLU458788 LVQ458788 MFM458788 MPI458788 MZE458788 NJA458788 NSW458788 OCS458788 OMO458788 OWK458788 PGG458788 PQC458788 PZY458788 QJU458788 QTQ458788 RDM458788 RNI458788 RXE458788 SHA458788 SQW458788 TAS458788 TKO458788 TUK458788 UEG458788 UOC458788 UXY458788 VHU458788 VRQ458788 WBM458788 WLI458788 WVE458788 A524324 IS524324 SO524324 ACK524324 AMG524324 AWC524324 BFY524324 BPU524324 BZQ524324 CJM524324 CTI524324 DDE524324 DNA524324 DWW524324 EGS524324 EQO524324 FAK524324 FKG524324 FUC524324 GDY524324 GNU524324 GXQ524324 HHM524324 HRI524324 IBE524324 ILA524324 IUW524324 JES524324 JOO524324 JYK524324 KIG524324 KSC524324 LBY524324 LLU524324 LVQ524324 MFM524324 MPI524324 MZE524324 NJA524324 NSW524324 OCS524324 OMO524324 OWK524324 PGG524324 PQC524324 PZY524324 QJU524324 QTQ524324 RDM524324 RNI524324 RXE524324 SHA524324 SQW524324 TAS524324 TKO524324 TUK524324 UEG524324 UOC524324 UXY524324 VHU524324 VRQ524324 WBM524324 WLI524324 WVE524324 A589860 IS589860 SO589860 ACK589860 AMG589860 AWC589860 BFY589860 BPU589860 BZQ589860 CJM589860 CTI589860 DDE589860 DNA589860 DWW589860 EGS589860 EQO589860 FAK589860 FKG589860 FUC589860 GDY589860 GNU589860 GXQ589860 HHM589860 HRI589860 IBE589860 ILA589860 IUW589860 JES589860 JOO589860 JYK589860 KIG589860 KSC589860 LBY589860 LLU589860 LVQ589860 MFM589860 MPI589860 MZE589860 NJA589860 NSW589860 OCS589860 OMO589860 OWK589860 PGG589860 PQC589860 PZY589860 QJU589860 QTQ589860 RDM589860 RNI589860 RXE589860 SHA589860 SQW589860 TAS589860 TKO589860 TUK589860 UEG589860 UOC589860 UXY589860 VHU589860 VRQ589860 WBM589860 WLI589860 WVE589860 A655396 IS655396 SO655396 ACK655396 AMG655396 AWC655396 BFY655396 BPU655396 BZQ655396 CJM655396 CTI655396 DDE655396 DNA655396 DWW655396 EGS655396 EQO655396 FAK655396 FKG655396 FUC655396 GDY655396 GNU655396 GXQ655396 HHM655396 HRI655396 IBE655396 ILA655396 IUW655396 JES655396 JOO655396 JYK655396 KIG655396 KSC655396 LBY655396 LLU655396 LVQ655396 MFM655396 MPI655396 MZE655396 NJA655396 NSW655396 OCS655396 OMO655396 OWK655396 PGG655396 PQC655396 PZY655396 QJU655396 QTQ655396 RDM655396 RNI655396 RXE655396 SHA655396 SQW655396 TAS655396 TKO655396 TUK655396 UEG655396 UOC655396 UXY655396 VHU655396 VRQ655396 WBM655396 WLI655396 WVE655396 A720932 IS720932 SO720932 ACK720932 AMG720932 AWC720932 BFY720932 BPU720932 BZQ720932 CJM720932 CTI720932 DDE720932 DNA720932 DWW720932 EGS720932 EQO720932 FAK720932 FKG720932 FUC720932 GDY720932 GNU720932 GXQ720932 HHM720932 HRI720932 IBE720932 ILA720932 IUW720932 JES720932 JOO720932 JYK720932 KIG720932 KSC720932 LBY720932 LLU720932 LVQ720932 MFM720932 MPI720932 MZE720932 NJA720932 NSW720932 OCS720932 OMO720932 OWK720932 PGG720932 PQC720932 PZY720932 QJU720932 QTQ720932 RDM720932 RNI720932 RXE720932 SHA720932 SQW720932 TAS720932 TKO720932 TUK720932 UEG720932 UOC720932 UXY720932 VHU720932 VRQ720932 WBM720932 WLI720932 WVE720932 A786468 IS786468 SO786468 ACK786468 AMG786468 AWC786468 BFY786468 BPU786468 BZQ786468 CJM786468 CTI786468 DDE786468 DNA786468 DWW786468 EGS786468 EQO786468 FAK786468 FKG786468 FUC786468 GDY786468 GNU786468 GXQ786468 HHM786468 HRI786468 IBE786468 ILA786468 IUW786468 JES786468 JOO786468 JYK786468 KIG786468 KSC786468 LBY786468 LLU786468 LVQ786468 MFM786468 MPI786468 MZE786468 NJA786468 NSW786468 OCS786468 OMO786468 OWK786468 PGG786468 PQC786468 PZY786468 QJU786468 QTQ786468 RDM786468 RNI786468 RXE786468 SHA786468 SQW786468 TAS786468 TKO786468 TUK786468 UEG786468 UOC786468 UXY786468 VHU786468 VRQ786468 WBM786468 WLI786468 WVE786468 A852004 IS852004 SO852004 ACK852004 AMG852004 AWC852004 BFY852004 BPU852004 BZQ852004 CJM852004 CTI852004 DDE852004 DNA852004 DWW852004 EGS852004 EQO852004 FAK852004 FKG852004 FUC852004 GDY852004 GNU852004 GXQ852004 HHM852004 HRI852004 IBE852004 ILA852004 IUW852004 JES852004 JOO852004 JYK852004 KIG852004 KSC852004 LBY852004 LLU852004 LVQ852004 MFM852004 MPI852004 MZE852004 NJA852004 NSW852004 OCS852004 OMO852004 OWK852004 PGG852004 PQC852004 PZY852004 QJU852004 QTQ852004 RDM852004 RNI852004 RXE852004 SHA852004 SQW852004 TAS852004 TKO852004 TUK852004 UEG852004 UOC852004 UXY852004 VHU852004 VRQ852004 WBM852004 WLI852004 WVE852004 A917540 IS917540 SO917540 ACK917540 AMG917540 AWC917540 BFY917540 BPU917540 BZQ917540 CJM917540 CTI917540 DDE917540 DNA917540 DWW917540 EGS917540 EQO917540 FAK917540 FKG917540 FUC917540 GDY917540 GNU917540 GXQ917540 HHM917540 HRI917540 IBE917540 ILA917540 IUW917540 JES917540 JOO917540 JYK917540 KIG917540 KSC917540 LBY917540 LLU917540 LVQ917540 MFM917540 MPI917540 MZE917540 NJA917540 NSW917540 OCS917540 OMO917540 OWK917540 PGG917540 PQC917540 PZY917540 QJU917540 QTQ917540 RDM917540 RNI917540 RXE917540 SHA917540 SQW917540 TAS917540 TKO917540 TUK917540 UEG917540 UOC917540 UXY917540 VHU917540 VRQ917540 WBM917540 WLI917540 WVE917540 A983076 IS983076 SO983076 ACK983076 AMG983076 AWC983076 BFY983076 BPU983076 BZQ983076 CJM983076 CTI983076 DDE983076 DNA983076 DWW983076 EGS983076 EQO983076 FAK983076 FKG983076 FUC983076 GDY983076 GNU983076 GXQ983076 HHM983076 HRI983076 IBE983076 ILA983076 IUW983076 JES983076 JOO983076 JYK983076 KIG983076 KSC983076 LBY983076 LLU983076 LVQ983076 MFM983076 MPI983076 MZE983076 NJA983076 NSW983076 OCS983076 OMO983076 OWK983076 PGG983076 PQC983076 PZY983076 QJU983076 QTQ983076 RDM983076 RNI983076 RXE983076 SHA983076 SQW983076 TAS983076 TKO983076 TUK983076 UEG983076 UOC983076 UXY983076 VHU983076 VRQ983076 WBM983076 WLI983076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orientation="portrait" horizontalDpi="4294967295" verticalDpi="4294967295"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WVG153"/>
  <sheetViews>
    <sheetView topLeftCell="A25" zoomScale="80" zoomScaleNormal="80" workbookViewId="0">
      <selection activeCell="A56" sqref="A56"/>
    </sheetView>
  </sheetViews>
  <sheetFormatPr baseColWidth="10" defaultRowHeight="15" x14ac:dyDescent="0.25"/>
  <cols>
    <col min="1" max="1" width="3.140625" style="9" bestFit="1" customWidth="1"/>
    <col min="2" max="2" width="102.7109375" style="9" bestFit="1" customWidth="1"/>
    <col min="3" max="3" width="31.140625" style="9" customWidth="1"/>
    <col min="4" max="4" width="35.7109375" style="181" customWidth="1"/>
    <col min="5" max="5" width="25" style="9" customWidth="1"/>
    <col min="6" max="6" width="29.7109375" style="9" customWidth="1"/>
    <col min="7" max="7" width="35.140625" style="9" customWidth="1"/>
    <col min="8" max="8" width="24.5703125" style="9" customWidth="1"/>
    <col min="9" max="9" width="24" style="9" customWidth="1"/>
    <col min="10" max="10" width="34.85546875" style="9" customWidth="1"/>
    <col min="11" max="11" width="33.7109375" style="9" customWidth="1"/>
    <col min="12" max="12" width="28" style="181" customWidth="1"/>
    <col min="13" max="13" width="18.7109375" style="9" customWidth="1"/>
    <col min="14" max="14" width="22.140625" style="9" customWidth="1"/>
    <col min="15" max="15" width="38.5703125" style="9" customWidth="1"/>
    <col min="16" max="16" width="46.85546875" style="9" customWidth="1"/>
    <col min="17" max="17" width="67.28515625"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11.42578125"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11.42578125"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11.42578125"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11.42578125"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11.42578125"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11.42578125"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11.42578125"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11.42578125"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11.42578125"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11.42578125"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11.42578125"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11.42578125"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11.42578125"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11.42578125"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11.42578125"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11.42578125"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11.42578125"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11.42578125"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11.42578125"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11.42578125"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11.42578125"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11.42578125"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11.42578125"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11.42578125"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11.42578125"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11.42578125"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11.42578125"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11.42578125"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11.42578125"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11.42578125"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11.42578125"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11.42578125"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11.42578125"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11.42578125"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11.42578125"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11.42578125"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11.42578125"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11.42578125"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11.42578125"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11.42578125"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11.42578125"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11.42578125"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11.42578125"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11.42578125"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11.42578125"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11.42578125"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11.42578125"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11.42578125"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11.42578125"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11.42578125"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11.42578125"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11.42578125"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11.42578125"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11.42578125"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11.42578125"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11.42578125"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11.42578125"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11.42578125"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11.42578125"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11.42578125"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11.42578125"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11.42578125"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11.42578125"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359" t="s">
        <v>61</v>
      </c>
      <c r="C2" s="360"/>
      <c r="D2" s="360"/>
      <c r="E2" s="360"/>
      <c r="F2" s="360"/>
      <c r="G2" s="360"/>
      <c r="H2" s="360"/>
      <c r="I2" s="360"/>
      <c r="J2" s="360"/>
      <c r="K2" s="360"/>
      <c r="L2" s="360"/>
      <c r="M2" s="360"/>
      <c r="N2" s="360"/>
      <c r="O2" s="360"/>
      <c r="P2" s="360"/>
    </row>
    <row r="4" spans="2:16" ht="26.25" x14ac:dyDescent="0.25">
      <c r="B4" s="359" t="s">
        <v>47</v>
      </c>
      <c r="C4" s="360"/>
      <c r="D4" s="360"/>
      <c r="E4" s="360"/>
      <c r="F4" s="360"/>
      <c r="G4" s="360"/>
      <c r="H4" s="360"/>
      <c r="I4" s="360"/>
      <c r="J4" s="360"/>
      <c r="K4" s="360"/>
      <c r="L4" s="360"/>
      <c r="M4" s="360"/>
      <c r="N4" s="360"/>
      <c r="O4" s="360"/>
      <c r="P4" s="360"/>
    </row>
    <row r="5" spans="2:16" ht="15.75" thickBot="1" x14ac:dyDescent="0.3"/>
    <row r="6" spans="2:16" ht="21.75" thickBot="1" x14ac:dyDescent="0.3">
      <c r="B6" s="11" t="s">
        <v>4</v>
      </c>
      <c r="C6" s="375" t="s">
        <v>153</v>
      </c>
      <c r="D6" s="375"/>
      <c r="E6" s="375"/>
      <c r="F6" s="375"/>
      <c r="G6" s="375"/>
      <c r="H6" s="375"/>
      <c r="I6" s="375"/>
      <c r="J6" s="375"/>
      <c r="K6" s="375"/>
      <c r="L6" s="375"/>
      <c r="M6" s="375"/>
      <c r="N6" s="376"/>
    </row>
    <row r="7" spans="2:16" ht="16.5" thickBot="1" x14ac:dyDescent="0.3">
      <c r="B7" s="12" t="s">
        <v>5</v>
      </c>
      <c r="C7" s="375" t="s">
        <v>154</v>
      </c>
      <c r="D7" s="375"/>
      <c r="E7" s="375"/>
      <c r="F7" s="375"/>
      <c r="G7" s="375"/>
      <c r="H7" s="375"/>
      <c r="I7" s="375"/>
      <c r="J7" s="375"/>
      <c r="K7" s="375"/>
      <c r="L7" s="375"/>
      <c r="M7" s="375"/>
      <c r="N7" s="376"/>
    </row>
    <row r="8" spans="2:16" ht="16.5" thickBot="1" x14ac:dyDescent="0.3">
      <c r="B8" s="12" t="s">
        <v>6</v>
      </c>
      <c r="C8" s="375" t="s">
        <v>189</v>
      </c>
      <c r="D8" s="375"/>
      <c r="E8" s="375"/>
      <c r="F8" s="375"/>
      <c r="G8" s="375"/>
      <c r="H8" s="375"/>
      <c r="I8" s="375"/>
      <c r="J8" s="375"/>
      <c r="K8" s="375"/>
      <c r="L8" s="375"/>
      <c r="M8" s="375"/>
      <c r="N8" s="376"/>
    </row>
    <row r="9" spans="2:16" ht="16.5" thickBot="1" x14ac:dyDescent="0.3">
      <c r="B9" s="12" t="s">
        <v>7</v>
      </c>
      <c r="C9" s="375"/>
      <c r="D9" s="375"/>
      <c r="E9" s="375"/>
      <c r="F9" s="375"/>
      <c r="G9" s="375"/>
      <c r="H9" s="375"/>
      <c r="I9" s="375"/>
      <c r="J9" s="375"/>
      <c r="K9" s="375"/>
      <c r="L9" s="375"/>
      <c r="M9" s="375"/>
      <c r="N9" s="376"/>
    </row>
    <row r="10" spans="2:16" ht="16.5" thickBot="1" x14ac:dyDescent="0.3">
      <c r="B10" s="12" t="s">
        <v>8</v>
      </c>
      <c r="C10" s="377"/>
      <c r="D10" s="377"/>
      <c r="E10" s="378"/>
      <c r="F10" s="34"/>
      <c r="G10" s="34"/>
      <c r="H10" s="34"/>
      <c r="I10" s="34"/>
      <c r="J10" s="34"/>
      <c r="K10" s="34"/>
      <c r="L10" s="190"/>
      <c r="M10" s="34"/>
      <c r="N10" s="35"/>
    </row>
    <row r="11" spans="2:16" ht="16.5" thickBot="1" x14ac:dyDescent="0.3">
      <c r="B11" s="14" t="s">
        <v>9</v>
      </c>
      <c r="C11" s="15">
        <v>41973</v>
      </c>
      <c r="D11" s="182"/>
      <c r="E11" s="16"/>
      <c r="F11" s="16"/>
      <c r="G11" s="16"/>
      <c r="H11" s="16"/>
      <c r="I11" s="16"/>
      <c r="J11" s="16"/>
      <c r="K11" s="16"/>
      <c r="L11" s="182"/>
      <c r="M11" s="16"/>
      <c r="N11" s="17"/>
    </row>
    <row r="12" spans="2:16" ht="15.75" x14ac:dyDescent="0.25">
      <c r="B12" s="13"/>
      <c r="C12" s="18"/>
      <c r="D12" s="183"/>
      <c r="E12" s="19"/>
      <c r="F12" s="19"/>
      <c r="G12" s="19"/>
      <c r="H12" s="19"/>
      <c r="I12" s="102"/>
      <c r="J12" s="102"/>
      <c r="K12" s="102"/>
      <c r="L12" s="191"/>
      <c r="M12" s="102"/>
      <c r="N12" s="19"/>
    </row>
    <row r="13" spans="2:16" x14ac:dyDescent="0.25">
      <c r="I13" s="102"/>
      <c r="J13" s="102"/>
      <c r="K13" s="102"/>
      <c r="L13" s="191"/>
      <c r="M13" s="102"/>
      <c r="N13" s="103"/>
    </row>
    <row r="14" spans="2:16" ht="45.75" customHeight="1" x14ac:dyDescent="0.25">
      <c r="B14" s="368" t="s">
        <v>96</v>
      </c>
      <c r="C14" s="368"/>
      <c r="D14" s="279" t="s">
        <v>12</v>
      </c>
      <c r="E14" s="279" t="s">
        <v>13</v>
      </c>
      <c r="F14" s="279" t="s">
        <v>29</v>
      </c>
      <c r="G14" s="87"/>
      <c r="I14" s="38"/>
      <c r="J14" s="38"/>
      <c r="K14" s="38"/>
      <c r="L14" s="38"/>
      <c r="M14" s="38"/>
      <c r="N14" s="103"/>
    </row>
    <row r="15" spans="2:16" x14ac:dyDescent="0.25">
      <c r="B15" s="368"/>
      <c r="C15" s="368"/>
      <c r="D15" s="279">
        <v>26</v>
      </c>
      <c r="E15" s="36">
        <v>1551109698</v>
      </c>
      <c r="F15" s="168">
        <v>666</v>
      </c>
      <c r="G15" s="88"/>
      <c r="I15" s="39"/>
      <c r="J15" s="39"/>
      <c r="K15" s="39"/>
      <c r="L15" s="185"/>
      <c r="M15" s="39"/>
      <c r="N15" s="103"/>
    </row>
    <row r="16" spans="2:16" x14ac:dyDescent="0.25">
      <c r="B16" s="368"/>
      <c r="C16" s="368"/>
      <c r="D16" s="279"/>
      <c r="E16" s="36"/>
      <c r="F16" s="168"/>
      <c r="G16" s="88"/>
      <c r="I16" s="39"/>
      <c r="J16" s="39"/>
      <c r="K16" s="39"/>
      <c r="L16" s="185"/>
      <c r="M16" s="39"/>
      <c r="N16" s="103"/>
    </row>
    <row r="17" spans="1:14" x14ac:dyDescent="0.25">
      <c r="B17" s="368"/>
      <c r="C17" s="368"/>
      <c r="D17" s="279"/>
      <c r="E17" s="36"/>
      <c r="F17" s="168"/>
      <c r="G17" s="88"/>
      <c r="I17" s="39"/>
      <c r="J17" s="39"/>
      <c r="K17" s="39"/>
      <c r="L17" s="185"/>
      <c r="M17" s="39"/>
      <c r="N17" s="103"/>
    </row>
    <row r="18" spans="1:14" x14ac:dyDescent="0.25">
      <c r="B18" s="368"/>
      <c r="C18" s="368"/>
      <c r="D18" s="279"/>
      <c r="E18" s="36"/>
      <c r="F18" s="168"/>
      <c r="G18" s="88"/>
      <c r="H18" s="22"/>
      <c r="I18" s="39"/>
      <c r="J18" s="39"/>
      <c r="K18" s="39"/>
      <c r="L18" s="185"/>
      <c r="M18" s="39"/>
      <c r="N18" s="20"/>
    </row>
    <row r="19" spans="1:14" x14ac:dyDescent="0.25">
      <c r="B19" s="368"/>
      <c r="C19" s="368"/>
      <c r="D19" s="279"/>
      <c r="E19" s="36"/>
      <c r="F19" s="168"/>
      <c r="G19" s="88"/>
      <c r="H19" s="22"/>
      <c r="I19" s="41"/>
      <c r="J19" s="41"/>
      <c r="K19" s="41"/>
      <c r="L19" s="192"/>
      <c r="M19" s="41"/>
      <c r="N19" s="20"/>
    </row>
    <row r="20" spans="1:14" x14ac:dyDescent="0.25">
      <c r="B20" s="368"/>
      <c r="C20" s="368"/>
      <c r="D20" s="279"/>
      <c r="E20" s="36"/>
      <c r="F20" s="168"/>
      <c r="G20" s="88"/>
      <c r="H20" s="22"/>
      <c r="I20" s="102"/>
      <c r="J20" s="102"/>
      <c r="K20" s="102"/>
      <c r="L20" s="191"/>
      <c r="M20" s="102"/>
      <c r="N20" s="20"/>
    </row>
    <row r="21" spans="1:14" x14ac:dyDescent="0.25">
      <c r="B21" s="368"/>
      <c r="C21" s="368"/>
      <c r="D21" s="279"/>
      <c r="E21" s="37"/>
      <c r="F21" s="168"/>
      <c r="G21" s="88"/>
      <c r="H21" s="22"/>
      <c r="I21" s="102"/>
      <c r="J21" s="102"/>
      <c r="K21" s="102"/>
      <c r="L21" s="191"/>
      <c r="M21" s="102"/>
      <c r="N21" s="20"/>
    </row>
    <row r="22" spans="1:14" ht="15.75" thickBot="1" x14ac:dyDescent="0.3">
      <c r="B22" s="373" t="s">
        <v>14</v>
      </c>
      <c r="C22" s="374"/>
      <c r="D22" s="279"/>
      <c r="E22" s="61"/>
      <c r="F22" s="168"/>
      <c r="G22" s="88"/>
      <c r="H22" s="22"/>
      <c r="I22" s="102"/>
      <c r="J22" s="102"/>
      <c r="K22" s="102"/>
      <c r="L22" s="191"/>
      <c r="M22" s="102"/>
      <c r="N22" s="20"/>
    </row>
    <row r="23" spans="1:14" ht="45.75" thickBot="1" x14ac:dyDescent="0.3">
      <c r="A23" s="42"/>
      <c r="B23" s="51" t="s">
        <v>15</v>
      </c>
      <c r="C23" s="51" t="s">
        <v>97</v>
      </c>
      <c r="E23" s="38"/>
      <c r="F23" s="38"/>
      <c r="G23" s="38"/>
      <c r="H23" s="38"/>
      <c r="I23" s="10"/>
      <c r="J23" s="10"/>
      <c r="K23" s="10"/>
      <c r="L23" s="193"/>
      <c r="M23" s="10"/>
    </row>
    <row r="24" spans="1:14" ht="15.75" thickBot="1" x14ac:dyDescent="0.3">
      <c r="A24" s="43">
        <v>1</v>
      </c>
      <c r="C24" s="303">
        <f>F15*80%</f>
        <v>532.80000000000007</v>
      </c>
      <c r="D24" s="185"/>
      <c r="E24" s="304">
        <f>E15</f>
        <v>1551109698</v>
      </c>
      <c r="F24" s="40"/>
      <c r="G24" s="40"/>
      <c r="H24" s="40"/>
      <c r="I24" s="23"/>
      <c r="J24" s="23"/>
      <c r="K24" s="23"/>
      <c r="L24" s="194"/>
      <c r="M24" s="23"/>
    </row>
    <row r="25" spans="1:14" x14ac:dyDescent="0.25">
      <c r="A25" s="94"/>
      <c r="C25" s="95"/>
      <c r="D25" s="185"/>
      <c r="E25" s="96"/>
      <c r="F25" s="40"/>
      <c r="G25" s="40"/>
      <c r="H25" s="40"/>
      <c r="I25" s="23"/>
      <c r="J25" s="23"/>
      <c r="K25" s="23"/>
      <c r="L25" s="194"/>
      <c r="M25" s="23"/>
    </row>
    <row r="26" spans="1:14" x14ac:dyDescent="0.25">
      <c r="A26" s="94"/>
      <c r="C26" s="95"/>
      <c r="D26" s="185"/>
      <c r="E26" s="96"/>
      <c r="F26" s="40"/>
      <c r="G26" s="40"/>
      <c r="H26" s="40"/>
      <c r="I26" s="23"/>
      <c r="J26" s="23"/>
      <c r="K26" s="23"/>
      <c r="L26" s="194"/>
      <c r="M26" s="23"/>
    </row>
    <row r="27" spans="1:14" x14ac:dyDescent="0.25">
      <c r="A27" s="94"/>
      <c r="B27" s="111" t="s">
        <v>130</v>
      </c>
      <c r="C27" s="99"/>
      <c r="D27" s="186"/>
      <c r="E27" s="99"/>
      <c r="F27" s="99"/>
      <c r="G27" s="99"/>
      <c r="H27" s="99"/>
      <c r="I27" s="102"/>
      <c r="J27" s="102"/>
      <c r="K27" s="102"/>
      <c r="L27" s="191"/>
      <c r="M27" s="102"/>
      <c r="N27" s="103"/>
    </row>
    <row r="28" spans="1:14" x14ac:dyDescent="0.25">
      <c r="A28" s="94"/>
      <c r="B28" s="99"/>
      <c r="C28" s="99"/>
      <c r="D28" s="186"/>
      <c r="E28" s="99"/>
      <c r="F28" s="99"/>
      <c r="G28" s="99"/>
      <c r="H28" s="99"/>
      <c r="I28" s="102"/>
      <c r="J28" s="102"/>
      <c r="K28" s="102"/>
      <c r="L28" s="191"/>
      <c r="M28" s="102"/>
      <c r="N28" s="103"/>
    </row>
    <row r="29" spans="1:14" x14ac:dyDescent="0.25">
      <c r="A29" s="94"/>
      <c r="B29" s="113" t="s">
        <v>33</v>
      </c>
      <c r="C29" s="113" t="s">
        <v>131</v>
      </c>
      <c r="D29" s="113" t="s">
        <v>132</v>
      </c>
      <c r="E29" s="99"/>
      <c r="F29" s="99"/>
      <c r="G29" s="99"/>
      <c r="H29" s="99"/>
      <c r="I29" s="102"/>
      <c r="J29" s="102"/>
      <c r="K29" s="102"/>
      <c r="L29" s="191"/>
      <c r="M29" s="102"/>
      <c r="N29" s="103"/>
    </row>
    <row r="30" spans="1:14" x14ac:dyDescent="0.25">
      <c r="A30" s="94"/>
      <c r="B30" s="110" t="s">
        <v>133</v>
      </c>
      <c r="C30" s="110"/>
      <c r="D30" s="151" t="s">
        <v>194</v>
      </c>
      <c r="E30" s="99"/>
      <c r="F30" s="99"/>
      <c r="G30" s="99"/>
      <c r="H30" s="99"/>
      <c r="I30" s="102"/>
      <c r="J30" s="102"/>
      <c r="K30" s="102"/>
      <c r="L30" s="191"/>
      <c r="M30" s="102"/>
      <c r="N30" s="103"/>
    </row>
    <row r="31" spans="1:14" x14ac:dyDescent="0.25">
      <c r="A31" s="94"/>
      <c r="B31" s="110" t="s">
        <v>134</v>
      </c>
      <c r="C31" s="110"/>
      <c r="D31" s="151" t="s">
        <v>194</v>
      </c>
      <c r="E31" s="99"/>
      <c r="F31" s="99"/>
      <c r="G31" s="99"/>
      <c r="H31" s="99"/>
      <c r="I31" s="102"/>
      <c r="J31" s="102"/>
      <c r="K31" s="102"/>
      <c r="L31" s="191"/>
      <c r="M31" s="102"/>
      <c r="N31" s="103"/>
    </row>
    <row r="32" spans="1:14" x14ac:dyDescent="0.25">
      <c r="A32" s="94"/>
      <c r="B32" s="110" t="s">
        <v>135</v>
      </c>
      <c r="C32" s="110"/>
      <c r="D32" s="151" t="s">
        <v>194</v>
      </c>
      <c r="E32" s="99"/>
      <c r="F32" s="99"/>
      <c r="G32" s="99"/>
      <c r="H32" s="99"/>
      <c r="I32" s="102"/>
      <c r="J32" s="102"/>
      <c r="K32" s="102"/>
      <c r="L32" s="191"/>
      <c r="M32" s="102"/>
      <c r="N32" s="103"/>
    </row>
    <row r="33" spans="1:17" x14ac:dyDescent="0.25">
      <c r="A33" s="94"/>
      <c r="B33" s="110" t="s">
        <v>136</v>
      </c>
      <c r="C33" s="110"/>
      <c r="D33" s="151" t="s">
        <v>194</v>
      </c>
      <c r="E33" s="99"/>
      <c r="F33" s="99"/>
      <c r="G33" s="99"/>
      <c r="H33" s="99"/>
      <c r="I33" s="102"/>
      <c r="J33" s="102"/>
      <c r="K33" s="102"/>
      <c r="L33" s="191"/>
      <c r="M33" s="102"/>
      <c r="N33" s="103"/>
    </row>
    <row r="34" spans="1:17" x14ac:dyDescent="0.25">
      <c r="A34" s="94"/>
      <c r="B34" s="99"/>
      <c r="C34" s="99"/>
      <c r="D34" s="186"/>
      <c r="E34" s="99"/>
      <c r="F34" s="99"/>
      <c r="G34" s="99"/>
      <c r="H34" s="99"/>
      <c r="I34" s="102"/>
      <c r="J34" s="102"/>
      <c r="K34" s="102"/>
      <c r="L34" s="191"/>
      <c r="M34" s="102"/>
      <c r="N34" s="103"/>
    </row>
    <row r="35" spans="1:17" x14ac:dyDescent="0.25">
      <c r="A35" s="94"/>
      <c r="B35" s="99"/>
      <c r="C35" s="99"/>
      <c r="D35" s="186"/>
      <c r="E35" s="99"/>
      <c r="F35" s="99"/>
      <c r="G35" s="99"/>
      <c r="H35" s="99"/>
      <c r="I35" s="102"/>
      <c r="J35" s="102"/>
      <c r="K35" s="102"/>
      <c r="L35" s="191"/>
      <c r="M35" s="102"/>
      <c r="N35" s="103"/>
    </row>
    <row r="36" spans="1:17" x14ac:dyDescent="0.25">
      <c r="A36" s="94"/>
      <c r="B36" s="111" t="s">
        <v>137</v>
      </c>
      <c r="C36" s="99"/>
      <c r="D36" s="186"/>
      <c r="E36" s="99"/>
      <c r="F36" s="99"/>
      <c r="G36" s="99"/>
      <c r="H36" s="99"/>
      <c r="I36" s="102"/>
      <c r="J36" s="102"/>
      <c r="K36" s="102"/>
      <c r="L36" s="191"/>
      <c r="M36" s="102"/>
      <c r="N36" s="103"/>
    </row>
    <row r="37" spans="1:17" x14ac:dyDescent="0.25">
      <c r="A37" s="94"/>
      <c r="B37" s="99"/>
      <c r="C37" s="99"/>
      <c r="D37" s="186"/>
      <c r="E37" s="99"/>
      <c r="F37" s="99"/>
      <c r="G37" s="99"/>
      <c r="H37" s="99"/>
      <c r="I37" s="102"/>
      <c r="J37" s="102"/>
      <c r="K37" s="102"/>
      <c r="L37" s="191"/>
      <c r="M37" s="102"/>
      <c r="N37" s="103"/>
    </row>
    <row r="38" spans="1:17" x14ac:dyDescent="0.25">
      <c r="A38" s="94"/>
      <c r="B38" s="99"/>
      <c r="C38" s="99"/>
      <c r="D38" s="186"/>
      <c r="E38" s="99"/>
      <c r="F38" s="99"/>
      <c r="G38" s="99"/>
      <c r="H38" s="99"/>
      <c r="I38" s="102"/>
      <c r="J38" s="102"/>
      <c r="K38" s="102"/>
      <c r="L38" s="191"/>
      <c r="M38" s="102"/>
      <c r="N38" s="103"/>
    </row>
    <row r="39" spans="1:17" x14ac:dyDescent="0.25">
      <c r="A39" s="94"/>
      <c r="B39" s="113" t="s">
        <v>33</v>
      </c>
      <c r="C39" s="113" t="s">
        <v>56</v>
      </c>
      <c r="D39" s="109" t="s">
        <v>50</v>
      </c>
      <c r="E39" s="112" t="s">
        <v>16</v>
      </c>
      <c r="F39" s="99"/>
      <c r="G39" s="99"/>
      <c r="H39" s="99"/>
      <c r="I39" s="102"/>
      <c r="J39" s="102"/>
      <c r="K39" s="102"/>
      <c r="L39" s="191"/>
      <c r="M39" s="102"/>
      <c r="N39" s="103"/>
    </row>
    <row r="40" spans="1:17" ht="28.5" x14ac:dyDescent="0.25">
      <c r="A40" s="94"/>
      <c r="B40" s="100" t="s">
        <v>138</v>
      </c>
      <c r="C40" s="101">
        <v>40</v>
      </c>
      <c r="D40" s="151">
        <v>0</v>
      </c>
      <c r="E40" s="357">
        <f>+D40+D41</f>
        <v>0</v>
      </c>
      <c r="F40" s="99"/>
      <c r="G40" s="99"/>
      <c r="H40" s="99"/>
      <c r="I40" s="102"/>
      <c r="J40" s="102"/>
      <c r="K40" s="102"/>
      <c r="L40" s="191"/>
      <c r="M40" s="102"/>
      <c r="N40" s="103"/>
    </row>
    <row r="41" spans="1:17" ht="42.75" x14ac:dyDescent="0.25">
      <c r="A41" s="94"/>
      <c r="B41" s="100" t="s">
        <v>139</v>
      </c>
      <c r="C41" s="101">
        <v>60</v>
      </c>
      <c r="D41" s="151">
        <f>+F152</f>
        <v>0</v>
      </c>
      <c r="E41" s="358"/>
      <c r="F41" s="99"/>
      <c r="G41" s="99"/>
      <c r="H41" s="99"/>
      <c r="I41" s="102"/>
      <c r="J41" s="102"/>
      <c r="K41" s="102"/>
      <c r="L41" s="191"/>
      <c r="M41" s="102"/>
      <c r="N41" s="103"/>
    </row>
    <row r="42" spans="1:17" x14ac:dyDescent="0.25">
      <c r="A42" s="94"/>
      <c r="C42" s="95"/>
      <c r="D42" s="185"/>
      <c r="E42" s="96"/>
      <c r="F42" s="40"/>
      <c r="G42" s="40"/>
      <c r="H42" s="40"/>
      <c r="I42" s="23"/>
      <c r="J42" s="23"/>
      <c r="K42" s="23"/>
      <c r="L42" s="194"/>
      <c r="M42" s="23"/>
    </row>
    <row r="43" spans="1:17" x14ac:dyDescent="0.25">
      <c r="A43" s="94"/>
      <c r="C43" s="95"/>
      <c r="D43" s="185"/>
      <c r="E43" s="96"/>
      <c r="F43" s="40"/>
      <c r="G43" s="40"/>
      <c r="H43" s="40"/>
      <c r="I43" s="23"/>
      <c r="J43" s="23"/>
      <c r="K43" s="23"/>
      <c r="L43" s="194"/>
      <c r="M43" s="23"/>
    </row>
    <row r="44" spans="1:17" x14ac:dyDescent="0.25">
      <c r="A44" s="94"/>
      <c r="C44" s="95"/>
      <c r="D44" s="185"/>
      <c r="E44" s="96"/>
      <c r="F44" s="40"/>
      <c r="G44" s="40"/>
      <c r="H44" s="40"/>
      <c r="I44" s="23"/>
      <c r="J44" s="23"/>
      <c r="K44" s="23"/>
      <c r="L44" s="194"/>
      <c r="M44" s="23"/>
    </row>
    <row r="45" spans="1:17" ht="15.75" thickBot="1" x14ac:dyDescent="0.3">
      <c r="M45" s="370" t="s">
        <v>35</v>
      </c>
      <c r="N45" s="370"/>
    </row>
    <row r="46" spans="1:17" x14ac:dyDescent="0.25">
      <c r="B46" s="111" t="s">
        <v>30</v>
      </c>
      <c r="M46" s="62"/>
      <c r="N46" s="62"/>
    </row>
    <row r="47" spans="1:17" ht="15.75" thickBot="1" x14ac:dyDescent="0.3">
      <c r="M47" s="62"/>
      <c r="N47" s="62"/>
    </row>
    <row r="48" spans="1:17" s="102" customFormat="1" ht="109.5" customHeight="1" x14ac:dyDescent="0.25">
      <c r="B48" s="108" t="s">
        <v>140</v>
      </c>
      <c r="C48" s="108" t="s">
        <v>141</v>
      </c>
      <c r="D48" s="108" t="s">
        <v>142</v>
      </c>
      <c r="E48" s="108" t="s">
        <v>45</v>
      </c>
      <c r="F48" s="108" t="s">
        <v>22</v>
      </c>
      <c r="G48" s="108" t="s">
        <v>98</v>
      </c>
      <c r="H48" s="108" t="s">
        <v>17</v>
      </c>
      <c r="I48" s="108" t="s">
        <v>10</v>
      </c>
      <c r="J48" s="108" t="s">
        <v>31</v>
      </c>
      <c r="K48" s="108" t="s">
        <v>59</v>
      </c>
      <c r="L48" s="108" t="s">
        <v>20</v>
      </c>
      <c r="M48" s="98" t="s">
        <v>26</v>
      </c>
      <c r="N48" s="108" t="s">
        <v>143</v>
      </c>
      <c r="O48" s="108" t="s">
        <v>36</v>
      </c>
      <c r="P48" s="53" t="s">
        <v>11</v>
      </c>
      <c r="Q48" s="53" t="s">
        <v>19</v>
      </c>
    </row>
    <row r="49" spans="1:26" s="29" customFormat="1" ht="42" customHeight="1" x14ac:dyDescent="0.25">
      <c r="A49" s="44">
        <v>1</v>
      </c>
      <c r="B49" s="105" t="s">
        <v>153</v>
      </c>
      <c r="C49" s="105" t="s">
        <v>154</v>
      </c>
      <c r="D49" s="105" t="s">
        <v>155</v>
      </c>
      <c r="E49" s="153">
        <v>201401</v>
      </c>
      <c r="F49" s="25" t="s">
        <v>132</v>
      </c>
      <c r="G49" s="139">
        <v>0.2</v>
      </c>
      <c r="H49" s="154">
        <v>41940</v>
      </c>
      <c r="I49" s="26">
        <v>41942</v>
      </c>
      <c r="J49" s="26" t="s">
        <v>132</v>
      </c>
      <c r="K49" s="153" t="s">
        <v>332</v>
      </c>
      <c r="L49" s="153" t="s">
        <v>186</v>
      </c>
      <c r="M49" s="97">
        <v>30</v>
      </c>
      <c r="N49" s="97">
        <v>30</v>
      </c>
      <c r="O49" s="27">
        <v>2000000</v>
      </c>
      <c r="P49" s="27">
        <v>106</v>
      </c>
      <c r="Q49" s="140" t="s">
        <v>333</v>
      </c>
      <c r="R49" s="28"/>
      <c r="S49" s="28"/>
      <c r="T49" s="28"/>
      <c r="U49" s="28"/>
      <c r="V49" s="28"/>
      <c r="W49" s="28"/>
      <c r="X49" s="28"/>
      <c r="Y49" s="28"/>
      <c r="Z49" s="28"/>
    </row>
    <row r="50" spans="1:26" s="29" customFormat="1" ht="69" customHeight="1" x14ac:dyDescent="0.25">
      <c r="A50" s="44">
        <f>+A49+1</f>
        <v>2</v>
      </c>
      <c r="B50" s="105" t="s">
        <v>153</v>
      </c>
      <c r="C50" s="106" t="s">
        <v>154</v>
      </c>
      <c r="D50" s="105" t="s">
        <v>156</v>
      </c>
      <c r="E50" s="153">
        <v>50</v>
      </c>
      <c r="F50" s="25" t="s">
        <v>132</v>
      </c>
      <c r="G50" s="104">
        <v>0.2</v>
      </c>
      <c r="H50" s="154">
        <v>41696</v>
      </c>
      <c r="I50" s="26">
        <v>41704</v>
      </c>
      <c r="J50" s="26" t="s">
        <v>132</v>
      </c>
      <c r="K50" s="153">
        <v>0</v>
      </c>
      <c r="L50" s="153" t="s">
        <v>187</v>
      </c>
      <c r="M50" s="97">
        <v>300</v>
      </c>
      <c r="N50" s="97">
        <v>300</v>
      </c>
      <c r="O50" s="27">
        <v>7000000</v>
      </c>
      <c r="P50" s="27" t="s">
        <v>157</v>
      </c>
      <c r="Q50" s="140" t="s">
        <v>158</v>
      </c>
      <c r="R50" s="28"/>
      <c r="S50" s="28"/>
      <c r="T50" s="28"/>
      <c r="U50" s="28"/>
      <c r="V50" s="28"/>
      <c r="W50" s="28"/>
      <c r="X50" s="28"/>
      <c r="Y50" s="28"/>
      <c r="Z50" s="28"/>
    </row>
    <row r="51" spans="1:26" s="29" customFormat="1" ht="102.75" customHeight="1" x14ac:dyDescent="0.25">
      <c r="A51" s="44">
        <f t="shared" ref="A51:A56" si="0">+A50+1</f>
        <v>3</v>
      </c>
      <c r="B51" s="105" t="s">
        <v>153</v>
      </c>
      <c r="C51" s="106" t="s">
        <v>154</v>
      </c>
      <c r="D51" s="105" t="s">
        <v>159</v>
      </c>
      <c r="E51" s="153">
        <v>8030</v>
      </c>
      <c r="F51" s="25" t="s">
        <v>132</v>
      </c>
      <c r="G51" s="104">
        <v>0.2</v>
      </c>
      <c r="H51" s="154">
        <v>41674</v>
      </c>
      <c r="I51" s="26">
        <v>41695</v>
      </c>
      <c r="J51" s="26" t="s">
        <v>132</v>
      </c>
      <c r="K51" s="153">
        <v>0</v>
      </c>
      <c r="L51" s="153" t="s">
        <v>188</v>
      </c>
      <c r="M51" s="97">
        <v>600</v>
      </c>
      <c r="N51" s="97">
        <v>600</v>
      </c>
      <c r="O51" s="27">
        <v>16000000</v>
      </c>
      <c r="P51" s="27">
        <v>109</v>
      </c>
      <c r="Q51" s="140" t="s">
        <v>375</v>
      </c>
      <c r="R51" s="28"/>
      <c r="S51" s="28"/>
      <c r="T51" s="28"/>
      <c r="U51" s="28"/>
      <c r="V51" s="28"/>
      <c r="W51" s="28"/>
      <c r="X51" s="28"/>
      <c r="Y51" s="28"/>
      <c r="Z51" s="28"/>
    </row>
    <row r="52" spans="1:26" s="29" customFormat="1" ht="66" customHeight="1" x14ac:dyDescent="0.25">
      <c r="A52" s="44">
        <f t="shared" si="0"/>
        <v>4</v>
      </c>
      <c r="B52" s="105" t="s">
        <v>153</v>
      </c>
      <c r="C52" s="106" t="s">
        <v>154</v>
      </c>
      <c r="D52" s="105" t="s">
        <v>160</v>
      </c>
      <c r="E52" s="153">
        <v>1250</v>
      </c>
      <c r="F52" s="25" t="s">
        <v>132</v>
      </c>
      <c r="G52" s="104">
        <v>0.2</v>
      </c>
      <c r="H52" s="154">
        <v>41294</v>
      </c>
      <c r="I52" s="26">
        <v>41384</v>
      </c>
      <c r="J52" s="26" t="s">
        <v>132</v>
      </c>
      <c r="K52" s="153">
        <v>0</v>
      </c>
      <c r="L52" s="153">
        <v>3</v>
      </c>
      <c r="M52" s="97">
        <v>145</v>
      </c>
      <c r="N52" s="97">
        <v>145</v>
      </c>
      <c r="O52" s="27">
        <v>41000000</v>
      </c>
      <c r="P52" s="27">
        <v>110</v>
      </c>
      <c r="Q52" s="140" t="s">
        <v>158</v>
      </c>
      <c r="R52" s="28"/>
      <c r="S52" s="28"/>
      <c r="T52" s="28"/>
      <c r="U52" s="28"/>
      <c r="V52" s="28"/>
      <c r="W52" s="28"/>
      <c r="X52" s="28"/>
      <c r="Y52" s="28"/>
      <c r="Z52" s="28"/>
    </row>
    <row r="53" spans="1:26" s="29" customFormat="1" ht="63.75" customHeight="1" x14ac:dyDescent="0.25">
      <c r="A53" s="44">
        <f t="shared" si="0"/>
        <v>5</v>
      </c>
      <c r="B53" s="105" t="s">
        <v>153</v>
      </c>
      <c r="C53" s="106" t="s">
        <v>154</v>
      </c>
      <c r="D53" s="105" t="s">
        <v>165</v>
      </c>
      <c r="E53" s="104" t="s">
        <v>166</v>
      </c>
      <c r="F53" s="25" t="s">
        <v>167</v>
      </c>
      <c r="G53" s="104">
        <v>0.2</v>
      </c>
      <c r="H53" s="154">
        <v>41287</v>
      </c>
      <c r="I53" s="26">
        <v>41416</v>
      </c>
      <c r="J53" s="26" t="s">
        <v>132</v>
      </c>
      <c r="K53" s="153">
        <v>0</v>
      </c>
      <c r="L53" s="153" t="s">
        <v>168</v>
      </c>
      <c r="M53" s="97">
        <v>180</v>
      </c>
      <c r="N53" s="97">
        <v>180</v>
      </c>
      <c r="O53" s="27">
        <v>25000000</v>
      </c>
      <c r="P53" s="27">
        <v>111</v>
      </c>
      <c r="Q53" s="140" t="s">
        <v>158</v>
      </c>
      <c r="R53" s="28"/>
      <c r="S53" s="28"/>
      <c r="T53" s="28"/>
      <c r="U53" s="28"/>
      <c r="V53" s="28"/>
      <c r="W53" s="28"/>
      <c r="X53" s="28"/>
      <c r="Y53" s="28"/>
      <c r="Z53" s="28"/>
    </row>
    <row r="54" spans="1:26" s="29" customFormat="1" ht="180" customHeight="1" x14ac:dyDescent="0.25">
      <c r="A54" s="44">
        <f t="shared" si="0"/>
        <v>6</v>
      </c>
      <c r="B54" s="105" t="s">
        <v>153</v>
      </c>
      <c r="C54" s="106" t="s">
        <v>154</v>
      </c>
      <c r="D54" s="282" t="s">
        <v>172</v>
      </c>
      <c r="E54" s="104" t="s">
        <v>173</v>
      </c>
      <c r="F54" s="25" t="s">
        <v>132</v>
      </c>
      <c r="G54" s="104">
        <v>0.2</v>
      </c>
      <c r="H54" s="154">
        <v>39814</v>
      </c>
      <c r="I54" s="26">
        <v>40957</v>
      </c>
      <c r="J54" s="26" t="s">
        <v>132</v>
      </c>
      <c r="K54" s="153">
        <v>0</v>
      </c>
      <c r="L54" s="283" t="s">
        <v>174</v>
      </c>
      <c r="M54" s="97">
        <v>30</v>
      </c>
      <c r="N54" s="97">
        <v>30</v>
      </c>
      <c r="O54" s="27">
        <v>5000000</v>
      </c>
      <c r="P54" s="27">
        <v>112</v>
      </c>
      <c r="Q54" s="418" t="s">
        <v>374</v>
      </c>
      <c r="R54" s="28"/>
      <c r="S54" s="28"/>
      <c r="T54" s="28"/>
      <c r="U54" s="28"/>
      <c r="V54" s="28"/>
      <c r="W54" s="28"/>
      <c r="X54" s="28"/>
      <c r="Y54" s="28"/>
      <c r="Z54" s="28"/>
    </row>
    <row r="55" spans="1:26" s="29" customFormat="1" ht="38.25" customHeight="1" x14ac:dyDescent="0.25">
      <c r="A55" s="44">
        <f t="shared" si="0"/>
        <v>7</v>
      </c>
      <c r="B55" s="105" t="s">
        <v>153</v>
      </c>
      <c r="C55" s="105" t="s">
        <v>175</v>
      </c>
      <c r="D55" s="105" t="s">
        <v>190</v>
      </c>
      <c r="E55" s="153">
        <v>2014083</v>
      </c>
      <c r="F55" s="25" t="s">
        <v>132</v>
      </c>
      <c r="G55" s="104">
        <v>0.8</v>
      </c>
      <c r="H55" s="154">
        <v>41663</v>
      </c>
      <c r="I55" s="26">
        <v>41985</v>
      </c>
      <c r="J55" s="26" t="s">
        <v>132</v>
      </c>
      <c r="K55" s="153">
        <v>0</v>
      </c>
      <c r="L55" s="153" t="s">
        <v>181</v>
      </c>
      <c r="M55" s="97">
        <v>1942</v>
      </c>
      <c r="N55" s="97">
        <v>1942</v>
      </c>
      <c r="O55" s="27">
        <v>85000000</v>
      </c>
      <c r="P55" s="27" t="s">
        <v>182</v>
      </c>
      <c r="Q55" s="140" t="s">
        <v>334</v>
      </c>
      <c r="R55" s="28"/>
      <c r="S55" s="28"/>
      <c r="T55" s="28"/>
      <c r="U55" s="28"/>
      <c r="V55" s="28"/>
      <c r="W55" s="28"/>
      <c r="X55" s="28"/>
      <c r="Y55" s="28"/>
      <c r="Z55" s="28"/>
    </row>
    <row r="56" spans="1:26" s="29" customFormat="1" ht="39.75" customHeight="1" x14ac:dyDescent="0.25">
      <c r="A56" s="44">
        <f t="shared" si="0"/>
        <v>8</v>
      </c>
      <c r="B56" s="105" t="s">
        <v>153</v>
      </c>
      <c r="C56" s="105" t="s">
        <v>175</v>
      </c>
      <c r="D56" s="105" t="s">
        <v>183</v>
      </c>
      <c r="E56" s="153">
        <v>21114072</v>
      </c>
      <c r="F56" s="25" t="s">
        <v>132</v>
      </c>
      <c r="G56" s="104">
        <v>0.8</v>
      </c>
      <c r="H56" s="154">
        <v>41663</v>
      </c>
      <c r="I56" s="26">
        <v>41850</v>
      </c>
      <c r="J56" s="26" t="s">
        <v>132</v>
      </c>
      <c r="K56" s="153">
        <v>0</v>
      </c>
      <c r="L56" s="153" t="s">
        <v>184</v>
      </c>
      <c r="M56" s="97">
        <v>387</v>
      </c>
      <c r="N56" s="97">
        <v>387</v>
      </c>
      <c r="O56" s="27">
        <v>142003746</v>
      </c>
      <c r="P56" s="27" t="s">
        <v>185</v>
      </c>
      <c r="Q56" s="140" t="s">
        <v>334</v>
      </c>
      <c r="R56" s="28"/>
      <c r="S56" s="28"/>
      <c r="T56" s="28"/>
      <c r="U56" s="28"/>
      <c r="V56" s="28"/>
      <c r="W56" s="28"/>
      <c r="X56" s="28"/>
      <c r="Y56" s="28"/>
      <c r="Z56" s="28"/>
    </row>
    <row r="57" spans="1:26" s="29" customFormat="1" x14ac:dyDescent="0.25">
      <c r="A57" s="44"/>
      <c r="B57" s="47" t="s">
        <v>16</v>
      </c>
      <c r="C57" s="106"/>
      <c r="D57" s="105"/>
      <c r="E57" s="104"/>
      <c r="F57" s="25"/>
      <c r="G57" s="25"/>
      <c r="H57" s="25"/>
      <c r="I57" s="26"/>
      <c r="J57" s="26"/>
      <c r="K57" s="107">
        <f t="shared" ref="K57" si="1">SUM(K49:K56)</f>
        <v>0</v>
      </c>
      <c r="L57" s="107">
        <f t="shared" ref="L57" si="2">SUM(L49:L56)</f>
        <v>3</v>
      </c>
      <c r="M57" s="138">
        <f t="shared" ref="M57:N57" si="3">SUM(M49:M56)</f>
        <v>3614</v>
      </c>
      <c r="N57" s="107">
        <f t="shared" si="3"/>
        <v>3614</v>
      </c>
      <c r="O57" s="27"/>
      <c r="P57" s="27"/>
      <c r="Q57" s="141"/>
    </row>
    <row r="58" spans="1:26" s="30" customFormat="1" x14ac:dyDescent="0.25">
      <c r="D58" s="187"/>
      <c r="E58" s="31"/>
      <c r="L58" s="187"/>
    </row>
    <row r="59" spans="1:26" s="30" customFormat="1" x14ac:dyDescent="0.25">
      <c r="B59" s="371" t="s">
        <v>28</v>
      </c>
      <c r="C59" s="371" t="s">
        <v>27</v>
      </c>
      <c r="D59" s="369" t="s">
        <v>34</v>
      </c>
      <c r="E59" s="369"/>
      <c r="L59" s="187"/>
    </row>
    <row r="60" spans="1:26" s="30" customFormat="1" x14ac:dyDescent="0.25">
      <c r="B60" s="372"/>
      <c r="C60" s="372"/>
      <c r="D60" s="188" t="s">
        <v>23</v>
      </c>
      <c r="E60" s="59" t="s">
        <v>24</v>
      </c>
      <c r="L60" s="187"/>
    </row>
    <row r="61" spans="1:26" s="30" customFormat="1" ht="30.6" customHeight="1" x14ac:dyDescent="0.25">
      <c r="B61" s="57" t="s">
        <v>21</v>
      </c>
      <c r="C61" s="58">
        <f>+K57</f>
        <v>0</v>
      </c>
      <c r="D61" s="189"/>
      <c r="E61" s="55" t="s">
        <v>194</v>
      </c>
      <c r="F61" s="32"/>
      <c r="G61" s="32"/>
      <c r="H61" s="32"/>
      <c r="I61" s="32"/>
      <c r="J61" s="32"/>
      <c r="K61" s="32"/>
      <c r="L61" s="195"/>
      <c r="M61" s="32"/>
    </row>
    <row r="62" spans="1:26" s="30" customFormat="1" ht="30" customHeight="1" x14ac:dyDescent="0.25">
      <c r="B62" s="57" t="s">
        <v>25</v>
      </c>
      <c r="C62" s="58">
        <f>+M57</f>
        <v>3614</v>
      </c>
      <c r="D62" s="189"/>
      <c r="E62" s="55" t="s">
        <v>194</v>
      </c>
      <c r="L62" s="187"/>
    </row>
    <row r="63" spans="1:26" s="30" customFormat="1" x14ac:dyDescent="0.25">
      <c r="B63" s="33"/>
      <c r="C63" s="367"/>
      <c r="D63" s="367"/>
      <c r="E63" s="367"/>
      <c r="F63" s="367"/>
      <c r="G63" s="367"/>
      <c r="H63" s="367"/>
      <c r="I63" s="367"/>
      <c r="J63" s="367"/>
      <c r="K63" s="367"/>
      <c r="L63" s="367"/>
      <c r="M63" s="367"/>
      <c r="N63" s="367"/>
    </row>
    <row r="64" spans="1:26" ht="28.15" customHeight="1" thickBot="1" x14ac:dyDescent="0.3"/>
    <row r="65" spans="2:17" ht="27" thickBot="1" x14ac:dyDescent="0.3">
      <c r="B65" s="366" t="s">
        <v>99</v>
      </c>
      <c r="C65" s="366"/>
      <c r="D65" s="366"/>
      <c r="E65" s="366"/>
      <c r="F65" s="366"/>
      <c r="G65" s="366"/>
      <c r="H65" s="366"/>
      <c r="I65" s="366"/>
      <c r="J65" s="366"/>
      <c r="K65" s="366"/>
      <c r="L65" s="366"/>
      <c r="M65" s="366"/>
      <c r="N65" s="366"/>
    </row>
    <row r="68" spans="2:17" ht="109.5" customHeight="1" x14ac:dyDescent="0.25">
      <c r="B68" s="109" t="s">
        <v>144</v>
      </c>
      <c r="C68" s="64" t="s">
        <v>2</v>
      </c>
      <c r="D68" s="64" t="s">
        <v>101</v>
      </c>
      <c r="E68" s="64" t="s">
        <v>100</v>
      </c>
      <c r="F68" s="64" t="s">
        <v>102</v>
      </c>
      <c r="G68" s="64" t="s">
        <v>103</v>
      </c>
      <c r="H68" s="64" t="s">
        <v>104</v>
      </c>
      <c r="I68" s="64" t="s">
        <v>105</v>
      </c>
      <c r="J68" s="64" t="s">
        <v>106</v>
      </c>
      <c r="K68" s="64" t="s">
        <v>107</v>
      </c>
      <c r="L68" s="64" t="s">
        <v>108</v>
      </c>
      <c r="M68" s="91" t="s">
        <v>109</v>
      </c>
      <c r="N68" s="91" t="s">
        <v>110</v>
      </c>
      <c r="O68" s="364" t="s">
        <v>3</v>
      </c>
      <c r="P68" s="365"/>
      <c r="Q68" s="64" t="s">
        <v>18</v>
      </c>
    </row>
    <row r="69" spans="2:17" ht="30" x14ac:dyDescent="0.25">
      <c r="B69" s="3" t="s">
        <v>191</v>
      </c>
      <c r="C69" s="3" t="s">
        <v>191</v>
      </c>
      <c r="D69" s="276" t="s">
        <v>192</v>
      </c>
      <c r="E69" s="5">
        <v>84</v>
      </c>
      <c r="F69" s="4" t="s">
        <v>132</v>
      </c>
      <c r="G69" s="4"/>
      <c r="H69" s="4"/>
      <c r="I69" s="92"/>
      <c r="J69" s="92" t="s">
        <v>131</v>
      </c>
      <c r="K69" s="110" t="s">
        <v>131</v>
      </c>
      <c r="L69" s="65" t="s">
        <v>131</v>
      </c>
      <c r="M69" s="110" t="s">
        <v>131</v>
      </c>
      <c r="N69" s="110" t="s">
        <v>131</v>
      </c>
      <c r="O69" s="351" t="s">
        <v>346</v>
      </c>
      <c r="P69" s="352"/>
      <c r="Q69" s="110" t="s">
        <v>132</v>
      </c>
    </row>
    <row r="70" spans="2:17" ht="30" x14ac:dyDescent="0.25">
      <c r="B70" s="3" t="s">
        <v>191</v>
      </c>
      <c r="C70" s="3" t="s">
        <v>191</v>
      </c>
      <c r="D70" s="93" t="s">
        <v>193</v>
      </c>
      <c r="E70" s="5">
        <v>252</v>
      </c>
      <c r="F70" s="4" t="s">
        <v>132</v>
      </c>
      <c r="G70" s="4"/>
      <c r="H70" s="4"/>
      <c r="I70" s="92"/>
      <c r="J70" s="92" t="s">
        <v>131</v>
      </c>
      <c r="K70" s="110" t="s">
        <v>131</v>
      </c>
      <c r="L70" s="65" t="s">
        <v>131</v>
      </c>
      <c r="M70" s="110" t="s">
        <v>131</v>
      </c>
      <c r="N70" s="110" t="s">
        <v>131</v>
      </c>
      <c r="O70" s="110" t="s">
        <v>347</v>
      </c>
      <c r="P70" s="280"/>
      <c r="Q70" s="110" t="s">
        <v>132</v>
      </c>
    </row>
    <row r="71" spans="2:17" x14ac:dyDescent="0.25">
      <c r="B71" s="3"/>
      <c r="C71" s="3"/>
      <c r="D71" s="93"/>
      <c r="E71" s="5"/>
      <c r="F71" s="4"/>
      <c r="G71" s="4"/>
      <c r="H71" s="4"/>
      <c r="I71" s="92"/>
      <c r="J71" s="92"/>
      <c r="K71" s="110"/>
      <c r="L71" s="65"/>
      <c r="M71" s="110"/>
      <c r="N71" s="110"/>
      <c r="O71" s="379"/>
      <c r="P71" s="380"/>
      <c r="Q71" s="110"/>
    </row>
    <row r="72" spans="2:17" x14ac:dyDescent="0.25">
      <c r="B72" s="3"/>
      <c r="C72" s="3"/>
      <c r="D72" s="93"/>
      <c r="E72" s="5"/>
      <c r="F72" s="4"/>
      <c r="G72" s="4"/>
      <c r="H72" s="4"/>
      <c r="I72" s="92"/>
      <c r="J72" s="92"/>
      <c r="K72" s="110"/>
      <c r="L72" s="65"/>
      <c r="M72" s="110"/>
      <c r="N72" s="110"/>
      <c r="O72" s="379"/>
      <c r="P72" s="380"/>
      <c r="Q72" s="110"/>
    </row>
    <row r="73" spans="2:17" x14ac:dyDescent="0.25">
      <c r="B73" s="3"/>
      <c r="C73" s="3"/>
      <c r="D73" s="93"/>
      <c r="E73" s="5"/>
      <c r="F73" s="4"/>
      <c r="G73" s="4"/>
      <c r="H73" s="4"/>
      <c r="I73" s="92"/>
      <c r="J73" s="92"/>
      <c r="K73" s="110"/>
      <c r="L73" s="65"/>
      <c r="M73" s="110"/>
      <c r="N73" s="110"/>
      <c r="O73" s="379"/>
      <c r="P73" s="380"/>
      <c r="Q73" s="110"/>
    </row>
    <row r="74" spans="2:17" x14ac:dyDescent="0.25">
      <c r="B74" s="3"/>
      <c r="C74" s="3"/>
      <c r="D74" s="93"/>
      <c r="E74" s="5"/>
      <c r="F74" s="4"/>
      <c r="G74" s="4"/>
      <c r="H74" s="4"/>
      <c r="I74" s="92"/>
      <c r="J74" s="92"/>
      <c r="K74" s="110"/>
      <c r="L74" s="65"/>
      <c r="M74" s="110"/>
      <c r="N74" s="110"/>
      <c r="O74" s="379"/>
      <c r="P74" s="380"/>
      <c r="Q74" s="110"/>
    </row>
    <row r="75" spans="2:17" x14ac:dyDescent="0.25">
      <c r="B75" s="110"/>
      <c r="C75" s="110"/>
      <c r="D75" s="65"/>
      <c r="E75" s="110"/>
      <c r="F75" s="110"/>
      <c r="G75" s="110"/>
      <c r="H75" s="110"/>
      <c r="I75" s="110"/>
      <c r="J75" s="110"/>
      <c r="K75" s="110"/>
      <c r="L75" s="65"/>
      <c r="M75" s="110"/>
      <c r="N75" s="110"/>
      <c r="O75" s="379"/>
      <c r="P75" s="380"/>
      <c r="Q75" s="110"/>
    </row>
    <row r="76" spans="2:17" x14ac:dyDescent="0.25">
      <c r="B76" s="9" t="s">
        <v>1</v>
      </c>
    </row>
    <row r="77" spans="2:17" x14ac:dyDescent="0.25">
      <c r="B77" s="9" t="s">
        <v>37</v>
      </c>
    </row>
    <row r="78" spans="2:17" x14ac:dyDescent="0.25">
      <c r="B78" s="9" t="s">
        <v>60</v>
      </c>
    </row>
    <row r="80" spans="2:17" ht="15.75" thickBot="1" x14ac:dyDescent="0.3"/>
    <row r="81" spans="2:17" ht="27" thickBot="1" x14ac:dyDescent="0.3">
      <c r="B81" s="361" t="s">
        <v>38</v>
      </c>
      <c r="C81" s="362"/>
      <c r="D81" s="362"/>
      <c r="E81" s="362"/>
      <c r="F81" s="362"/>
      <c r="G81" s="362"/>
      <c r="H81" s="362"/>
      <c r="I81" s="362"/>
      <c r="J81" s="362"/>
      <c r="K81" s="362"/>
      <c r="L81" s="362"/>
      <c r="M81" s="362"/>
      <c r="N81" s="363"/>
    </row>
    <row r="85" spans="2:17" x14ac:dyDescent="0.25">
      <c r="B85" s="93"/>
    </row>
    <row r="86" spans="2:17" ht="76.5" customHeight="1" x14ac:dyDescent="0.25">
      <c r="B86" s="109" t="s">
        <v>0</v>
      </c>
      <c r="C86" s="109" t="s">
        <v>39</v>
      </c>
      <c r="D86" s="109" t="s">
        <v>40</v>
      </c>
      <c r="E86" s="109" t="s">
        <v>111</v>
      </c>
      <c r="F86" s="109" t="s">
        <v>113</v>
      </c>
      <c r="G86" s="109" t="s">
        <v>114</v>
      </c>
      <c r="H86" s="109" t="s">
        <v>115</v>
      </c>
      <c r="I86" s="109" t="s">
        <v>112</v>
      </c>
      <c r="J86" s="364" t="s">
        <v>116</v>
      </c>
      <c r="K86" s="381"/>
      <c r="L86" s="365"/>
      <c r="M86" s="109" t="s">
        <v>117</v>
      </c>
      <c r="N86" s="109" t="s">
        <v>41</v>
      </c>
      <c r="O86" s="109" t="s">
        <v>42</v>
      </c>
      <c r="P86" s="364" t="s">
        <v>3</v>
      </c>
      <c r="Q86" s="365"/>
    </row>
    <row r="87" spans="2:17" s="30" customFormat="1" ht="33.6" customHeight="1" x14ac:dyDescent="0.25">
      <c r="B87" s="93" t="s">
        <v>43</v>
      </c>
      <c r="C87" s="93">
        <f>(120+96)/200+450/300</f>
        <v>2.58</v>
      </c>
      <c r="D87" s="93" t="s">
        <v>201</v>
      </c>
      <c r="E87" s="92">
        <v>27315176</v>
      </c>
      <c r="F87" s="92" t="s">
        <v>180</v>
      </c>
      <c r="G87" s="93" t="s">
        <v>202</v>
      </c>
      <c r="H87" s="210">
        <v>39374</v>
      </c>
      <c r="I87" s="273" t="s">
        <v>132</v>
      </c>
      <c r="J87" s="93" t="s">
        <v>205</v>
      </c>
      <c r="K87" s="93" t="s">
        <v>206</v>
      </c>
      <c r="L87" s="93" t="s">
        <v>204</v>
      </c>
      <c r="M87" s="56" t="s">
        <v>131</v>
      </c>
      <c r="N87" s="56" t="s">
        <v>132</v>
      </c>
      <c r="O87" s="56" t="s">
        <v>132</v>
      </c>
      <c r="P87" s="391" t="s">
        <v>361</v>
      </c>
      <c r="Q87" s="392"/>
    </row>
    <row r="88" spans="2:17" ht="33.6" customHeight="1" x14ac:dyDescent="0.25">
      <c r="B88" s="277" t="s">
        <v>43</v>
      </c>
      <c r="C88" s="93">
        <f>(120+96)/200+450/300</f>
        <v>2.58</v>
      </c>
      <c r="D88" s="277" t="s">
        <v>201</v>
      </c>
      <c r="E88" s="3">
        <v>27315176</v>
      </c>
      <c r="F88" s="3" t="s">
        <v>180</v>
      </c>
      <c r="G88" s="277" t="s">
        <v>202</v>
      </c>
      <c r="H88" s="176">
        <v>39374</v>
      </c>
      <c r="I88" s="273" t="s">
        <v>132</v>
      </c>
      <c r="J88" s="277" t="s">
        <v>207</v>
      </c>
      <c r="K88" s="93" t="s">
        <v>208</v>
      </c>
      <c r="L88" s="93" t="s">
        <v>209</v>
      </c>
      <c r="M88" s="110" t="s">
        <v>131</v>
      </c>
      <c r="N88" s="110" t="s">
        <v>132</v>
      </c>
      <c r="O88" s="56" t="s">
        <v>132</v>
      </c>
      <c r="P88" s="391" t="s">
        <v>362</v>
      </c>
      <c r="Q88" s="392"/>
    </row>
    <row r="89" spans="2:17" ht="33.6" customHeight="1" x14ac:dyDescent="0.25">
      <c r="B89" s="277" t="s">
        <v>44</v>
      </c>
      <c r="C89" s="93">
        <f>(120+96)/200+450/300*2</f>
        <v>4.08</v>
      </c>
      <c r="D89" s="277" t="s">
        <v>210</v>
      </c>
      <c r="E89" s="3">
        <v>59822961</v>
      </c>
      <c r="F89" s="277" t="s">
        <v>211</v>
      </c>
      <c r="G89" s="3" t="s">
        <v>212</v>
      </c>
      <c r="H89" s="176">
        <v>41532</v>
      </c>
      <c r="I89" s="211" t="s">
        <v>131</v>
      </c>
      <c r="J89" s="3" t="s">
        <v>213</v>
      </c>
      <c r="K89" s="92" t="s">
        <v>214</v>
      </c>
      <c r="L89" s="93" t="s">
        <v>215</v>
      </c>
      <c r="M89" s="110" t="s">
        <v>131</v>
      </c>
      <c r="N89" s="110" t="s">
        <v>131</v>
      </c>
      <c r="O89" s="56" t="s">
        <v>132</v>
      </c>
      <c r="P89" s="351"/>
      <c r="Q89" s="390"/>
    </row>
    <row r="90" spans="2:17" ht="33.6" customHeight="1" x14ac:dyDescent="0.25">
      <c r="B90" s="277" t="s">
        <v>44</v>
      </c>
      <c r="C90" s="93">
        <f t="shared" ref="C90:C92" si="4">(120+96)/200+450/300*2</f>
        <v>4.08</v>
      </c>
      <c r="D90" s="277" t="s">
        <v>163</v>
      </c>
      <c r="E90" s="3">
        <v>37081459</v>
      </c>
      <c r="F90" s="3" t="s">
        <v>161</v>
      </c>
      <c r="G90" s="3" t="s">
        <v>162</v>
      </c>
      <c r="H90" s="176">
        <v>41629</v>
      </c>
      <c r="I90" s="284" t="s">
        <v>132</v>
      </c>
      <c r="J90" s="198" t="s">
        <v>197</v>
      </c>
      <c r="K90" s="93" t="s">
        <v>198</v>
      </c>
      <c r="L90" s="93" t="s">
        <v>179</v>
      </c>
      <c r="M90" s="110" t="s">
        <v>131</v>
      </c>
      <c r="N90" s="110" t="s">
        <v>131</v>
      </c>
      <c r="O90" s="56" t="s">
        <v>132</v>
      </c>
      <c r="P90" s="351" t="s">
        <v>363</v>
      </c>
      <c r="Q90" s="390"/>
    </row>
    <row r="91" spans="2:17" ht="33.6" customHeight="1" x14ac:dyDescent="0.25">
      <c r="B91" s="277" t="s">
        <v>44</v>
      </c>
      <c r="C91" s="93">
        <f t="shared" si="4"/>
        <v>4.08</v>
      </c>
      <c r="D91" s="277" t="s">
        <v>163</v>
      </c>
      <c r="E91" s="3">
        <v>37081459</v>
      </c>
      <c r="F91" s="3" t="s">
        <v>161</v>
      </c>
      <c r="G91" s="3" t="s">
        <v>162</v>
      </c>
      <c r="H91" s="176">
        <v>41629</v>
      </c>
      <c r="I91" s="284" t="s">
        <v>132</v>
      </c>
      <c r="J91" s="1" t="s">
        <v>216</v>
      </c>
      <c r="K91" s="92" t="s">
        <v>217</v>
      </c>
      <c r="L91" s="93" t="s">
        <v>209</v>
      </c>
      <c r="M91" s="110" t="s">
        <v>132</v>
      </c>
      <c r="N91" s="110" t="s">
        <v>131</v>
      </c>
      <c r="O91" s="56" t="s">
        <v>132</v>
      </c>
      <c r="P91" s="351" t="s">
        <v>364</v>
      </c>
      <c r="Q91" s="390"/>
    </row>
    <row r="92" spans="2:17" ht="33.6" customHeight="1" x14ac:dyDescent="0.25">
      <c r="B92" s="277" t="s">
        <v>44</v>
      </c>
      <c r="C92" s="93">
        <f t="shared" si="4"/>
        <v>4.08</v>
      </c>
      <c r="D92" s="277" t="s">
        <v>163</v>
      </c>
      <c r="E92" s="3">
        <v>37081459</v>
      </c>
      <c r="F92" s="3" t="s">
        <v>161</v>
      </c>
      <c r="G92" s="3" t="s">
        <v>162</v>
      </c>
      <c r="H92" s="176">
        <v>41629</v>
      </c>
      <c r="I92" s="284" t="s">
        <v>132</v>
      </c>
      <c r="J92" s="1" t="s">
        <v>218</v>
      </c>
      <c r="K92" s="92" t="s">
        <v>219</v>
      </c>
      <c r="L92" s="93" t="s">
        <v>220</v>
      </c>
      <c r="M92" s="110" t="s">
        <v>132</v>
      </c>
      <c r="N92" s="110" t="s">
        <v>131</v>
      </c>
      <c r="O92" s="56" t="s">
        <v>132</v>
      </c>
      <c r="P92" s="351" t="s">
        <v>364</v>
      </c>
      <c r="Q92" s="390"/>
    </row>
    <row r="93" spans="2:17" ht="42.75" customHeight="1" x14ac:dyDescent="0.25">
      <c r="B93" s="277" t="s">
        <v>43</v>
      </c>
      <c r="C93" s="93">
        <f>(120+96)/200+450/300</f>
        <v>2.58</v>
      </c>
      <c r="D93" s="277" t="s">
        <v>199</v>
      </c>
      <c r="E93" s="3">
        <v>13072146</v>
      </c>
      <c r="F93" s="3" t="s">
        <v>180</v>
      </c>
      <c r="G93" s="3" t="s">
        <v>200</v>
      </c>
      <c r="H93" s="197" t="s">
        <v>132</v>
      </c>
      <c r="I93" s="5" t="s">
        <v>131</v>
      </c>
      <c r="J93" s="1" t="s">
        <v>203</v>
      </c>
      <c r="K93" s="92" t="s">
        <v>132</v>
      </c>
      <c r="L93" s="93" t="s">
        <v>132</v>
      </c>
      <c r="M93" s="110" t="s">
        <v>131</v>
      </c>
      <c r="N93" s="110" t="s">
        <v>132</v>
      </c>
      <c r="O93" s="56" t="s">
        <v>132</v>
      </c>
      <c r="P93" s="351" t="s">
        <v>365</v>
      </c>
      <c r="Q93" s="390"/>
    </row>
    <row r="94" spans="2:17" ht="33.6" customHeight="1" x14ac:dyDescent="0.25">
      <c r="B94" s="170"/>
      <c r="C94" s="170"/>
      <c r="D94" s="170"/>
      <c r="E94" s="171"/>
      <c r="F94" s="171"/>
      <c r="G94" s="171"/>
      <c r="H94" s="171"/>
      <c r="I94" s="172"/>
      <c r="J94" s="173"/>
      <c r="K94" s="174"/>
      <c r="L94" s="196"/>
      <c r="M94" s="10"/>
      <c r="N94" s="10"/>
      <c r="O94" s="10"/>
      <c r="P94" s="175"/>
      <c r="Q94" s="175"/>
    </row>
    <row r="95" spans="2:17" x14ac:dyDescent="0.25">
      <c r="B95" s="30"/>
      <c r="C95" s="30"/>
      <c r="D95" s="187"/>
      <c r="E95" s="31"/>
      <c r="F95" s="30"/>
      <c r="G95" s="30"/>
      <c r="H95" s="30"/>
      <c r="I95" s="30"/>
      <c r="J95" s="30"/>
      <c r="K95" s="30"/>
      <c r="L95" s="187"/>
      <c r="M95" s="30"/>
      <c r="N95" s="30"/>
      <c r="O95" s="30"/>
      <c r="P95" s="30"/>
    </row>
    <row r="96" spans="2:17" ht="18.75" x14ac:dyDescent="0.25">
      <c r="B96" s="57" t="s">
        <v>32</v>
      </c>
      <c r="C96" s="69" t="e">
        <f>+#REF!</f>
        <v>#REF!</v>
      </c>
      <c r="H96" s="32"/>
      <c r="I96" s="32"/>
      <c r="J96" s="32"/>
      <c r="K96" s="32"/>
      <c r="L96" s="195"/>
      <c r="M96" s="32"/>
      <c r="N96" s="30"/>
      <c r="O96" s="30"/>
      <c r="P96" s="30"/>
    </row>
    <row r="97" spans="1:17" ht="19.5" thickBot="1" x14ac:dyDescent="0.3">
      <c r="B97" s="221"/>
      <c r="C97" s="222"/>
      <c r="H97" s="32"/>
      <c r="I97" s="32"/>
      <c r="J97" s="32"/>
      <c r="K97" s="32"/>
      <c r="L97" s="195"/>
      <c r="M97" s="32"/>
      <c r="N97" s="30"/>
      <c r="O97" s="30"/>
      <c r="P97" s="30"/>
    </row>
    <row r="98" spans="1:17" ht="27" thickBot="1" x14ac:dyDescent="0.3">
      <c r="B98" s="223" t="s">
        <v>46</v>
      </c>
      <c r="C98" s="224"/>
      <c r="D98" s="225"/>
      <c r="E98" s="225"/>
      <c r="F98" s="225"/>
      <c r="G98" s="225"/>
      <c r="H98" s="278"/>
      <c r="I98" s="278"/>
      <c r="J98" s="278"/>
      <c r="K98" s="278"/>
      <c r="L98" s="278"/>
      <c r="M98" s="278"/>
      <c r="N98" s="226"/>
      <c r="O98" s="30"/>
      <c r="P98" s="30"/>
    </row>
    <row r="99" spans="1:17" x14ac:dyDescent="0.25">
      <c r="B99" s="217"/>
      <c r="C99" s="227"/>
      <c r="D99" s="9"/>
      <c r="H99" s="217"/>
      <c r="I99" s="217"/>
      <c r="J99" s="217"/>
      <c r="K99" s="217"/>
      <c r="L99" s="217"/>
      <c r="M99" s="217"/>
      <c r="N99" s="30"/>
      <c r="O99" s="30"/>
      <c r="P99" s="30"/>
    </row>
    <row r="100" spans="1:17" x14ac:dyDescent="0.25">
      <c r="B100" s="217"/>
      <c r="C100" s="227"/>
      <c r="D100" s="9"/>
      <c r="H100" s="217"/>
      <c r="I100" s="217"/>
      <c r="J100" s="217"/>
      <c r="K100" s="217"/>
      <c r="L100" s="217"/>
      <c r="M100" s="217"/>
      <c r="N100" s="30"/>
      <c r="O100" s="30"/>
      <c r="P100" s="30"/>
    </row>
    <row r="101" spans="1:17" ht="30" x14ac:dyDescent="0.25">
      <c r="B101" s="228" t="s">
        <v>33</v>
      </c>
      <c r="C101" s="229" t="s">
        <v>226</v>
      </c>
      <c r="D101" s="179" t="s">
        <v>3</v>
      </c>
      <c r="E101" s="213"/>
      <c r="H101" s="217"/>
      <c r="I101" s="217"/>
      <c r="J101" s="217"/>
      <c r="K101" s="217"/>
      <c r="L101" s="217"/>
      <c r="M101" s="217"/>
      <c r="N101" s="30"/>
      <c r="O101" s="30"/>
      <c r="P101" s="30"/>
    </row>
    <row r="102" spans="1:17" ht="240" x14ac:dyDescent="0.25">
      <c r="B102" s="216" t="s">
        <v>118</v>
      </c>
      <c r="C102" s="230" t="s">
        <v>132</v>
      </c>
      <c r="D102" s="305" t="s">
        <v>339</v>
      </c>
      <c r="E102" s="151"/>
      <c r="H102" s="217"/>
      <c r="I102" s="217"/>
      <c r="J102" s="217"/>
      <c r="K102" s="217"/>
      <c r="L102" s="217"/>
      <c r="M102" s="217"/>
      <c r="N102" s="30"/>
      <c r="O102" s="30"/>
      <c r="P102" s="30"/>
    </row>
    <row r="103" spans="1:17" ht="18.75" x14ac:dyDescent="0.25">
      <c r="B103" s="221"/>
      <c r="C103" s="222"/>
      <c r="H103" s="32"/>
      <c r="I103" s="32"/>
      <c r="J103" s="32"/>
      <c r="K103" s="32"/>
      <c r="L103" s="195"/>
      <c r="M103" s="32"/>
      <c r="N103" s="30"/>
      <c r="O103" s="30"/>
      <c r="P103" s="30"/>
    </row>
    <row r="104" spans="1:17" ht="18.75" x14ac:dyDescent="0.25">
      <c r="B104" s="221"/>
      <c r="C104" s="222"/>
      <c r="H104" s="32"/>
      <c r="I104" s="32"/>
      <c r="J104" s="32"/>
      <c r="K104" s="32"/>
      <c r="L104" s="195"/>
      <c r="M104" s="32"/>
      <c r="N104" s="30"/>
      <c r="O104" s="30"/>
      <c r="P104" s="30"/>
    </row>
    <row r="105" spans="1:17" ht="26.25" x14ac:dyDescent="0.25">
      <c r="B105" s="231" t="s">
        <v>237</v>
      </c>
      <c r="C105" s="222"/>
      <c r="H105" s="32"/>
      <c r="I105" s="32"/>
      <c r="J105" s="32"/>
      <c r="K105" s="32"/>
      <c r="L105" s="195"/>
      <c r="M105" s="32"/>
      <c r="N105" s="30"/>
      <c r="O105" s="30"/>
      <c r="P105" s="30"/>
    </row>
    <row r="106" spans="1:17" x14ac:dyDescent="0.25">
      <c r="B106" s="232"/>
      <c r="C106" s="227"/>
      <c r="D106" s="9"/>
      <c r="H106" s="232"/>
      <c r="I106" s="232"/>
      <c r="J106" s="232"/>
      <c r="K106" s="232"/>
      <c r="L106" s="232"/>
      <c r="M106" s="232"/>
      <c r="N106" s="30"/>
      <c r="O106" s="30"/>
      <c r="P106" s="30"/>
    </row>
    <row r="107" spans="1:17" ht="15.75" thickBot="1" x14ac:dyDescent="0.3">
      <c r="B107" s="232"/>
      <c r="C107" s="227"/>
      <c r="D107" s="9"/>
      <c r="H107" s="232"/>
      <c r="I107" s="232"/>
      <c r="J107" s="232"/>
      <c r="K107" s="232"/>
      <c r="L107" s="232"/>
      <c r="M107" s="232"/>
      <c r="N107" s="30"/>
      <c r="O107" s="30"/>
      <c r="P107" s="30"/>
    </row>
    <row r="108" spans="1:17" ht="27" thickBot="1" x14ac:dyDescent="0.3">
      <c r="B108" s="223" t="s">
        <v>238</v>
      </c>
      <c r="C108" s="222"/>
      <c r="H108" s="32"/>
      <c r="I108" s="32"/>
      <c r="J108" s="32"/>
      <c r="K108" s="32"/>
      <c r="L108" s="195"/>
      <c r="M108" s="32"/>
      <c r="N108" s="30"/>
      <c r="O108" s="30"/>
      <c r="P108" s="30"/>
    </row>
    <row r="109" spans="1:17" x14ac:dyDescent="0.25">
      <c r="B109" s="232"/>
      <c r="C109" s="227"/>
      <c r="D109" s="9"/>
      <c r="H109" s="232"/>
      <c r="I109" s="232"/>
      <c r="J109" s="232"/>
      <c r="K109" s="232"/>
      <c r="L109" s="232"/>
      <c r="M109" s="232"/>
      <c r="N109" s="30"/>
      <c r="O109" s="30"/>
      <c r="P109" s="30"/>
    </row>
    <row r="110" spans="1:17" ht="19.5" thickBot="1" x14ac:dyDescent="0.3">
      <c r="B110" s="232"/>
      <c r="C110" s="227"/>
      <c r="D110" s="9"/>
      <c r="H110" s="232"/>
      <c r="I110" s="232"/>
      <c r="J110" s="232"/>
      <c r="K110" s="232"/>
      <c r="L110" s="232"/>
      <c r="M110" s="233"/>
      <c r="N110" s="234"/>
      <c r="O110" s="30"/>
      <c r="P110" s="30"/>
    </row>
    <row r="111" spans="1:17" s="301" customFormat="1" ht="75" x14ac:dyDescent="0.25">
      <c r="B111" s="296" t="s">
        <v>140</v>
      </c>
      <c r="C111" s="297" t="s">
        <v>141</v>
      </c>
      <c r="D111" s="296" t="s">
        <v>142</v>
      </c>
      <c r="E111" s="296" t="s">
        <v>45</v>
      </c>
      <c r="F111" s="296" t="s">
        <v>22</v>
      </c>
      <c r="G111" s="296" t="s">
        <v>98</v>
      </c>
      <c r="H111" s="298" t="s">
        <v>17</v>
      </c>
      <c r="I111" s="298" t="s">
        <v>10</v>
      </c>
      <c r="J111" s="298" t="s">
        <v>31</v>
      </c>
      <c r="K111" s="298" t="s">
        <v>59</v>
      </c>
      <c r="L111" s="298" t="s">
        <v>20</v>
      </c>
      <c r="M111" s="299" t="s">
        <v>26</v>
      </c>
      <c r="N111" s="296" t="s">
        <v>143</v>
      </c>
      <c r="O111" s="296" t="s">
        <v>36</v>
      </c>
      <c r="P111" s="300" t="s">
        <v>11</v>
      </c>
      <c r="Q111" s="300" t="s">
        <v>19</v>
      </c>
    </row>
    <row r="112" spans="1:17" s="235" customFormat="1" x14ac:dyDescent="0.25">
      <c r="A112" s="236">
        <v>1</v>
      </c>
      <c r="B112" s="237"/>
      <c r="C112" s="238"/>
      <c r="D112" s="239"/>
      <c r="E112" s="240"/>
      <c r="F112" s="241"/>
      <c r="G112" s="242"/>
      <c r="H112" s="243"/>
      <c r="I112" s="244"/>
      <c r="J112" s="244"/>
      <c r="K112" s="244"/>
      <c r="L112" s="244"/>
      <c r="M112" s="245"/>
      <c r="N112" s="245">
        <f>+M112*G112</f>
        <v>0</v>
      </c>
      <c r="O112" s="246"/>
      <c r="P112" s="246"/>
      <c r="Q112" s="236"/>
    </row>
    <row r="113" spans="1:17" s="235" customFormat="1" x14ac:dyDescent="0.25">
      <c r="A113" s="236">
        <f t="shared" ref="A113:A119" si="5">+A112+1</f>
        <v>2</v>
      </c>
      <c r="B113" s="237"/>
      <c r="C113" s="238"/>
      <c r="D113" s="239"/>
      <c r="E113" s="240"/>
      <c r="F113" s="241"/>
      <c r="G113" s="241"/>
      <c r="H113" s="247"/>
      <c r="I113" s="244"/>
      <c r="J113" s="244"/>
      <c r="K113" s="244"/>
      <c r="L113" s="244"/>
      <c r="M113" s="245"/>
      <c r="N113" s="245"/>
      <c r="O113" s="246"/>
      <c r="P113" s="246"/>
      <c r="Q113" s="236"/>
    </row>
    <row r="114" spans="1:17" s="235" customFormat="1" x14ac:dyDescent="0.25">
      <c r="A114" s="236">
        <f t="shared" si="5"/>
        <v>3</v>
      </c>
      <c r="B114" s="237"/>
      <c r="C114" s="238"/>
      <c r="D114" s="239"/>
      <c r="E114" s="240"/>
      <c r="F114" s="241"/>
      <c r="G114" s="241"/>
      <c r="H114" s="247"/>
      <c r="I114" s="244"/>
      <c r="J114" s="244"/>
      <c r="K114" s="244"/>
      <c r="L114" s="244"/>
      <c r="M114" s="245"/>
      <c r="N114" s="245"/>
      <c r="O114" s="246"/>
      <c r="P114" s="246"/>
      <c r="Q114" s="236"/>
    </row>
    <row r="115" spans="1:17" s="235" customFormat="1" x14ac:dyDescent="0.25">
      <c r="A115" s="236">
        <f t="shared" si="5"/>
        <v>4</v>
      </c>
      <c r="B115" s="237"/>
      <c r="C115" s="238"/>
      <c r="D115" s="239"/>
      <c r="E115" s="240"/>
      <c r="F115" s="241"/>
      <c r="G115" s="241"/>
      <c r="H115" s="247"/>
      <c r="I115" s="244"/>
      <c r="J115" s="244"/>
      <c r="K115" s="244"/>
      <c r="L115" s="244"/>
      <c r="M115" s="245"/>
      <c r="N115" s="245"/>
      <c r="O115" s="246"/>
      <c r="P115" s="246"/>
      <c r="Q115" s="236"/>
    </row>
    <row r="116" spans="1:17" s="235" customFormat="1" x14ac:dyDescent="0.25">
      <c r="A116" s="236">
        <f t="shared" si="5"/>
        <v>5</v>
      </c>
      <c r="B116" s="237"/>
      <c r="C116" s="238"/>
      <c r="D116" s="239"/>
      <c r="E116" s="240"/>
      <c r="F116" s="241"/>
      <c r="G116" s="241"/>
      <c r="H116" s="247"/>
      <c r="I116" s="244"/>
      <c r="J116" s="244"/>
      <c r="K116" s="244"/>
      <c r="L116" s="244"/>
      <c r="M116" s="245"/>
      <c r="N116" s="245"/>
      <c r="O116" s="246"/>
      <c r="P116" s="246"/>
      <c r="Q116" s="236"/>
    </row>
    <row r="117" spans="1:17" s="235" customFormat="1" x14ac:dyDescent="0.25">
      <c r="A117" s="236">
        <f t="shared" si="5"/>
        <v>6</v>
      </c>
      <c r="B117" s="237"/>
      <c r="C117" s="238"/>
      <c r="D117" s="239"/>
      <c r="E117" s="240"/>
      <c r="F117" s="241"/>
      <c r="G117" s="241"/>
      <c r="H117" s="247"/>
      <c r="I117" s="244"/>
      <c r="J117" s="244"/>
      <c r="K117" s="244"/>
      <c r="L117" s="244"/>
      <c r="M117" s="245"/>
      <c r="N117" s="245"/>
      <c r="O117" s="246"/>
      <c r="P117" s="246"/>
      <c r="Q117" s="236"/>
    </row>
    <row r="118" spans="1:17" s="235" customFormat="1" x14ac:dyDescent="0.25">
      <c r="A118" s="236">
        <f t="shared" si="5"/>
        <v>7</v>
      </c>
      <c r="B118" s="237"/>
      <c r="C118" s="238"/>
      <c r="D118" s="239"/>
      <c r="E118" s="240"/>
      <c r="F118" s="241"/>
      <c r="G118" s="241"/>
      <c r="H118" s="247"/>
      <c r="I118" s="244"/>
      <c r="J118" s="244"/>
      <c r="K118" s="244"/>
      <c r="L118" s="244"/>
      <c r="M118" s="245"/>
      <c r="N118" s="245"/>
      <c r="O118" s="246"/>
      <c r="P118" s="246"/>
      <c r="Q118" s="236"/>
    </row>
    <row r="119" spans="1:17" s="235" customFormat="1" x14ac:dyDescent="0.25">
      <c r="A119" s="236">
        <f t="shared" si="5"/>
        <v>8</v>
      </c>
      <c r="B119" s="237"/>
      <c r="C119" s="238"/>
      <c r="D119" s="239"/>
      <c r="E119" s="240"/>
      <c r="F119" s="241"/>
      <c r="G119" s="241"/>
      <c r="H119" s="247"/>
      <c r="I119" s="244"/>
      <c r="J119" s="244"/>
      <c r="K119" s="244"/>
      <c r="L119" s="244"/>
      <c r="M119" s="245"/>
      <c r="N119" s="245"/>
      <c r="O119" s="246"/>
      <c r="P119" s="246"/>
      <c r="Q119" s="236"/>
    </row>
    <row r="120" spans="1:17" s="235" customFormat="1" x14ac:dyDescent="0.25">
      <c r="A120" s="236"/>
      <c r="B120" s="237" t="s">
        <v>16</v>
      </c>
      <c r="C120" s="238"/>
      <c r="D120" s="239"/>
      <c r="E120" s="240"/>
      <c r="F120" s="241"/>
      <c r="G120" s="241"/>
      <c r="H120" s="247"/>
      <c r="I120" s="244"/>
      <c r="J120" s="244"/>
      <c r="K120" s="248">
        <f>SUM(K112:K119)</f>
        <v>0</v>
      </c>
      <c r="L120" s="248">
        <f>SUM(L112:L119)</f>
        <v>0</v>
      </c>
      <c r="M120" s="249">
        <f>SUM(M112:M119)</f>
        <v>0</v>
      </c>
      <c r="N120" s="248">
        <f>SUM(N112:N119)</f>
        <v>0</v>
      </c>
      <c r="O120" s="246"/>
      <c r="P120" s="246"/>
      <c r="Q120" s="236"/>
    </row>
    <row r="121" spans="1:17" x14ac:dyDescent="0.25">
      <c r="B121" s="232"/>
      <c r="C121" s="227"/>
      <c r="D121" s="9"/>
      <c r="E121" s="250"/>
      <c r="H121" s="232"/>
      <c r="I121" s="232"/>
      <c r="J121" s="232"/>
      <c r="K121" s="232"/>
      <c r="L121" s="232"/>
      <c r="M121" s="232"/>
      <c r="N121" s="30"/>
      <c r="O121" s="30"/>
      <c r="P121" s="30"/>
    </row>
    <row r="122" spans="1:17" ht="18.75" x14ac:dyDescent="0.25">
      <c r="B122" s="57" t="s">
        <v>32</v>
      </c>
      <c r="C122" s="69">
        <f>+K120</f>
        <v>0</v>
      </c>
      <c r="D122" s="9"/>
      <c r="H122" s="32"/>
      <c r="I122" s="32"/>
      <c r="J122" s="32"/>
      <c r="K122" s="32"/>
      <c r="L122" s="32"/>
      <c r="M122" s="32"/>
      <c r="N122" s="30"/>
      <c r="O122" s="30"/>
      <c r="P122" s="30"/>
    </row>
    <row r="123" spans="1:17" x14ac:dyDescent="0.25">
      <c r="B123" s="232"/>
      <c r="C123" s="227"/>
      <c r="D123" s="9"/>
      <c r="H123" s="232"/>
      <c r="I123" s="232"/>
      <c r="J123" s="232"/>
      <c r="K123" s="232"/>
      <c r="L123" s="232"/>
      <c r="M123" s="232"/>
      <c r="N123" s="30"/>
      <c r="O123" s="30"/>
      <c r="P123" s="30"/>
    </row>
    <row r="124" spans="1:17" ht="15.75" thickBot="1" x14ac:dyDescent="0.3">
      <c r="B124" s="232"/>
      <c r="C124" s="227"/>
      <c r="D124" s="9"/>
      <c r="H124" s="232"/>
      <c r="I124" s="232"/>
      <c r="J124" s="232"/>
      <c r="K124" s="232"/>
      <c r="L124" s="232"/>
      <c r="M124" s="232"/>
      <c r="N124" s="30"/>
      <c r="O124" s="30"/>
      <c r="P124" s="30"/>
    </row>
    <row r="125" spans="1:17" ht="30.75" thickBot="1" x14ac:dyDescent="0.3">
      <c r="B125" s="255" t="s">
        <v>48</v>
      </c>
      <c r="C125" s="251" t="s">
        <v>49</v>
      </c>
      <c r="D125" s="252" t="s">
        <v>50</v>
      </c>
      <c r="E125" s="257" t="s">
        <v>53</v>
      </c>
      <c r="H125" s="232"/>
      <c r="I125" s="232"/>
      <c r="J125" s="232"/>
      <c r="K125" s="232"/>
      <c r="L125" s="232"/>
      <c r="M125" s="232"/>
      <c r="N125" s="30"/>
      <c r="O125" s="30"/>
      <c r="P125" s="30"/>
    </row>
    <row r="126" spans="1:17" x14ac:dyDescent="0.25">
      <c r="B126" s="262" t="s">
        <v>119</v>
      </c>
      <c r="C126" s="253">
        <v>20</v>
      </c>
      <c r="D126" s="66"/>
      <c r="E126" s="258">
        <f>+D126+D127+D128</f>
        <v>0</v>
      </c>
      <c r="H126" s="232"/>
      <c r="I126" s="232"/>
      <c r="J126" s="232"/>
      <c r="K126" s="232"/>
      <c r="L126" s="232"/>
      <c r="M126" s="232"/>
      <c r="N126" s="30"/>
      <c r="O126" s="30"/>
      <c r="P126" s="30"/>
    </row>
    <row r="127" spans="1:17" x14ac:dyDescent="0.25">
      <c r="B127" s="256" t="s">
        <v>120</v>
      </c>
      <c r="C127" s="230">
        <v>30</v>
      </c>
      <c r="D127" s="281">
        <v>0</v>
      </c>
      <c r="E127" s="259"/>
      <c r="H127" s="232"/>
      <c r="I127" s="232"/>
      <c r="J127" s="232"/>
      <c r="K127" s="232"/>
      <c r="L127" s="232"/>
      <c r="M127" s="232"/>
      <c r="N127" s="30"/>
      <c r="O127" s="30"/>
      <c r="P127" s="30"/>
    </row>
    <row r="128" spans="1:17" ht="15.75" thickBot="1" x14ac:dyDescent="0.3">
      <c r="B128" s="260" t="s">
        <v>121</v>
      </c>
      <c r="C128" s="254">
        <v>40</v>
      </c>
      <c r="D128" s="68">
        <v>0</v>
      </c>
      <c r="E128" s="261"/>
      <c r="H128" s="232"/>
      <c r="I128" s="232"/>
      <c r="J128" s="232"/>
      <c r="K128" s="232"/>
      <c r="L128" s="232"/>
      <c r="M128" s="232"/>
      <c r="N128" s="30"/>
      <c r="O128" s="30"/>
      <c r="P128" s="30"/>
    </row>
    <row r="129" spans="2:17" ht="18.75" x14ac:dyDescent="0.25">
      <c r="B129" s="221"/>
      <c r="C129" s="222"/>
      <c r="H129" s="32"/>
      <c r="I129" s="32"/>
      <c r="J129" s="32"/>
      <c r="K129" s="32"/>
      <c r="L129" s="195"/>
      <c r="M129" s="32"/>
      <c r="N129" s="30"/>
      <c r="O129" s="30"/>
      <c r="P129" s="30"/>
    </row>
    <row r="131" spans="2:17" ht="15.75" thickBot="1" x14ac:dyDescent="0.3"/>
    <row r="132" spans="2:17" ht="27" thickBot="1" x14ac:dyDescent="0.3">
      <c r="B132" s="361" t="s">
        <v>51</v>
      </c>
      <c r="C132" s="362"/>
      <c r="D132" s="362"/>
      <c r="E132" s="362"/>
      <c r="F132" s="362"/>
      <c r="G132" s="362"/>
      <c r="H132" s="362"/>
      <c r="I132" s="362"/>
      <c r="J132" s="362"/>
      <c r="K132" s="362"/>
      <c r="L132" s="362"/>
      <c r="M132" s="362"/>
      <c r="N132" s="363"/>
    </row>
    <row r="134" spans="2:17" ht="76.5" customHeight="1" x14ac:dyDescent="0.25">
      <c r="B134" s="109" t="s">
        <v>0</v>
      </c>
      <c r="C134" s="109" t="s">
        <v>39</v>
      </c>
      <c r="D134" s="109" t="s">
        <v>40</v>
      </c>
      <c r="E134" s="109" t="s">
        <v>111</v>
      </c>
      <c r="F134" s="109" t="s">
        <v>113</v>
      </c>
      <c r="G134" s="109" t="s">
        <v>114</v>
      </c>
      <c r="H134" s="109" t="s">
        <v>115</v>
      </c>
      <c r="I134" s="109" t="s">
        <v>112</v>
      </c>
      <c r="J134" s="364" t="s">
        <v>116</v>
      </c>
      <c r="K134" s="381"/>
      <c r="L134" s="365"/>
      <c r="M134" s="109" t="s">
        <v>117</v>
      </c>
      <c r="N134" s="109" t="s">
        <v>41</v>
      </c>
      <c r="O134" s="109" t="s">
        <v>42</v>
      </c>
      <c r="P134" s="364" t="s">
        <v>3</v>
      </c>
      <c r="Q134" s="365"/>
    </row>
    <row r="135" spans="2:17" ht="60.75" customHeight="1" x14ac:dyDescent="0.25">
      <c r="B135" s="277"/>
      <c r="C135" s="277"/>
      <c r="D135" s="277"/>
      <c r="E135" s="3"/>
      <c r="F135" s="3"/>
      <c r="G135" s="3"/>
      <c r="H135" s="3"/>
      <c r="I135" s="5"/>
      <c r="J135" s="1"/>
      <c r="K135" s="167"/>
      <c r="L135" s="93"/>
      <c r="M135" s="110"/>
      <c r="N135" s="110"/>
      <c r="O135" s="110"/>
      <c r="P135" s="382"/>
      <c r="Q135" s="382"/>
    </row>
    <row r="136" spans="2:17" ht="60.75" customHeight="1" x14ac:dyDescent="0.25">
      <c r="B136" s="277" t="s">
        <v>125</v>
      </c>
      <c r="C136" s="277"/>
      <c r="D136" s="277"/>
      <c r="E136" s="3"/>
      <c r="F136" s="3"/>
      <c r="G136" s="3"/>
      <c r="H136" s="3"/>
      <c r="I136" s="5"/>
      <c r="J136" s="1"/>
      <c r="K136" s="93"/>
      <c r="L136" s="93"/>
      <c r="M136" s="110"/>
      <c r="N136" s="110"/>
      <c r="O136" s="110"/>
      <c r="P136" s="281"/>
      <c r="Q136" s="281"/>
    </row>
    <row r="137" spans="2:17" ht="33.6" customHeight="1" x14ac:dyDescent="0.25">
      <c r="B137" s="277" t="s">
        <v>126</v>
      </c>
      <c r="C137" s="277"/>
      <c r="D137" s="277"/>
      <c r="E137" s="3"/>
      <c r="F137" s="3"/>
      <c r="G137" s="3"/>
      <c r="H137" s="3"/>
      <c r="I137" s="5"/>
      <c r="J137" s="1"/>
      <c r="K137" s="92"/>
      <c r="L137" s="93"/>
      <c r="M137" s="110"/>
      <c r="N137" s="110"/>
      <c r="O137" s="110"/>
      <c r="P137" s="382"/>
      <c r="Q137" s="382"/>
    </row>
    <row r="140" spans="2:17" ht="15.75" thickBot="1" x14ac:dyDescent="0.3"/>
    <row r="141" spans="2:17" ht="54" customHeight="1" x14ac:dyDescent="0.25">
      <c r="B141" s="112" t="s">
        <v>33</v>
      </c>
      <c r="C141" s="112" t="s">
        <v>48</v>
      </c>
      <c r="D141" s="109" t="s">
        <v>49</v>
      </c>
      <c r="E141" s="112" t="s">
        <v>50</v>
      </c>
      <c r="F141" s="71" t="s">
        <v>54</v>
      </c>
      <c r="G141" s="89"/>
    </row>
    <row r="142" spans="2:17" ht="120.75" customHeight="1" x14ac:dyDescent="0.2">
      <c r="B142" s="353" t="s">
        <v>52</v>
      </c>
      <c r="C142" s="6" t="s">
        <v>122</v>
      </c>
      <c r="D142" s="151">
        <v>25</v>
      </c>
      <c r="E142" s="281">
        <v>0</v>
      </c>
      <c r="F142" s="354">
        <f>+E142+E143+E144</f>
        <v>0</v>
      </c>
      <c r="G142" s="90"/>
    </row>
    <row r="143" spans="2:17" ht="76.150000000000006" customHeight="1" x14ac:dyDescent="0.2">
      <c r="B143" s="353"/>
      <c r="C143" s="6" t="s">
        <v>123</v>
      </c>
      <c r="D143" s="151">
        <v>25</v>
      </c>
      <c r="E143" s="281">
        <v>0</v>
      </c>
      <c r="F143" s="355"/>
      <c r="G143" s="90"/>
    </row>
    <row r="144" spans="2:17" ht="69" customHeight="1" x14ac:dyDescent="0.2">
      <c r="B144" s="353"/>
      <c r="C144" s="6" t="s">
        <v>124</v>
      </c>
      <c r="D144" s="151">
        <v>10</v>
      </c>
      <c r="E144" s="281">
        <v>0</v>
      </c>
      <c r="F144" s="356"/>
      <c r="G144" s="90"/>
    </row>
    <row r="145" spans="2:5" x14ac:dyDescent="0.25">
      <c r="C145" s="99"/>
    </row>
    <row r="148" spans="2:5" x14ac:dyDescent="0.25">
      <c r="B148" s="111" t="s">
        <v>55</v>
      </c>
    </row>
    <row r="151" spans="2:5" x14ac:dyDescent="0.25">
      <c r="B151" s="113" t="s">
        <v>33</v>
      </c>
      <c r="C151" s="113" t="s">
        <v>56</v>
      </c>
      <c r="D151" s="109" t="s">
        <v>50</v>
      </c>
      <c r="E151" s="112" t="s">
        <v>16</v>
      </c>
    </row>
    <row r="152" spans="2:5" ht="28.5" x14ac:dyDescent="0.25">
      <c r="B152" s="100" t="s">
        <v>57</v>
      </c>
      <c r="C152" s="101">
        <v>40</v>
      </c>
      <c r="D152" s="151">
        <v>0</v>
      </c>
      <c r="E152" s="357">
        <f>+D152+D153</f>
        <v>0</v>
      </c>
    </row>
    <row r="153" spans="2:5" ht="42.75" x14ac:dyDescent="0.25">
      <c r="B153" s="100" t="s">
        <v>58</v>
      </c>
      <c r="C153" s="101">
        <v>60</v>
      </c>
      <c r="D153" s="151">
        <f>+F142</f>
        <v>0</v>
      </c>
      <c r="E153" s="358"/>
    </row>
  </sheetData>
  <mergeCells count="41">
    <mergeCell ref="C9:N9"/>
    <mergeCell ref="B2:P2"/>
    <mergeCell ref="B4:P4"/>
    <mergeCell ref="C6:N6"/>
    <mergeCell ref="C7:N7"/>
    <mergeCell ref="C8:N8"/>
    <mergeCell ref="O72:P72"/>
    <mergeCell ref="C10:E10"/>
    <mergeCell ref="B14:C21"/>
    <mergeCell ref="B22:C22"/>
    <mergeCell ref="E40:E41"/>
    <mergeCell ref="M45:N45"/>
    <mergeCell ref="B59:B60"/>
    <mergeCell ref="C59:C60"/>
    <mergeCell ref="D59:E59"/>
    <mergeCell ref="C63:N63"/>
    <mergeCell ref="B65:N65"/>
    <mergeCell ref="O68:P68"/>
    <mergeCell ref="O69:P69"/>
    <mergeCell ref="O71:P71"/>
    <mergeCell ref="O73:P73"/>
    <mergeCell ref="O74:P74"/>
    <mergeCell ref="O75:P75"/>
    <mergeCell ref="B81:N81"/>
    <mergeCell ref="J86:L86"/>
    <mergeCell ref="P86:Q86"/>
    <mergeCell ref="E152:E153"/>
    <mergeCell ref="B132:N132"/>
    <mergeCell ref="J134:L134"/>
    <mergeCell ref="P134:Q134"/>
    <mergeCell ref="P135:Q135"/>
    <mergeCell ref="P137:Q137"/>
    <mergeCell ref="B142:B144"/>
    <mergeCell ref="F142:F144"/>
    <mergeCell ref="P92:Q92"/>
    <mergeCell ref="P93:Q93"/>
    <mergeCell ref="P87:Q87"/>
    <mergeCell ref="P88:Q88"/>
    <mergeCell ref="P89:Q89"/>
    <mergeCell ref="P90:Q90"/>
    <mergeCell ref="P91:Q91"/>
  </mergeCells>
  <dataValidations count="2">
    <dataValidation type="list" allowBlank="1" showInputMessage="1" showErrorMessage="1" sqref="WVE983069 A65565 IS65565 SO65565 ACK65565 AMG65565 AWC65565 BFY65565 BPU65565 BZQ65565 CJM65565 CTI65565 DDE65565 DNA65565 DWW65565 EGS65565 EQO65565 FAK65565 FKG65565 FUC65565 GDY65565 GNU65565 GXQ65565 HHM65565 HRI65565 IBE65565 ILA65565 IUW65565 JES65565 JOO65565 JYK65565 KIG65565 KSC65565 LBY65565 LLU65565 LVQ65565 MFM65565 MPI65565 MZE65565 NJA65565 NSW65565 OCS65565 OMO65565 OWK65565 PGG65565 PQC65565 PZY65565 QJU65565 QTQ65565 RDM65565 RNI65565 RXE65565 SHA65565 SQW65565 TAS65565 TKO65565 TUK65565 UEG65565 UOC65565 UXY65565 VHU65565 VRQ65565 WBM65565 WLI65565 WVE65565 A131101 IS131101 SO131101 ACK131101 AMG131101 AWC131101 BFY131101 BPU131101 BZQ131101 CJM131101 CTI131101 DDE131101 DNA131101 DWW131101 EGS131101 EQO131101 FAK131101 FKG131101 FUC131101 GDY131101 GNU131101 GXQ131101 HHM131101 HRI131101 IBE131101 ILA131101 IUW131101 JES131101 JOO131101 JYK131101 KIG131101 KSC131101 LBY131101 LLU131101 LVQ131101 MFM131101 MPI131101 MZE131101 NJA131101 NSW131101 OCS131101 OMO131101 OWK131101 PGG131101 PQC131101 PZY131101 QJU131101 QTQ131101 RDM131101 RNI131101 RXE131101 SHA131101 SQW131101 TAS131101 TKO131101 TUK131101 UEG131101 UOC131101 UXY131101 VHU131101 VRQ131101 WBM131101 WLI131101 WVE131101 A196637 IS196637 SO196637 ACK196637 AMG196637 AWC196637 BFY196637 BPU196637 BZQ196637 CJM196637 CTI196637 DDE196637 DNA196637 DWW196637 EGS196637 EQO196637 FAK196637 FKG196637 FUC196637 GDY196637 GNU196637 GXQ196637 HHM196637 HRI196637 IBE196637 ILA196637 IUW196637 JES196637 JOO196637 JYK196637 KIG196637 KSC196637 LBY196637 LLU196637 LVQ196637 MFM196637 MPI196637 MZE196637 NJA196637 NSW196637 OCS196637 OMO196637 OWK196637 PGG196637 PQC196637 PZY196637 QJU196637 QTQ196637 RDM196637 RNI196637 RXE196637 SHA196637 SQW196637 TAS196637 TKO196637 TUK196637 UEG196637 UOC196637 UXY196637 VHU196637 VRQ196637 WBM196637 WLI196637 WVE196637 A262173 IS262173 SO262173 ACK262173 AMG262173 AWC262173 BFY262173 BPU262173 BZQ262173 CJM262173 CTI262173 DDE262173 DNA262173 DWW262173 EGS262173 EQO262173 FAK262173 FKG262173 FUC262173 GDY262173 GNU262173 GXQ262173 HHM262173 HRI262173 IBE262173 ILA262173 IUW262173 JES262173 JOO262173 JYK262173 KIG262173 KSC262173 LBY262173 LLU262173 LVQ262173 MFM262173 MPI262173 MZE262173 NJA262173 NSW262173 OCS262173 OMO262173 OWK262173 PGG262173 PQC262173 PZY262173 QJU262173 QTQ262173 RDM262173 RNI262173 RXE262173 SHA262173 SQW262173 TAS262173 TKO262173 TUK262173 UEG262173 UOC262173 UXY262173 VHU262173 VRQ262173 WBM262173 WLI262173 WVE262173 A327709 IS327709 SO327709 ACK327709 AMG327709 AWC327709 BFY327709 BPU327709 BZQ327709 CJM327709 CTI327709 DDE327709 DNA327709 DWW327709 EGS327709 EQO327709 FAK327709 FKG327709 FUC327709 GDY327709 GNU327709 GXQ327709 HHM327709 HRI327709 IBE327709 ILA327709 IUW327709 JES327709 JOO327709 JYK327709 KIG327709 KSC327709 LBY327709 LLU327709 LVQ327709 MFM327709 MPI327709 MZE327709 NJA327709 NSW327709 OCS327709 OMO327709 OWK327709 PGG327709 PQC327709 PZY327709 QJU327709 QTQ327709 RDM327709 RNI327709 RXE327709 SHA327709 SQW327709 TAS327709 TKO327709 TUK327709 UEG327709 UOC327709 UXY327709 VHU327709 VRQ327709 WBM327709 WLI327709 WVE327709 A393245 IS393245 SO393245 ACK393245 AMG393245 AWC393245 BFY393245 BPU393245 BZQ393245 CJM393245 CTI393245 DDE393245 DNA393245 DWW393245 EGS393245 EQO393245 FAK393245 FKG393245 FUC393245 GDY393245 GNU393245 GXQ393245 HHM393245 HRI393245 IBE393245 ILA393245 IUW393245 JES393245 JOO393245 JYK393245 KIG393245 KSC393245 LBY393245 LLU393245 LVQ393245 MFM393245 MPI393245 MZE393245 NJA393245 NSW393245 OCS393245 OMO393245 OWK393245 PGG393245 PQC393245 PZY393245 QJU393245 QTQ393245 RDM393245 RNI393245 RXE393245 SHA393245 SQW393245 TAS393245 TKO393245 TUK393245 UEG393245 UOC393245 UXY393245 VHU393245 VRQ393245 WBM393245 WLI393245 WVE393245 A458781 IS458781 SO458781 ACK458781 AMG458781 AWC458781 BFY458781 BPU458781 BZQ458781 CJM458781 CTI458781 DDE458781 DNA458781 DWW458781 EGS458781 EQO458781 FAK458781 FKG458781 FUC458781 GDY458781 GNU458781 GXQ458781 HHM458781 HRI458781 IBE458781 ILA458781 IUW458781 JES458781 JOO458781 JYK458781 KIG458781 KSC458781 LBY458781 LLU458781 LVQ458781 MFM458781 MPI458781 MZE458781 NJA458781 NSW458781 OCS458781 OMO458781 OWK458781 PGG458781 PQC458781 PZY458781 QJU458781 QTQ458781 RDM458781 RNI458781 RXE458781 SHA458781 SQW458781 TAS458781 TKO458781 TUK458781 UEG458781 UOC458781 UXY458781 VHU458781 VRQ458781 WBM458781 WLI458781 WVE458781 A524317 IS524317 SO524317 ACK524317 AMG524317 AWC524317 BFY524317 BPU524317 BZQ524317 CJM524317 CTI524317 DDE524317 DNA524317 DWW524317 EGS524317 EQO524317 FAK524317 FKG524317 FUC524317 GDY524317 GNU524317 GXQ524317 HHM524317 HRI524317 IBE524317 ILA524317 IUW524317 JES524317 JOO524317 JYK524317 KIG524317 KSC524317 LBY524317 LLU524317 LVQ524317 MFM524317 MPI524317 MZE524317 NJA524317 NSW524317 OCS524317 OMO524317 OWK524317 PGG524317 PQC524317 PZY524317 QJU524317 QTQ524317 RDM524317 RNI524317 RXE524317 SHA524317 SQW524317 TAS524317 TKO524317 TUK524317 UEG524317 UOC524317 UXY524317 VHU524317 VRQ524317 WBM524317 WLI524317 WVE524317 A589853 IS589853 SO589853 ACK589853 AMG589853 AWC589853 BFY589853 BPU589853 BZQ589853 CJM589853 CTI589853 DDE589853 DNA589853 DWW589853 EGS589853 EQO589853 FAK589853 FKG589853 FUC589853 GDY589853 GNU589853 GXQ589853 HHM589853 HRI589853 IBE589853 ILA589853 IUW589853 JES589853 JOO589853 JYK589853 KIG589853 KSC589853 LBY589853 LLU589853 LVQ589853 MFM589853 MPI589853 MZE589853 NJA589853 NSW589853 OCS589853 OMO589853 OWK589853 PGG589853 PQC589853 PZY589853 QJU589853 QTQ589853 RDM589853 RNI589853 RXE589853 SHA589853 SQW589853 TAS589853 TKO589853 TUK589853 UEG589853 UOC589853 UXY589853 VHU589853 VRQ589853 WBM589853 WLI589853 WVE589853 A655389 IS655389 SO655389 ACK655389 AMG655389 AWC655389 BFY655389 BPU655389 BZQ655389 CJM655389 CTI655389 DDE655389 DNA655389 DWW655389 EGS655389 EQO655389 FAK655389 FKG655389 FUC655389 GDY655389 GNU655389 GXQ655389 HHM655389 HRI655389 IBE655389 ILA655389 IUW655389 JES655389 JOO655389 JYK655389 KIG655389 KSC655389 LBY655389 LLU655389 LVQ655389 MFM655389 MPI655389 MZE655389 NJA655389 NSW655389 OCS655389 OMO655389 OWK655389 PGG655389 PQC655389 PZY655389 QJU655389 QTQ655389 RDM655389 RNI655389 RXE655389 SHA655389 SQW655389 TAS655389 TKO655389 TUK655389 UEG655389 UOC655389 UXY655389 VHU655389 VRQ655389 WBM655389 WLI655389 WVE655389 A720925 IS720925 SO720925 ACK720925 AMG720925 AWC720925 BFY720925 BPU720925 BZQ720925 CJM720925 CTI720925 DDE720925 DNA720925 DWW720925 EGS720925 EQO720925 FAK720925 FKG720925 FUC720925 GDY720925 GNU720925 GXQ720925 HHM720925 HRI720925 IBE720925 ILA720925 IUW720925 JES720925 JOO720925 JYK720925 KIG720925 KSC720925 LBY720925 LLU720925 LVQ720925 MFM720925 MPI720925 MZE720925 NJA720925 NSW720925 OCS720925 OMO720925 OWK720925 PGG720925 PQC720925 PZY720925 QJU720925 QTQ720925 RDM720925 RNI720925 RXE720925 SHA720925 SQW720925 TAS720925 TKO720925 TUK720925 UEG720925 UOC720925 UXY720925 VHU720925 VRQ720925 WBM720925 WLI720925 WVE720925 A786461 IS786461 SO786461 ACK786461 AMG786461 AWC786461 BFY786461 BPU786461 BZQ786461 CJM786461 CTI786461 DDE786461 DNA786461 DWW786461 EGS786461 EQO786461 FAK786461 FKG786461 FUC786461 GDY786461 GNU786461 GXQ786461 HHM786461 HRI786461 IBE786461 ILA786461 IUW786461 JES786461 JOO786461 JYK786461 KIG786461 KSC786461 LBY786461 LLU786461 LVQ786461 MFM786461 MPI786461 MZE786461 NJA786461 NSW786461 OCS786461 OMO786461 OWK786461 PGG786461 PQC786461 PZY786461 QJU786461 QTQ786461 RDM786461 RNI786461 RXE786461 SHA786461 SQW786461 TAS786461 TKO786461 TUK786461 UEG786461 UOC786461 UXY786461 VHU786461 VRQ786461 WBM786461 WLI786461 WVE786461 A851997 IS851997 SO851997 ACK851997 AMG851997 AWC851997 BFY851997 BPU851997 BZQ851997 CJM851997 CTI851997 DDE851997 DNA851997 DWW851997 EGS851997 EQO851997 FAK851997 FKG851997 FUC851997 GDY851997 GNU851997 GXQ851997 HHM851997 HRI851997 IBE851997 ILA851997 IUW851997 JES851997 JOO851997 JYK851997 KIG851997 KSC851997 LBY851997 LLU851997 LVQ851997 MFM851997 MPI851997 MZE851997 NJA851997 NSW851997 OCS851997 OMO851997 OWK851997 PGG851997 PQC851997 PZY851997 QJU851997 QTQ851997 RDM851997 RNI851997 RXE851997 SHA851997 SQW851997 TAS851997 TKO851997 TUK851997 UEG851997 UOC851997 UXY851997 VHU851997 VRQ851997 WBM851997 WLI851997 WVE851997 A917533 IS917533 SO917533 ACK917533 AMG917533 AWC917533 BFY917533 BPU917533 BZQ917533 CJM917533 CTI917533 DDE917533 DNA917533 DWW917533 EGS917533 EQO917533 FAK917533 FKG917533 FUC917533 GDY917533 GNU917533 GXQ917533 HHM917533 HRI917533 IBE917533 ILA917533 IUW917533 JES917533 JOO917533 JYK917533 KIG917533 KSC917533 LBY917533 LLU917533 LVQ917533 MFM917533 MPI917533 MZE917533 NJA917533 NSW917533 OCS917533 OMO917533 OWK917533 PGG917533 PQC917533 PZY917533 QJU917533 QTQ917533 RDM917533 RNI917533 RXE917533 SHA917533 SQW917533 TAS917533 TKO917533 TUK917533 UEG917533 UOC917533 UXY917533 VHU917533 VRQ917533 WBM917533 WLI917533 WVE917533 A983069 IS983069 SO983069 ACK983069 AMG983069 AWC983069 BFY983069 BPU983069 BZQ983069 CJM983069 CTI983069 DDE983069 DNA983069 DWW983069 EGS983069 EQO983069 FAK983069 FKG983069 FUC983069 GDY983069 GNU983069 GXQ983069 HHM983069 HRI983069 IBE983069 ILA983069 IUW983069 JES983069 JOO983069 JYK983069 KIG983069 KSC983069 LBY983069 LLU983069 LVQ983069 MFM983069 MPI983069 MZE983069 NJA983069 NSW983069 OCS983069 OMO983069 OWK983069 PGG983069 PQC983069 PZY983069 QJU983069 QTQ983069 RDM983069 RNI983069 RXE983069 SHA983069 SQW983069 TAS983069 TKO983069 TUK983069 UEG983069 UOC983069 UXY983069 VHU983069 VRQ983069 WBM983069 WLI983069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69 WLL983069 C65565 IV65565 SR65565 ACN65565 AMJ65565 AWF65565 BGB65565 BPX65565 BZT65565 CJP65565 CTL65565 DDH65565 DND65565 DWZ65565 EGV65565 EQR65565 FAN65565 FKJ65565 FUF65565 GEB65565 GNX65565 GXT65565 HHP65565 HRL65565 IBH65565 ILD65565 IUZ65565 JEV65565 JOR65565 JYN65565 KIJ65565 KSF65565 LCB65565 LLX65565 LVT65565 MFP65565 MPL65565 MZH65565 NJD65565 NSZ65565 OCV65565 OMR65565 OWN65565 PGJ65565 PQF65565 QAB65565 QJX65565 QTT65565 RDP65565 RNL65565 RXH65565 SHD65565 SQZ65565 TAV65565 TKR65565 TUN65565 UEJ65565 UOF65565 UYB65565 VHX65565 VRT65565 WBP65565 WLL65565 WVH65565 C131101 IV131101 SR131101 ACN131101 AMJ131101 AWF131101 BGB131101 BPX131101 BZT131101 CJP131101 CTL131101 DDH131101 DND131101 DWZ131101 EGV131101 EQR131101 FAN131101 FKJ131101 FUF131101 GEB131101 GNX131101 GXT131101 HHP131101 HRL131101 IBH131101 ILD131101 IUZ131101 JEV131101 JOR131101 JYN131101 KIJ131101 KSF131101 LCB131101 LLX131101 LVT131101 MFP131101 MPL131101 MZH131101 NJD131101 NSZ131101 OCV131101 OMR131101 OWN131101 PGJ131101 PQF131101 QAB131101 QJX131101 QTT131101 RDP131101 RNL131101 RXH131101 SHD131101 SQZ131101 TAV131101 TKR131101 TUN131101 UEJ131101 UOF131101 UYB131101 VHX131101 VRT131101 WBP131101 WLL131101 WVH131101 C196637 IV196637 SR196637 ACN196637 AMJ196637 AWF196637 BGB196637 BPX196637 BZT196637 CJP196637 CTL196637 DDH196637 DND196637 DWZ196637 EGV196637 EQR196637 FAN196637 FKJ196637 FUF196637 GEB196637 GNX196637 GXT196637 HHP196637 HRL196637 IBH196637 ILD196637 IUZ196637 JEV196637 JOR196637 JYN196637 KIJ196637 KSF196637 LCB196637 LLX196637 LVT196637 MFP196637 MPL196637 MZH196637 NJD196637 NSZ196637 OCV196637 OMR196637 OWN196637 PGJ196637 PQF196637 QAB196637 QJX196637 QTT196637 RDP196637 RNL196637 RXH196637 SHD196637 SQZ196637 TAV196637 TKR196637 TUN196637 UEJ196637 UOF196637 UYB196637 VHX196637 VRT196637 WBP196637 WLL196637 WVH196637 C262173 IV262173 SR262173 ACN262173 AMJ262173 AWF262173 BGB262173 BPX262173 BZT262173 CJP262173 CTL262173 DDH262173 DND262173 DWZ262173 EGV262173 EQR262173 FAN262173 FKJ262173 FUF262173 GEB262173 GNX262173 GXT262173 HHP262173 HRL262173 IBH262173 ILD262173 IUZ262173 JEV262173 JOR262173 JYN262173 KIJ262173 KSF262173 LCB262173 LLX262173 LVT262173 MFP262173 MPL262173 MZH262173 NJD262173 NSZ262173 OCV262173 OMR262173 OWN262173 PGJ262173 PQF262173 QAB262173 QJX262173 QTT262173 RDP262173 RNL262173 RXH262173 SHD262173 SQZ262173 TAV262173 TKR262173 TUN262173 UEJ262173 UOF262173 UYB262173 VHX262173 VRT262173 WBP262173 WLL262173 WVH262173 C327709 IV327709 SR327709 ACN327709 AMJ327709 AWF327709 BGB327709 BPX327709 BZT327709 CJP327709 CTL327709 DDH327709 DND327709 DWZ327709 EGV327709 EQR327709 FAN327709 FKJ327709 FUF327709 GEB327709 GNX327709 GXT327709 HHP327709 HRL327709 IBH327709 ILD327709 IUZ327709 JEV327709 JOR327709 JYN327709 KIJ327709 KSF327709 LCB327709 LLX327709 LVT327709 MFP327709 MPL327709 MZH327709 NJD327709 NSZ327709 OCV327709 OMR327709 OWN327709 PGJ327709 PQF327709 QAB327709 QJX327709 QTT327709 RDP327709 RNL327709 RXH327709 SHD327709 SQZ327709 TAV327709 TKR327709 TUN327709 UEJ327709 UOF327709 UYB327709 VHX327709 VRT327709 WBP327709 WLL327709 WVH327709 C393245 IV393245 SR393245 ACN393245 AMJ393245 AWF393245 BGB393245 BPX393245 BZT393245 CJP393245 CTL393245 DDH393245 DND393245 DWZ393245 EGV393245 EQR393245 FAN393245 FKJ393245 FUF393245 GEB393245 GNX393245 GXT393245 HHP393245 HRL393245 IBH393245 ILD393245 IUZ393245 JEV393245 JOR393245 JYN393245 KIJ393245 KSF393245 LCB393245 LLX393245 LVT393245 MFP393245 MPL393245 MZH393245 NJD393245 NSZ393245 OCV393245 OMR393245 OWN393245 PGJ393245 PQF393245 QAB393245 QJX393245 QTT393245 RDP393245 RNL393245 RXH393245 SHD393245 SQZ393245 TAV393245 TKR393245 TUN393245 UEJ393245 UOF393245 UYB393245 VHX393245 VRT393245 WBP393245 WLL393245 WVH393245 C458781 IV458781 SR458781 ACN458781 AMJ458781 AWF458781 BGB458781 BPX458781 BZT458781 CJP458781 CTL458781 DDH458781 DND458781 DWZ458781 EGV458781 EQR458781 FAN458781 FKJ458781 FUF458781 GEB458781 GNX458781 GXT458781 HHP458781 HRL458781 IBH458781 ILD458781 IUZ458781 JEV458781 JOR458781 JYN458781 KIJ458781 KSF458781 LCB458781 LLX458781 LVT458781 MFP458781 MPL458781 MZH458781 NJD458781 NSZ458781 OCV458781 OMR458781 OWN458781 PGJ458781 PQF458781 QAB458781 QJX458781 QTT458781 RDP458781 RNL458781 RXH458781 SHD458781 SQZ458781 TAV458781 TKR458781 TUN458781 UEJ458781 UOF458781 UYB458781 VHX458781 VRT458781 WBP458781 WLL458781 WVH458781 C524317 IV524317 SR524317 ACN524317 AMJ524317 AWF524317 BGB524317 BPX524317 BZT524317 CJP524317 CTL524317 DDH524317 DND524317 DWZ524317 EGV524317 EQR524317 FAN524317 FKJ524317 FUF524317 GEB524317 GNX524317 GXT524317 HHP524317 HRL524317 IBH524317 ILD524317 IUZ524317 JEV524317 JOR524317 JYN524317 KIJ524317 KSF524317 LCB524317 LLX524317 LVT524317 MFP524317 MPL524317 MZH524317 NJD524317 NSZ524317 OCV524317 OMR524317 OWN524317 PGJ524317 PQF524317 QAB524317 QJX524317 QTT524317 RDP524317 RNL524317 RXH524317 SHD524317 SQZ524317 TAV524317 TKR524317 TUN524317 UEJ524317 UOF524317 UYB524317 VHX524317 VRT524317 WBP524317 WLL524317 WVH524317 C589853 IV589853 SR589853 ACN589853 AMJ589853 AWF589853 BGB589853 BPX589853 BZT589853 CJP589853 CTL589853 DDH589853 DND589853 DWZ589853 EGV589853 EQR589853 FAN589853 FKJ589853 FUF589853 GEB589853 GNX589853 GXT589853 HHP589853 HRL589853 IBH589853 ILD589853 IUZ589853 JEV589853 JOR589853 JYN589853 KIJ589853 KSF589853 LCB589853 LLX589853 LVT589853 MFP589853 MPL589853 MZH589853 NJD589853 NSZ589853 OCV589853 OMR589853 OWN589853 PGJ589853 PQF589853 QAB589853 QJX589853 QTT589853 RDP589853 RNL589853 RXH589853 SHD589853 SQZ589853 TAV589853 TKR589853 TUN589853 UEJ589853 UOF589853 UYB589853 VHX589853 VRT589853 WBP589853 WLL589853 WVH589853 C655389 IV655389 SR655389 ACN655389 AMJ655389 AWF655389 BGB655389 BPX655389 BZT655389 CJP655389 CTL655389 DDH655389 DND655389 DWZ655389 EGV655389 EQR655389 FAN655389 FKJ655389 FUF655389 GEB655389 GNX655389 GXT655389 HHP655389 HRL655389 IBH655389 ILD655389 IUZ655389 JEV655389 JOR655389 JYN655389 KIJ655389 KSF655389 LCB655389 LLX655389 LVT655389 MFP655389 MPL655389 MZH655389 NJD655389 NSZ655389 OCV655389 OMR655389 OWN655389 PGJ655389 PQF655389 QAB655389 QJX655389 QTT655389 RDP655389 RNL655389 RXH655389 SHD655389 SQZ655389 TAV655389 TKR655389 TUN655389 UEJ655389 UOF655389 UYB655389 VHX655389 VRT655389 WBP655389 WLL655389 WVH655389 C720925 IV720925 SR720925 ACN720925 AMJ720925 AWF720925 BGB720925 BPX720925 BZT720925 CJP720925 CTL720925 DDH720925 DND720925 DWZ720925 EGV720925 EQR720925 FAN720925 FKJ720925 FUF720925 GEB720925 GNX720925 GXT720925 HHP720925 HRL720925 IBH720925 ILD720925 IUZ720925 JEV720925 JOR720925 JYN720925 KIJ720925 KSF720925 LCB720925 LLX720925 LVT720925 MFP720925 MPL720925 MZH720925 NJD720925 NSZ720925 OCV720925 OMR720925 OWN720925 PGJ720925 PQF720925 QAB720925 QJX720925 QTT720925 RDP720925 RNL720925 RXH720925 SHD720925 SQZ720925 TAV720925 TKR720925 TUN720925 UEJ720925 UOF720925 UYB720925 VHX720925 VRT720925 WBP720925 WLL720925 WVH720925 C786461 IV786461 SR786461 ACN786461 AMJ786461 AWF786461 BGB786461 BPX786461 BZT786461 CJP786461 CTL786461 DDH786461 DND786461 DWZ786461 EGV786461 EQR786461 FAN786461 FKJ786461 FUF786461 GEB786461 GNX786461 GXT786461 HHP786461 HRL786461 IBH786461 ILD786461 IUZ786461 JEV786461 JOR786461 JYN786461 KIJ786461 KSF786461 LCB786461 LLX786461 LVT786461 MFP786461 MPL786461 MZH786461 NJD786461 NSZ786461 OCV786461 OMR786461 OWN786461 PGJ786461 PQF786461 QAB786461 QJX786461 QTT786461 RDP786461 RNL786461 RXH786461 SHD786461 SQZ786461 TAV786461 TKR786461 TUN786461 UEJ786461 UOF786461 UYB786461 VHX786461 VRT786461 WBP786461 WLL786461 WVH786461 C851997 IV851997 SR851997 ACN851997 AMJ851997 AWF851997 BGB851997 BPX851997 BZT851997 CJP851997 CTL851997 DDH851997 DND851997 DWZ851997 EGV851997 EQR851997 FAN851997 FKJ851997 FUF851997 GEB851997 GNX851997 GXT851997 HHP851997 HRL851997 IBH851997 ILD851997 IUZ851997 JEV851997 JOR851997 JYN851997 KIJ851997 KSF851997 LCB851997 LLX851997 LVT851997 MFP851997 MPL851997 MZH851997 NJD851997 NSZ851997 OCV851997 OMR851997 OWN851997 PGJ851997 PQF851997 QAB851997 QJX851997 QTT851997 RDP851997 RNL851997 RXH851997 SHD851997 SQZ851997 TAV851997 TKR851997 TUN851997 UEJ851997 UOF851997 UYB851997 VHX851997 VRT851997 WBP851997 WLL851997 WVH851997 C917533 IV917533 SR917533 ACN917533 AMJ917533 AWF917533 BGB917533 BPX917533 BZT917533 CJP917533 CTL917533 DDH917533 DND917533 DWZ917533 EGV917533 EQR917533 FAN917533 FKJ917533 FUF917533 GEB917533 GNX917533 GXT917533 HHP917533 HRL917533 IBH917533 ILD917533 IUZ917533 JEV917533 JOR917533 JYN917533 KIJ917533 KSF917533 LCB917533 LLX917533 LVT917533 MFP917533 MPL917533 MZH917533 NJD917533 NSZ917533 OCV917533 OMR917533 OWN917533 PGJ917533 PQF917533 QAB917533 QJX917533 QTT917533 RDP917533 RNL917533 RXH917533 SHD917533 SQZ917533 TAV917533 TKR917533 TUN917533 UEJ917533 UOF917533 UYB917533 VHX917533 VRT917533 WBP917533 WLL917533 WVH917533 C983069 IV983069 SR983069 ACN983069 AMJ983069 AWF983069 BGB983069 BPX983069 BZT983069 CJP983069 CTL983069 DDH983069 DND983069 DWZ983069 EGV983069 EQR983069 FAN983069 FKJ983069 FUF983069 GEB983069 GNX983069 GXT983069 HHP983069 HRL983069 IBH983069 ILD983069 IUZ983069 JEV983069 JOR983069 JYN983069 KIJ983069 KSF983069 LCB983069 LLX983069 LVT983069 MFP983069 MPL983069 MZH983069 NJD983069 NSZ983069 OCV983069 OMR983069 OWN983069 PGJ983069 PQF983069 QAB983069 QJX983069 QTT983069 RDP983069 RNL983069 RXH983069 SHD983069 SQZ983069 TAV983069 TKR983069 TUN983069 UEJ983069 UOF983069 UYB983069 VHX983069 VRT983069 WBP983069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WVG153"/>
  <sheetViews>
    <sheetView topLeftCell="I51" zoomScale="80" zoomScaleNormal="80" workbookViewId="0">
      <selection activeCell="Q60" sqref="Q60"/>
    </sheetView>
  </sheetViews>
  <sheetFormatPr baseColWidth="10" defaultRowHeight="15" x14ac:dyDescent="0.25"/>
  <cols>
    <col min="1" max="1" width="3.140625" style="9" bestFit="1" customWidth="1"/>
    <col min="2" max="2" width="102.7109375" style="9" bestFit="1" customWidth="1"/>
    <col min="3" max="3" width="31.140625" style="9" customWidth="1"/>
    <col min="4" max="4" width="35.7109375" style="181" customWidth="1"/>
    <col min="5" max="5" width="25" style="9" customWidth="1"/>
    <col min="6" max="6" width="29.7109375" style="9" customWidth="1"/>
    <col min="7" max="7" width="35.140625" style="9" customWidth="1"/>
    <col min="8" max="8" width="24.5703125" style="9" customWidth="1"/>
    <col min="9" max="9" width="24" style="9" customWidth="1"/>
    <col min="10" max="10" width="34.85546875" style="9" customWidth="1"/>
    <col min="11" max="11" width="33.7109375" style="9" customWidth="1"/>
    <col min="12" max="12" width="28" style="181" customWidth="1"/>
    <col min="13" max="13" width="18.7109375" style="9" customWidth="1"/>
    <col min="14" max="14" width="22.140625" style="9" customWidth="1"/>
    <col min="15" max="15" width="38.5703125" style="9" customWidth="1"/>
    <col min="16" max="16" width="46.85546875" style="9" customWidth="1"/>
    <col min="17" max="17" width="59.85546875"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11.42578125"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11.42578125"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11.42578125"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11.42578125"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11.42578125"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11.42578125"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11.42578125"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11.42578125"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11.42578125"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11.42578125"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11.42578125"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11.42578125"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11.42578125"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11.42578125"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11.42578125"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11.42578125"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11.42578125"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11.42578125"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11.42578125"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11.42578125"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11.42578125"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11.42578125"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11.42578125"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11.42578125"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11.42578125"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11.42578125"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11.42578125"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11.42578125"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11.42578125"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11.42578125"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11.42578125"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11.42578125"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11.42578125"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11.42578125"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11.42578125"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11.42578125"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11.42578125"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11.42578125"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11.42578125"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11.42578125"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11.42578125"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11.42578125"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11.42578125"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11.42578125"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11.42578125"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11.42578125"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11.42578125"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11.42578125"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11.42578125"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11.42578125"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11.42578125"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11.42578125"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11.42578125"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11.42578125"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11.42578125"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11.42578125"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11.42578125"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11.42578125"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11.42578125"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11.42578125"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11.42578125"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11.42578125"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11.42578125"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359" t="s">
        <v>61</v>
      </c>
      <c r="C2" s="360"/>
      <c r="D2" s="360"/>
      <c r="E2" s="360"/>
      <c r="F2" s="360"/>
      <c r="G2" s="360"/>
      <c r="H2" s="360"/>
      <c r="I2" s="360"/>
      <c r="J2" s="360"/>
      <c r="K2" s="360"/>
      <c r="L2" s="360"/>
      <c r="M2" s="360"/>
      <c r="N2" s="360"/>
      <c r="O2" s="360"/>
      <c r="P2" s="360"/>
    </row>
    <row r="4" spans="2:16" ht="26.25" x14ac:dyDescent="0.25">
      <c r="B4" s="359" t="s">
        <v>47</v>
      </c>
      <c r="C4" s="360"/>
      <c r="D4" s="360"/>
      <c r="E4" s="360"/>
      <c r="F4" s="360"/>
      <c r="G4" s="360"/>
      <c r="H4" s="360"/>
      <c r="I4" s="360"/>
      <c r="J4" s="360"/>
      <c r="K4" s="360"/>
      <c r="L4" s="360"/>
      <c r="M4" s="360"/>
      <c r="N4" s="360"/>
      <c r="O4" s="360"/>
      <c r="P4" s="360"/>
    </row>
    <row r="5" spans="2:16" ht="15.75" thickBot="1" x14ac:dyDescent="0.3"/>
    <row r="6" spans="2:16" ht="21.75" thickBot="1" x14ac:dyDescent="0.3">
      <c r="B6" s="11" t="s">
        <v>4</v>
      </c>
      <c r="C6" s="375" t="s">
        <v>153</v>
      </c>
      <c r="D6" s="375"/>
      <c r="E6" s="375"/>
      <c r="F6" s="375"/>
      <c r="G6" s="375"/>
      <c r="H6" s="375"/>
      <c r="I6" s="375"/>
      <c r="J6" s="375"/>
      <c r="K6" s="375"/>
      <c r="L6" s="375"/>
      <c r="M6" s="375"/>
      <c r="N6" s="376"/>
    </row>
    <row r="7" spans="2:16" ht="16.5" thickBot="1" x14ac:dyDescent="0.3">
      <c r="B7" s="12" t="s">
        <v>5</v>
      </c>
      <c r="C7" s="375" t="s">
        <v>154</v>
      </c>
      <c r="D7" s="375"/>
      <c r="E7" s="375"/>
      <c r="F7" s="375"/>
      <c r="G7" s="375"/>
      <c r="H7" s="375"/>
      <c r="I7" s="375"/>
      <c r="J7" s="375"/>
      <c r="K7" s="375"/>
      <c r="L7" s="375"/>
      <c r="M7" s="375"/>
      <c r="N7" s="376"/>
    </row>
    <row r="8" spans="2:16" ht="16.5" thickBot="1" x14ac:dyDescent="0.3">
      <c r="B8" s="12" t="s">
        <v>6</v>
      </c>
      <c r="C8" s="375" t="s">
        <v>189</v>
      </c>
      <c r="D8" s="375"/>
      <c r="E8" s="375"/>
      <c r="F8" s="375"/>
      <c r="G8" s="375"/>
      <c r="H8" s="375"/>
      <c r="I8" s="375"/>
      <c r="J8" s="375"/>
      <c r="K8" s="375"/>
      <c r="L8" s="375"/>
      <c r="M8" s="375"/>
      <c r="N8" s="376"/>
    </row>
    <row r="9" spans="2:16" ht="16.5" thickBot="1" x14ac:dyDescent="0.3">
      <c r="B9" s="12" t="s">
        <v>7</v>
      </c>
      <c r="C9" s="375"/>
      <c r="D9" s="375"/>
      <c r="E9" s="375"/>
      <c r="F9" s="375"/>
      <c r="G9" s="375"/>
      <c r="H9" s="375"/>
      <c r="I9" s="375"/>
      <c r="J9" s="375"/>
      <c r="K9" s="375"/>
      <c r="L9" s="375"/>
      <c r="M9" s="375"/>
      <c r="N9" s="376"/>
    </row>
    <row r="10" spans="2:16" ht="16.5" thickBot="1" x14ac:dyDescent="0.3">
      <c r="B10" s="12" t="s">
        <v>8</v>
      </c>
      <c r="C10" s="377"/>
      <c r="D10" s="377"/>
      <c r="E10" s="378"/>
      <c r="F10" s="34"/>
      <c r="G10" s="34"/>
      <c r="H10" s="34"/>
      <c r="I10" s="34"/>
      <c r="J10" s="34"/>
      <c r="K10" s="34"/>
      <c r="L10" s="190"/>
      <c r="M10" s="34"/>
      <c r="N10" s="35"/>
    </row>
    <row r="11" spans="2:16" ht="16.5" thickBot="1" x14ac:dyDescent="0.3">
      <c r="B11" s="14" t="s">
        <v>9</v>
      </c>
      <c r="C11" s="15">
        <v>41973</v>
      </c>
      <c r="D11" s="182"/>
      <c r="E11" s="16"/>
      <c r="F11" s="16"/>
      <c r="G11" s="16"/>
      <c r="H11" s="16"/>
      <c r="I11" s="16"/>
      <c r="J11" s="16"/>
      <c r="K11" s="16"/>
      <c r="L11" s="182"/>
      <c r="M11" s="16"/>
      <c r="N11" s="17"/>
    </row>
    <row r="12" spans="2:16" ht="15.75" x14ac:dyDescent="0.25">
      <c r="B12" s="13"/>
      <c r="C12" s="18"/>
      <c r="D12" s="183"/>
      <c r="E12" s="19"/>
      <c r="F12" s="19"/>
      <c r="G12" s="19"/>
      <c r="H12" s="19"/>
      <c r="I12" s="102"/>
      <c r="J12" s="102"/>
      <c r="K12" s="102"/>
      <c r="L12" s="191"/>
      <c r="M12" s="102"/>
      <c r="N12" s="19"/>
    </row>
    <row r="13" spans="2:16" x14ac:dyDescent="0.25">
      <c r="I13" s="102"/>
      <c r="J13" s="102"/>
      <c r="K13" s="102"/>
      <c r="L13" s="191"/>
      <c r="M13" s="102"/>
      <c r="N13" s="103"/>
    </row>
    <row r="14" spans="2:16" ht="45.75" customHeight="1" x14ac:dyDescent="0.25">
      <c r="B14" s="368" t="s">
        <v>96</v>
      </c>
      <c r="C14" s="368"/>
      <c r="D14" s="279" t="s">
        <v>12</v>
      </c>
      <c r="E14" s="279" t="s">
        <v>13</v>
      </c>
      <c r="F14" s="279" t="s">
        <v>29</v>
      </c>
      <c r="G14" s="87"/>
      <c r="I14" s="38"/>
      <c r="J14" s="38"/>
      <c r="K14" s="38"/>
      <c r="L14" s="38"/>
      <c r="M14" s="38"/>
      <c r="N14" s="103"/>
    </row>
    <row r="15" spans="2:16" x14ac:dyDescent="0.25">
      <c r="B15" s="368"/>
      <c r="C15" s="368"/>
      <c r="D15" s="279">
        <v>32</v>
      </c>
      <c r="E15" s="36">
        <v>1475612178</v>
      </c>
      <c r="F15" s="168">
        <v>606</v>
      </c>
      <c r="G15" s="88"/>
      <c r="I15" s="39"/>
      <c r="J15" s="39"/>
      <c r="K15" s="39"/>
      <c r="L15" s="185"/>
      <c r="M15" s="39"/>
      <c r="N15" s="103"/>
    </row>
    <row r="16" spans="2:16" x14ac:dyDescent="0.25">
      <c r="B16" s="368"/>
      <c r="C16" s="368"/>
      <c r="D16" s="279"/>
      <c r="E16" s="36"/>
      <c r="F16" s="168"/>
      <c r="G16" s="88"/>
      <c r="I16" s="39"/>
      <c r="J16" s="39"/>
      <c r="K16" s="39"/>
      <c r="L16" s="185"/>
      <c r="M16" s="39"/>
      <c r="N16" s="103"/>
    </row>
    <row r="17" spans="1:14" x14ac:dyDescent="0.25">
      <c r="B17" s="368"/>
      <c r="C17" s="368"/>
      <c r="D17" s="279"/>
      <c r="E17" s="36"/>
      <c r="F17" s="168"/>
      <c r="G17" s="88"/>
      <c r="I17" s="39"/>
      <c r="J17" s="39"/>
      <c r="K17" s="39"/>
      <c r="L17" s="185"/>
      <c r="M17" s="39"/>
      <c r="N17" s="103"/>
    </row>
    <row r="18" spans="1:14" x14ac:dyDescent="0.25">
      <c r="B18" s="368"/>
      <c r="C18" s="368"/>
      <c r="D18" s="279"/>
      <c r="E18" s="36"/>
      <c r="F18" s="168"/>
      <c r="G18" s="88"/>
      <c r="H18" s="22"/>
      <c r="I18" s="39"/>
      <c r="J18" s="39"/>
      <c r="K18" s="39"/>
      <c r="L18" s="185"/>
      <c r="M18" s="39"/>
      <c r="N18" s="20"/>
    </row>
    <row r="19" spans="1:14" x14ac:dyDescent="0.25">
      <c r="B19" s="368"/>
      <c r="C19" s="368"/>
      <c r="D19" s="279"/>
      <c r="E19" s="36"/>
      <c r="F19" s="168"/>
      <c r="G19" s="88"/>
      <c r="H19" s="22"/>
      <c r="I19" s="41"/>
      <c r="J19" s="41"/>
      <c r="K19" s="41"/>
      <c r="L19" s="192"/>
      <c r="M19" s="41"/>
      <c r="N19" s="20"/>
    </row>
    <row r="20" spans="1:14" x14ac:dyDescent="0.25">
      <c r="B20" s="368"/>
      <c r="C20" s="368"/>
      <c r="D20" s="279"/>
      <c r="E20" s="36"/>
      <c r="F20" s="168"/>
      <c r="G20" s="88"/>
      <c r="H20" s="22"/>
      <c r="I20" s="102"/>
      <c r="J20" s="102"/>
      <c r="K20" s="102"/>
      <c r="L20" s="191"/>
      <c r="M20" s="102"/>
      <c r="N20" s="20"/>
    </row>
    <row r="21" spans="1:14" x14ac:dyDescent="0.25">
      <c r="B21" s="368"/>
      <c r="C21" s="368"/>
      <c r="D21" s="279"/>
      <c r="E21" s="37"/>
      <c r="F21" s="168"/>
      <c r="G21" s="88"/>
      <c r="H21" s="22"/>
      <c r="I21" s="102"/>
      <c r="J21" s="102"/>
      <c r="K21" s="102"/>
      <c r="L21" s="191"/>
      <c r="M21" s="102"/>
      <c r="N21" s="20"/>
    </row>
    <row r="22" spans="1:14" ht="15.75" thickBot="1" x14ac:dyDescent="0.3">
      <c r="B22" s="373" t="s">
        <v>14</v>
      </c>
      <c r="C22" s="374"/>
      <c r="D22" s="279"/>
      <c r="E22" s="61"/>
      <c r="F22" s="168"/>
      <c r="G22" s="88"/>
      <c r="H22" s="22"/>
      <c r="I22" s="102"/>
      <c r="J22" s="102"/>
      <c r="K22" s="102"/>
      <c r="L22" s="191"/>
      <c r="M22" s="102"/>
      <c r="N22" s="20"/>
    </row>
    <row r="23" spans="1:14" ht="45.75" thickBot="1" x14ac:dyDescent="0.3">
      <c r="A23" s="42"/>
      <c r="B23" s="51" t="s">
        <v>15</v>
      </c>
      <c r="C23" s="51" t="s">
        <v>97</v>
      </c>
      <c r="E23" s="38"/>
      <c r="F23" s="38"/>
      <c r="G23" s="38"/>
      <c r="H23" s="38"/>
      <c r="I23" s="10"/>
      <c r="J23" s="10"/>
      <c r="K23" s="10"/>
      <c r="L23" s="193"/>
      <c r="M23" s="10"/>
    </row>
    <row r="24" spans="1:14" ht="15.75" thickBot="1" x14ac:dyDescent="0.3">
      <c r="A24" s="43">
        <v>1</v>
      </c>
      <c r="C24" s="303">
        <f>F15*80%</f>
        <v>484.8</v>
      </c>
      <c r="D24" s="184"/>
      <c r="E24" s="304">
        <f>E15</f>
        <v>1475612178</v>
      </c>
      <c r="F24" s="40"/>
      <c r="G24" s="40"/>
      <c r="H24" s="40"/>
      <c r="I24" s="23"/>
      <c r="J24" s="23"/>
      <c r="K24" s="23"/>
      <c r="L24" s="194"/>
      <c r="M24" s="23"/>
    </row>
    <row r="25" spans="1:14" x14ac:dyDescent="0.25">
      <c r="A25" s="94"/>
      <c r="C25" s="95"/>
      <c r="D25" s="185"/>
      <c r="E25" s="96"/>
      <c r="F25" s="40"/>
      <c r="G25" s="40"/>
      <c r="H25" s="40"/>
      <c r="I25" s="23"/>
      <c r="J25" s="23"/>
      <c r="K25" s="23"/>
      <c r="L25" s="194"/>
      <c r="M25" s="23"/>
    </row>
    <row r="26" spans="1:14" x14ac:dyDescent="0.25">
      <c r="A26" s="94"/>
      <c r="C26" s="95"/>
      <c r="D26" s="185"/>
      <c r="E26" s="96"/>
      <c r="F26" s="40"/>
      <c r="G26" s="40"/>
      <c r="H26" s="40"/>
      <c r="I26" s="23"/>
      <c r="J26" s="23"/>
      <c r="K26" s="23"/>
      <c r="L26" s="194"/>
      <c r="M26" s="23"/>
    </row>
    <row r="27" spans="1:14" x14ac:dyDescent="0.25">
      <c r="A27" s="94"/>
      <c r="B27" s="111" t="s">
        <v>130</v>
      </c>
      <c r="C27" s="99"/>
      <c r="D27" s="186"/>
      <c r="E27" s="99"/>
      <c r="F27" s="99"/>
      <c r="G27" s="99"/>
      <c r="H27" s="99"/>
      <c r="I27" s="102"/>
      <c r="J27" s="102"/>
      <c r="K27" s="102"/>
      <c r="L27" s="191"/>
      <c r="M27" s="102"/>
      <c r="N27" s="103"/>
    </row>
    <row r="28" spans="1:14" x14ac:dyDescent="0.25">
      <c r="A28" s="94"/>
      <c r="B28" s="99"/>
      <c r="C28" s="99"/>
      <c r="D28" s="186"/>
      <c r="E28" s="99"/>
      <c r="F28" s="99"/>
      <c r="G28" s="99"/>
      <c r="H28" s="99"/>
      <c r="I28" s="102"/>
      <c r="J28" s="102"/>
      <c r="K28" s="102"/>
      <c r="L28" s="191"/>
      <c r="M28" s="102"/>
      <c r="N28" s="103"/>
    </row>
    <row r="29" spans="1:14" x14ac:dyDescent="0.25">
      <c r="A29" s="94"/>
      <c r="B29" s="113" t="s">
        <v>33</v>
      </c>
      <c r="C29" s="113" t="s">
        <v>131</v>
      </c>
      <c r="D29" s="113" t="s">
        <v>132</v>
      </c>
      <c r="E29" s="99"/>
      <c r="F29" s="99"/>
      <c r="G29" s="99"/>
      <c r="H29" s="99"/>
      <c r="I29" s="102"/>
      <c r="J29" s="102"/>
      <c r="K29" s="102"/>
      <c r="L29" s="191"/>
      <c r="M29" s="102"/>
      <c r="N29" s="103"/>
    </row>
    <row r="30" spans="1:14" x14ac:dyDescent="0.25">
      <c r="A30" s="94"/>
      <c r="B30" s="110" t="s">
        <v>133</v>
      </c>
      <c r="C30" s="110"/>
      <c r="D30" s="151" t="s">
        <v>194</v>
      </c>
      <c r="E30" s="99"/>
      <c r="F30" s="99"/>
      <c r="G30" s="99"/>
      <c r="H30" s="99"/>
      <c r="I30" s="102"/>
      <c r="J30" s="102"/>
      <c r="K30" s="102"/>
      <c r="L30" s="191"/>
      <c r="M30" s="102"/>
      <c r="N30" s="103"/>
    </row>
    <row r="31" spans="1:14" x14ac:dyDescent="0.25">
      <c r="A31" s="94"/>
      <c r="B31" s="110" t="s">
        <v>134</v>
      </c>
      <c r="C31" s="110"/>
      <c r="D31" s="151" t="s">
        <v>194</v>
      </c>
      <c r="E31" s="99"/>
      <c r="F31" s="99"/>
      <c r="G31" s="99"/>
      <c r="H31" s="99"/>
      <c r="I31" s="102"/>
      <c r="J31" s="102"/>
      <c r="K31" s="102"/>
      <c r="L31" s="191"/>
      <c r="M31" s="102"/>
      <c r="N31" s="103"/>
    </row>
    <row r="32" spans="1:14" x14ac:dyDescent="0.25">
      <c r="A32" s="94"/>
      <c r="B32" s="110" t="s">
        <v>135</v>
      </c>
      <c r="C32" s="110"/>
      <c r="D32" s="151" t="s">
        <v>194</v>
      </c>
      <c r="E32" s="99"/>
      <c r="F32" s="99"/>
      <c r="G32" s="99"/>
      <c r="H32" s="99"/>
      <c r="I32" s="102"/>
      <c r="J32" s="102"/>
      <c r="K32" s="102"/>
      <c r="L32" s="191"/>
      <c r="M32" s="102"/>
      <c r="N32" s="103"/>
    </row>
    <row r="33" spans="1:17" x14ac:dyDescent="0.25">
      <c r="A33" s="94"/>
      <c r="B33" s="110" t="s">
        <v>136</v>
      </c>
      <c r="C33" s="110"/>
      <c r="D33" s="151" t="s">
        <v>194</v>
      </c>
      <c r="E33" s="99"/>
      <c r="F33" s="99"/>
      <c r="G33" s="99"/>
      <c r="H33" s="99"/>
      <c r="I33" s="102"/>
      <c r="J33" s="102"/>
      <c r="K33" s="102"/>
      <c r="L33" s="191"/>
      <c r="M33" s="102"/>
      <c r="N33" s="103"/>
    </row>
    <row r="34" spans="1:17" x14ac:dyDescent="0.25">
      <c r="A34" s="94"/>
      <c r="B34" s="99"/>
      <c r="C34" s="99"/>
      <c r="D34" s="186"/>
      <c r="E34" s="99"/>
      <c r="F34" s="99"/>
      <c r="G34" s="99"/>
      <c r="H34" s="99"/>
      <c r="I34" s="102"/>
      <c r="J34" s="102"/>
      <c r="K34" s="102"/>
      <c r="L34" s="191"/>
      <c r="M34" s="102"/>
      <c r="N34" s="103"/>
    </row>
    <row r="35" spans="1:17" x14ac:dyDescent="0.25">
      <c r="A35" s="94"/>
      <c r="B35" s="99"/>
      <c r="C35" s="99"/>
      <c r="D35" s="186"/>
      <c r="E35" s="99"/>
      <c r="F35" s="99"/>
      <c r="G35" s="99"/>
      <c r="H35" s="99"/>
      <c r="I35" s="102"/>
      <c r="J35" s="102"/>
      <c r="K35" s="102"/>
      <c r="L35" s="191"/>
      <c r="M35" s="102"/>
      <c r="N35" s="103"/>
    </row>
    <row r="36" spans="1:17" x14ac:dyDescent="0.25">
      <c r="A36" s="94"/>
      <c r="B36" s="111" t="s">
        <v>137</v>
      </c>
      <c r="C36" s="99"/>
      <c r="D36" s="186"/>
      <c r="E36" s="99"/>
      <c r="F36" s="99"/>
      <c r="G36" s="99"/>
      <c r="H36" s="99"/>
      <c r="I36" s="102"/>
      <c r="J36" s="102"/>
      <c r="K36" s="102"/>
      <c r="L36" s="191"/>
      <c r="M36" s="102"/>
      <c r="N36" s="103"/>
    </row>
    <row r="37" spans="1:17" x14ac:dyDescent="0.25">
      <c r="A37" s="94"/>
      <c r="B37" s="99"/>
      <c r="C37" s="99"/>
      <c r="D37" s="186"/>
      <c r="E37" s="99"/>
      <c r="F37" s="99"/>
      <c r="G37" s="99"/>
      <c r="H37" s="99"/>
      <c r="I37" s="102"/>
      <c r="J37" s="102"/>
      <c r="K37" s="102"/>
      <c r="L37" s="191"/>
      <c r="M37" s="102"/>
      <c r="N37" s="103"/>
    </row>
    <row r="38" spans="1:17" x14ac:dyDescent="0.25">
      <c r="A38" s="94"/>
      <c r="B38" s="99"/>
      <c r="C38" s="99"/>
      <c r="D38" s="186"/>
      <c r="E38" s="99"/>
      <c r="F38" s="99"/>
      <c r="G38" s="99"/>
      <c r="H38" s="99"/>
      <c r="I38" s="102"/>
      <c r="J38" s="102"/>
      <c r="K38" s="102"/>
      <c r="L38" s="191"/>
      <c r="M38" s="102"/>
      <c r="N38" s="103"/>
    </row>
    <row r="39" spans="1:17" x14ac:dyDescent="0.25">
      <c r="A39" s="94"/>
      <c r="B39" s="113" t="s">
        <v>33</v>
      </c>
      <c r="C39" s="113" t="s">
        <v>56</v>
      </c>
      <c r="D39" s="109" t="s">
        <v>50</v>
      </c>
      <c r="E39" s="112" t="s">
        <v>16</v>
      </c>
      <c r="F39" s="99"/>
      <c r="G39" s="99"/>
      <c r="H39" s="99"/>
      <c r="I39" s="102"/>
      <c r="J39" s="102"/>
      <c r="K39" s="102"/>
      <c r="L39" s="191"/>
      <c r="M39" s="102"/>
      <c r="N39" s="103"/>
    </row>
    <row r="40" spans="1:17" ht="28.5" x14ac:dyDescent="0.25">
      <c r="A40" s="94"/>
      <c r="B40" s="100" t="s">
        <v>138</v>
      </c>
      <c r="C40" s="101">
        <v>40</v>
      </c>
      <c r="D40" s="151">
        <v>0</v>
      </c>
      <c r="E40" s="357">
        <f>+D40+D41</f>
        <v>0</v>
      </c>
      <c r="F40" s="99"/>
      <c r="G40" s="99"/>
      <c r="H40" s="99"/>
      <c r="I40" s="102"/>
      <c r="J40" s="102"/>
      <c r="K40" s="102"/>
      <c r="L40" s="191"/>
      <c r="M40" s="102"/>
      <c r="N40" s="103"/>
    </row>
    <row r="41" spans="1:17" ht="42.75" x14ac:dyDescent="0.25">
      <c r="A41" s="94"/>
      <c r="B41" s="100" t="s">
        <v>139</v>
      </c>
      <c r="C41" s="101">
        <v>60</v>
      </c>
      <c r="D41" s="151">
        <f>+F152</f>
        <v>0</v>
      </c>
      <c r="E41" s="358"/>
      <c r="F41" s="99"/>
      <c r="G41" s="99"/>
      <c r="H41" s="99"/>
      <c r="I41" s="102"/>
      <c r="J41" s="102"/>
      <c r="K41" s="102"/>
      <c r="L41" s="191"/>
      <c r="M41" s="102"/>
      <c r="N41" s="103"/>
    </row>
    <row r="42" spans="1:17" x14ac:dyDescent="0.25">
      <c r="A42" s="94"/>
      <c r="C42" s="95"/>
      <c r="D42" s="185"/>
      <c r="E42" s="96"/>
      <c r="F42" s="40"/>
      <c r="G42" s="40"/>
      <c r="H42" s="40"/>
      <c r="I42" s="23"/>
      <c r="J42" s="23"/>
      <c r="K42" s="23"/>
      <c r="L42" s="194"/>
      <c r="M42" s="23"/>
    </row>
    <row r="43" spans="1:17" x14ac:dyDescent="0.25">
      <c r="A43" s="94"/>
      <c r="C43" s="95"/>
      <c r="D43" s="185"/>
      <c r="E43" s="96"/>
      <c r="F43" s="40"/>
      <c r="G43" s="40"/>
      <c r="H43" s="40"/>
      <c r="I43" s="23"/>
      <c r="J43" s="23"/>
      <c r="K43" s="23"/>
      <c r="L43" s="194"/>
      <c r="M43" s="23"/>
    </row>
    <row r="44" spans="1:17" x14ac:dyDescent="0.25">
      <c r="A44" s="94"/>
      <c r="C44" s="95"/>
      <c r="D44" s="185"/>
      <c r="E44" s="96"/>
      <c r="F44" s="40"/>
      <c r="G44" s="40"/>
      <c r="H44" s="40"/>
      <c r="I44" s="23"/>
      <c r="J44" s="23"/>
      <c r="K44" s="23"/>
      <c r="L44" s="194"/>
      <c r="M44" s="23"/>
    </row>
    <row r="45" spans="1:17" ht="15.75" thickBot="1" x14ac:dyDescent="0.3">
      <c r="M45" s="370" t="s">
        <v>35</v>
      </c>
      <c r="N45" s="370"/>
    </row>
    <row r="46" spans="1:17" x14ac:dyDescent="0.25">
      <c r="B46" s="111" t="s">
        <v>30</v>
      </c>
      <c r="M46" s="62"/>
      <c r="N46" s="62"/>
    </row>
    <row r="47" spans="1:17" ht="15.75" thickBot="1" x14ac:dyDescent="0.3">
      <c r="M47" s="62"/>
      <c r="N47" s="62"/>
    </row>
    <row r="48" spans="1:17" s="102" customFormat="1" ht="109.5" customHeight="1" x14ac:dyDescent="0.25">
      <c r="B48" s="108" t="s">
        <v>140</v>
      </c>
      <c r="C48" s="108" t="s">
        <v>141</v>
      </c>
      <c r="D48" s="108" t="s">
        <v>142</v>
      </c>
      <c r="E48" s="108" t="s">
        <v>45</v>
      </c>
      <c r="F48" s="108" t="s">
        <v>22</v>
      </c>
      <c r="G48" s="108" t="s">
        <v>98</v>
      </c>
      <c r="H48" s="108" t="s">
        <v>17</v>
      </c>
      <c r="I48" s="108" t="s">
        <v>10</v>
      </c>
      <c r="J48" s="108" t="s">
        <v>31</v>
      </c>
      <c r="K48" s="108" t="s">
        <v>59</v>
      </c>
      <c r="L48" s="108" t="s">
        <v>20</v>
      </c>
      <c r="M48" s="98" t="s">
        <v>26</v>
      </c>
      <c r="N48" s="108" t="s">
        <v>143</v>
      </c>
      <c r="O48" s="108" t="s">
        <v>36</v>
      </c>
      <c r="P48" s="53" t="s">
        <v>11</v>
      </c>
      <c r="Q48" s="53" t="s">
        <v>19</v>
      </c>
    </row>
    <row r="49" spans="1:26" s="29" customFormat="1" ht="41.25" customHeight="1" x14ac:dyDescent="0.25">
      <c r="A49" s="44">
        <v>1</v>
      </c>
      <c r="B49" s="105" t="s">
        <v>153</v>
      </c>
      <c r="C49" s="105" t="s">
        <v>154</v>
      </c>
      <c r="D49" s="105" t="s">
        <v>155</v>
      </c>
      <c r="E49" s="153">
        <v>201401</v>
      </c>
      <c r="F49" s="25" t="s">
        <v>132</v>
      </c>
      <c r="G49" s="139">
        <v>0.2</v>
      </c>
      <c r="H49" s="154">
        <v>41940</v>
      </c>
      <c r="I49" s="26">
        <v>41942</v>
      </c>
      <c r="J49" s="26" t="s">
        <v>132</v>
      </c>
      <c r="K49" s="153" t="s">
        <v>332</v>
      </c>
      <c r="L49" s="153" t="s">
        <v>186</v>
      </c>
      <c r="M49" s="97">
        <v>30</v>
      </c>
      <c r="N49" s="97">
        <v>30</v>
      </c>
      <c r="O49" s="27">
        <v>2000000</v>
      </c>
      <c r="P49" s="27">
        <v>106</v>
      </c>
      <c r="Q49" s="140" t="s">
        <v>333</v>
      </c>
      <c r="R49" s="28"/>
      <c r="S49" s="28"/>
      <c r="T49" s="28"/>
      <c r="U49" s="28"/>
      <c r="V49" s="28"/>
      <c r="W49" s="28"/>
      <c r="X49" s="28"/>
      <c r="Y49" s="28"/>
      <c r="Z49" s="28"/>
    </row>
    <row r="50" spans="1:26" s="29" customFormat="1" ht="69" customHeight="1" x14ac:dyDescent="0.25">
      <c r="A50" s="44">
        <f>+A49+1</f>
        <v>2</v>
      </c>
      <c r="B50" s="105" t="s">
        <v>153</v>
      </c>
      <c r="C50" s="106" t="s">
        <v>154</v>
      </c>
      <c r="D50" s="105" t="s">
        <v>156</v>
      </c>
      <c r="E50" s="153">
        <v>50</v>
      </c>
      <c r="F50" s="25" t="s">
        <v>132</v>
      </c>
      <c r="G50" s="104">
        <v>0.2</v>
      </c>
      <c r="H50" s="154">
        <v>41696</v>
      </c>
      <c r="I50" s="26">
        <v>41704</v>
      </c>
      <c r="J50" s="26" t="s">
        <v>132</v>
      </c>
      <c r="K50" s="153">
        <v>0</v>
      </c>
      <c r="L50" s="153" t="s">
        <v>187</v>
      </c>
      <c r="M50" s="97">
        <v>300</v>
      </c>
      <c r="N50" s="97">
        <v>300</v>
      </c>
      <c r="O50" s="27">
        <v>7000000</v>
      </c>
      <c r="P50" s="27" t="s">
        <v>157</v>
      </c>
      <c r="Q50" s="140" t="s">
        <v>158</v>
      </c>
      <c r="R50" s="28"/>
      <c r="S50" s="28"/>
      <c r="T50" s="28"/>
      <c r="U50" s="28"/>
      <c r="V50" s="28"/>
      <c r="W50" s="28"/>
      <c r="X50" s="28"/>
      <c r="Y50" s="28"/>
      <c r="Z50" s="28"/>
    </row>
    <row r="51" spans="1:26" s="29" customFormat="1" ht="107.25" customHeight="1" x14ac:dyDescent="0.25">
      <c r="A51" s="44">
        <f t="shared" ref="A51:A56" si="0">+A50+1</f>
        <v>3</v>
      </c>
      <c r="B51" s="105" t="s">
        <v>153</v>
      </c>
      <c r="C51" s="106" t="s">
        <v>154</v>
      </c>
      <c r="D51" s="105" t="s">
        <v>159</v>
      </c>
      <c r="E51" s="153">
        <v>8030</v>
      </c>
      <c r="F51" s="25" t="s">
        <v>132</v>
      </c>
      <c r="G51" s="104">
        <v>0.2</v>
      </c>
      <c r="H51" s="154">
        <v>41674</v>
      </c>
      <c r="I51" s="26">
        <v>41695</v>
      </c>
      <c r="J51" s="26" t="s">
        <v>132</v>
      </c>
      <c r="K51" s="153">
        <v>0</v>
      </c>
      <c r="L51" s="153" t="s">
        <v>188</v>
      </c>
      <c r="M51" s="97">
        <v>600</v>
      </c>
      <c r="N51" s="97">
        <v>600</v>
      </c>
      <c r="O51" s="27">
        <v>16000000</v>
      </c>
      <c r="P51" s="27">
        <v>109</v>
      </c>
      <c r="Q51" s="140" t="s">
        <v>375</v>
      </c>
      <c r="R51" s="28"/>
      <c r="S51" s="28"/>
      <c r="T51" s="28"/>
      <c r="U51" s="28"/>
      <c r="V51" s="28"/>
      <c r="W51" s="28"/>
      <c r="X51" s="28"/>
      <c r="Y51" s="28"/>
      <c r="Z51" s="28"/>
    </row>
    <row r="52" spans="1:26" s="29" customFormat="1" ht="63" customHeight="1" x14ac:dyDescent="0.25">
      <c r="A52" s="44">
        <f t="shared" si="0"/>
        <v>4</v>
      </c>
      <c r="B52" s="105" t="s">
        <v>153</v>
      </c>
      <c r="C52" s="106" t="s">
        <v>154</v>
      </c>
      <c r="D52" s="105" t="s">
        <v>160</v>
      </c>
      <c r="E52" s="153">
        <v>1250</v>
      </c>
      <c r="F52" s="25" t="s">
        <v>132</v>
      </c>
      <c r="G52" s="104">
        <v>0.2</v>
      </c>
      <c r="H52" s="154">
        <v>41294</v>
      </c>
      <c r="I52" s="26">
        <v>41384</v>
      </c>
      <c r="J52" s="26" t="s">
        <v>132</v>
      </c>
      <c r="K52" s="153">
        <v>0</v>
      </c>
      <c r="L52" s="153">
        <v>3</v>
      </c>
      <c r="M52" s="97">
        <v>145</v>
      </c>
      <c r="N52" s="97">
        <v>145</v>
      </c>
      <c r="O52" s="27">
        <v>41000000</v>
      </c>
      <c r="P52" s="27">
        <v>110</v>
      </c>
      <c r="Q52" s="140" t="s">
        <v>158</v>
      </c>
      <c r="R52" s="28"/>
      <c r="S52" s="28"/>
      <c r="T52" s="28"/>
      <c r="U52" s="28"/>
      <c r="V52" s="28"/>
      <c r="W52" s="28"/>
      <c r="X52" s="28"/>
      <c r="Y52" s="28"/>
      <c r="Z52" s="28"/>
    </row>
    <row r="53" spans="1:26" s="29" customFormat="1" ht="74.25" customHeight="1" x14ac:dyDescent="0.25">
      <c r="A53" s="44">
        <f t="shared" si="0"/>
        <v>5</v>
      </c>
      <c r="B53" s="105" t="s">
        <v>153</v>
      </c>
      <c r="C53" s="106" t="s">
        <v>154</v>
      </c>
      <c r="D53" s="105" t="s">
        <v>165</v>
      </c>
      <c r="E53" s="104" t="s">
        <v>166</v>
      </c>
      <c r="F53" s="25" t="s">
        <v>167</v>
      </c>
      <c r="G53" s="104">
        <v>0.2</v>
      </c>
      <c r="H53" s="154">
        <v>41287</v>
      </c>
      <c r="I53" s="26">
        <v>41416</v>
      </c>
      <c r="J53" s="26" t="s">
        <v>132</v>
      </c>
      <c r="K53" s="153">
        <v>0</v>
      </c>
      <c r="L53" s="153" t="s">
        <v>168</v>
      </c>
      <c r="M53" s="97">
        <v>180</v>
      </c>
      <c r="N53" s="97">
        <v>180</v>
      </c>
      <c r="O53" s="27">
        <v>25000000</v>
      </c>
      <c r="P53" s="27">
        <v>111</v>
      </c>
      <c r="Q53" s="140" t="s">
        <v>158</v>
      </c>
      <c r="R53" s="28"/>
      <c r="S53" s="28"/>
      <c r="T53" s="28"/>
      <c r="U53" s="28"/>
      <c r="V53" s="28"/>
      <c r="W53" s="28"/>
      <c r="X53" s="28"/>
      <c r="Y53" s="28"/>
      <c r="Z53" s="28"/>
    </row>
    <row r="54" spans="1:26" s="29" customFormat="1" ht="192.75" customHeight="1" x14ac:dyDescent="0.25">
      <c r="A54" s="44">
        <f t="shared" si="0"/>
        <v>6</v>
      </c>
      <c r="B54" s="105" t="s">
        <v>153</v>
      </c>
      <c r="C54" s="106" t="s">
        <v>154</v>
      </c>
      <c r="D54" s="282" t="s">
        <v>172</v>
      </c>
      <c r="E54" s="104" t="s">
        <v>173</v>
      </c>
      <c r="F54" s="25" t="s">
        <v>132</v>
      </c>
      <c r="G54" s="104">
        <v>0.2</v>
      </c>
      <c r="H54" s="154">
        <v>39814</v>
      </c>
      <c r="I54" s="26">
        <v>40957</v>
      </c>
      <c r="J54" s="26" t="s">
        <v>132</v>
      </c>
      <c r="K54" s="153">
        <v>0</v>
      </c>
      <c r="L54" s="283" t="s">
        <v>174</v>
      </c>
      <c r="M54" s="97">
        <v>30</v>
      </c>
      <c r="N54" s="97">
        <v>30</v>
      </c>
      <c r="O54" s="27">
        <v>5000000</v>
      </c>
      <c r="P54" s="27">
        <v>112</v>
      </c>
      <c r="Q54" s="418" t="s">
        <v>374</v>
      </c>
      <c r="R54" s="28"/>
      <c r="S54" s="28"/>
      <c r="T54" s="28"/>
      <c r="U54" s="28"/>
      <c r="V54" s="28"/>
      <c r="W54" s="28"/>
      <c r="X54" s="28"/>
      <c r="Y54" s="28"/>
      <c r="Z54" s="28"/>
    </row>
    <row r="55" spans="1:26" s="29" customFormat="1" ht="40.5" customHeight="1" x14ac:dyDescent="0.25">
      <c r="A55" s="44">
        <f t="shared" si="0"/>
        <v>7</v>
      </c>
      <c r="B55" s="105" t="s">
        <v>153</v>
      </c>
      <c r="C55" s="105" t="s">
        <v>175</v>
      </c>
      <c r="D55" s="105" t="s">
        <v>190</v>
      </c>
      <c r="E55" s="153">
        <v>2014083</v>
      </c>
      <c r="F55" s="25" t="s">
        <v>132</v>
      </c>
      <c r="G55" s="104">
        <v>0.8</v>
      </c>
      <c r="H55" s="154">
        <v>41663</v>
      </c>
      <c r="I55" s="26">
        <v>41985</v>
      </c>
      <c r="J55" s="26" t="s">
        <v>132</v>
      </c>
      <c r="K55" s="153">
        <v>0</v>
      </c>
      <c r="L55" s="153" t="s">
        <v>181</v>
      </c>
      <c r="M55" s="97">
        <v>1942</v>
      </c>
      <c r="N55" s="97">
        <v>1942</v>
      </c>
      <c r="O55" s="27">
        <v>85000000</v>
      </c>
      <c r="P55" s="27" t="s">
        <v>182</v>
      </c>
      <c r="Q55" s="140" t="s">
        <v>334</v>
      </c>
      <c r="R55" s="28"/>
      <c r="S55" s="28"/>
      <c r="T55" s="28"/>
      <c r="U55" s="28"/>
      <c r="V55" s="28"/>
      <c r="W55" s="28"/>
      <c r="X55" s="28"/>
      <c r="Y55" s="28"/>
      <c r="Z55" s="28"/>
    </row>
    <row r="56" spans="1:26" s="29" customFormat="1" ht="40.5" customHeight="1" x14ac:dyDescent="0.25">
      <c r="A56" s="44">
        <f t="shared" si="0"/>
        <v>8</v>
      </c>
      <c r="B56" s="105" t="s">
        <v>153</v>
      </c>
      <c r="C56" s="105" t="s">
        <v>175</v>
      </c>
      <c r="D56" s="105" t="s">
        <v>183</v>
      </c>
      <c r="E56" s="153">
        <v>21114072</v>
      </c>
      <c r="F56" s="25" t="s">
        <v>132</v>
      </c>
      <c r="G56" s="104">
        <v>0.8</v>
      </c>
      <c r="H56" s="154">
        <v>41663</v>
      </c>
      <c r="I56" s="26">
        <v>41850</v>
      </c>
      <c r="J56" s="26" t="s">
        <v>132</v>
      </c>
      <c r="K56" s="153">
        <v>0</v>
      </c>
      <c r="L56" s="153" t="s">
        <v>184</v>
      </c>
      <c r="M56" s="97">
        <v>387</v>
      </c>
      <c r="N56" s="97">
        <v>387</v>
      </c>
      <c r="O56" s="27">
        <v>142003746</v>
      </c>
      <c r="P56" s="27" t="s">
        <v>185</v>
      </c>
      <c r="Q56" s="140" t="s">
        <v>334</v>
      </c>
      <c r="R56" s="28"/>
      <c r="S56" s="28"/>
      <c r="T56" s="28"/>
      <c r="U56" s="28"/>
      <c r="V56" s="28"/>
      <c r="W56" s="28"/>
      <c r="X56" s="28"/>
      <c r="Y56" s="28"/>
      <c r="Z56" s="28"/>
    </row>
    <row r="57" spans="1:26" s="29" customFormat="1" x14ac:dyDescent="0.25">
      <c r="A57" s="44"/>
      <c r="B57" s="47" t="s">
        <v>16</v>
      </c>
      <c r="C57" s="106"/>
      <c r="D57" s="105"/>
      <c r="E57" s="104"/>
      <c r="F57" s="25"/>
      <c r="G57" s="25"/>
      <c r="H57" s="25"/>
      <c r="I57" s="26"/>
      <c r="J57" s="26"/>
      <c r="K57" s="107">
        <f t="shared" ref="K57" si="1">SUM(K49:K56)</f>
        <v>0</v>
      </c>
      <c r="L57" s="107">
        <f t="shared" ref="L57" si="2">SUM(L49:L56)</f>
        <v>3</v>
      </c>
      <c r="M57" s="138">
        <f t="shared" ref="M57:N57" si="3">SUM(M49:M56)</f>
        <v>3614</v>
      </c>
      <c r="N57" s="107">
        <f t="shared" si="3"/>
        <v>3614</v>
      </c>
      <c r="O57" s="27"/>
      <c r="P57" s="27"/>
      <c r="Q57" s="141"/>
    </row>
    <row r="58" spans="1:26" s="30" customFormat="1" x14ac:dyDescent="0.25">
      <c r="D58" s="187"/>
      <c r="E58" s="31"/>
      <c r="L58" s="187"/>
    </row>
    <row r="59" spans="1:26" s="30" customFormat="1" x14ac:dyDescent="0.25">
      <c r="B59" s="371" t="s">
        <v>28</v>
      </c>
      <c r="C59" s="371" t="s">
        <v>27</v>
      </c>
      <c r="D59" s="369" t="s">
        <v>34</v>
      </c>
      <c r="E59" s="369"/>
      <c r="L59" s="187"/>
    </row>
    <row r="60" spans="1:26" s="30" customFormat="1" x14ac:dyDescent="0.25">
      <c r="B60" s="372"/>
      <c r="C60" s="372"/>
      <c r="D60" s="188" t="s">
        <v>23</v>
      </c>
      <c r="E60" s="59" t="s">
        <v>24</v>
      </c>
      <c r="L60" s="187"/>
    </row>
    <row r="61" spans="1:26" s="30" customFormat="1" ht="30.6" customHeight="1" x14ac:dyDescent="0.25">
      <c r="B61" s="57" t="s">
        <v>21</v>
      </c>
      <c r="C61" s="58">
        <f>+K57</f>
        <v>0</v>
      </c>
      <c r="D61" s="189"/>
      <c r="E61" s="55" t="s">
        <v>194</v>
      </c>
      <c r="F61" s="32"/>
      <c r="G61" s="32"/>
      <c r="H61" s="32"/>
      <c r="I61" s="32"/>
      <c r="J61" s="32"/>
      <c r="K61" s="32"/>
      <c r="L61" s="195"/>
      <c r="M61" s="32"/>
    </row>
    <row r="62" spans="1:26" s="30" customFormat="1" ht="30" customHeight="1" x14ac:dyDescent="0.25">
      <c r="B62" s="57" t="s">
        <v>25</v>
      </c>
      <c r="C62" s="58">
        <f>+M57</f>
        <v>3614</v>
      </c>
      <c r="D62" s="189"/>
      <c r="E62" s="55" t="s">
        <v>194</v>
      </c>
      <c r="L62" s="187"/>
    </row>
    <row r="63" spans="1:26" s="30" customFormat="1" x14ac:dyDescent="0.25">
      <c r="B63" s="33"/>
      <c r="C63" s="367"/>
      <c r="D63" s="367"/>
      <c r="E63" s="367"/>
      <c r="F63" s="367"/>
      <c r="G63" s="367"/>
      <c r="H63" s="367"/>
      <c r="I63" s="367"/>
      <c r="J63" s="367"/>
      <c r="K63" s="367"/>
      <c r="L63" s="367"/>
      <c r="M63" s="367"/>
      <c r="N63" s="367"/>
    </row>
    <row r="64" spans="1:26" ht="28.15" customHeight="1" thickBot="1" x14ac:dyDescent="0.3"/>
    <row r="65" spans="2:17" ht="27" thickBot="1" x14ac:dyDescent="0.3">
      <c r="B65" s="366" t="s">
        <v>99</v>
      </c>
      <c r="C65" s="366"/>
      <c r="D65" s="366"/>
      <c r="E65" s="366"/>
      <c r="F65" s="366"/>
      <c r="G65" s="366"/>
      <c r="H65" s="366"/>
      <c r="I65" s="366"/>
      <c r="J65" s="366"/>
      <c r="K65" s="366"/>
      <c r="L65" s="366"/>
      <c r="M65" s="366"/>
      <c r="N65" s="366"/>
    </row>
    <row r="68" spans="2:17" ht="109.5" customHeight="1" x14ac:dyDescent="0.25">
      <c r="B68" s="109" t="s">
        <v>144</v>
      </c>
      <c r="C68" s="64" t="s">
        <v>2</v>
      </c>
      <c r="D68" s="64" t="s">
        <v>101</v>
      </c>
      <c r="E68" s="64" t="s">
        <v>100</v>
      </c>
      <c r="F68" s="64" t="s">
        <v>102</v>
      </c>
      <c r="G68" s="64" t="s">
        <v>103</v>
      </c>
      <c r="H68" s="64" t="s">
        <v>104</v>
      </c>
      <c r="I68" s="64" t="s">
        <v>105</v>
      </c>
      <c r="J68" s="64" t="s">
        <v>106</v>
      </c>
      <c r="K68" s="64" t="s">
        <v>107</v>
      </c>
      <c r="L68" s="64" t="s">
        <v>108</v>
      </c>
      <c r="M68" s="91" t="s">
        <v>109</v>
      </c>
      <c r="N68" s="91" t="s">
        <v>110</v>
      </c>
      <c r="O68" s="364" t="s">
        <v>3</v>
      </c>
      <c r="P68" s="365"/>
      <c r="Q68" s="64" t="s">
        <v>18</v>
      </c>
    </row>
    <row r="69" spans="2:17" ht="30" x14ac:dyDescent="0.25">
      <c r="B69" s="3" t="s">
        <v>191</v>
      </c>
      <c r="C69" s="3" t="s">
        <v>191</v>
      </c>
      <c r="D69" s="276" t="s">
        <v>192</v>
      </c>
      <c r="E69" s="5">
        <v>84</v>
      </c>
      <c r="F69" s="4" t="s">
        <v>132</v>
      </c>
      <c r="G69" s="4"/>
      <c r="H69" s="4"/>
      <c r="I69" s="92"/>
      <c r="J69" s="92" t="s">
        <v>131</v>
      </c>
      <c r="K69" s="110" t="s">
        <v>131</v>
      </c>
      <c r="L69" s="65" t="s">
        <v>131</v>
      </c>
      <c r="M69" s="110" t="s">
        <v>131</v>
      </c>
      <c r="N69" s="110" t="s">
        <v>131</v>
      </c>
      <c r="O69" s="351" t="s">
        <v>344</v>
      </c>
      <c r="P69" s="352"/>
      <c r="Q69" s="110" t="s">
        <v>132</v>
      </c>
    </row>
    <row r="70" spans="2:17" ht="30" x14ac:dyDescent="0.25">
      <c r="B70" s="3" t="s">
        <v>191</v>
      </c>
      <c r="C70" s="3" t="s">
        <v>191</v>
      </c>
      <c r="D70" s="93" t="s">
        <v>193</v>
      </c>
      <c r="E70" s="5">
        <v>252</v>
      </c>
      <c r="F70" s="4" t="s">
        <v>132</v>
      </c>
      <c r="G70" s="4"/>
      <c r="H70" s="4"/>
      <c r="I70" s="92"/>
      <c r="J70" s="92" t="s">
        <v>131</v>
      </c>
      <c r="K70" s="110" t="s">
        <v>131</v>
      </c>
      <c r="L70" s="65" t="s">
        <v>131</v>
      </c>
      <c r="M70" s="110" t="s">
        <v>131</v>
      </c>
      <c r="N70" s="110" t="s">
        <v>131</v>
      </c>
      <c r="O70" s="110" t="s">
        <v>345</v>
      </c>
      <c r="P70" s="280"/>
      <c r="Q70" s="110" t="s">
        <v>132</v>
      </c>
    </row>
    <row r="71" spans="2:17" x14ac:dyDescent="0.25">
      <c r="B71" s="3"/>
      <c r="C71" s="3"/>
      <c r="D71" s="93"/>
      <c r="E71" s="5"/>
      <c r="F71" s="4"/>
      <c r="G71" s="4"/>
      <c r="H71" s="4"/>
      <c r="I71" s="92"/>
      <c r="J71" s="92"/>
      <c r="K71" s="110"/>
      <c r="L71" s="65"/>
      <c r="M71" s="110"/>
      <c r="N71" s="110"/>
      <c r="O71" s="379"/>
      <c r="P71" s="380"/>
      <c r="Q71" s="110"/>
    </row>
    <row r="72" spans="2:17" x14ac:dyDescent="0.25">
      <c r="B72" s="3"/>
      <c r="C72" s="3"/>
      <c r="D72" s="93"/>
      <c r="E72" s="5"/>
      <c r="F72" s="4"/>
      <c r="G72" s="4"/>
      <c r="H72" s="4"/>
      <c r="I72" s="92"/>
      <c r="J72" s="92"/>
      <c r="K72" s="110"/>
      <c r="L72" s="65"/>
      <c r="M72" s="110"/>
      <c r="N72" s="110"/>
      <c r="O72" s="379"/>
      <c r="P72" s="380"/>
      <c r="Q72" s="110"/>
    </row>
    <row r="73" spans="2:17" x14ac:dyDescent="0.25">
      <c r="B73" s="3"/>
      <c r="C73" s="3"/>
      <c r="D73" s="93"/>
      <c r="E73" s="5"/>
      <c r="F73" s="4"/>
      <c r="G73" s="4"/>
      <c r="H73" s="4"/>
      <c r="I73" s="92"/>
      <c r="J73" s="92"/>
      <c r="K73" s="110"/>
      <c r="L73" s="65"/>
      <c r="M73" s="110"/>
      <c r="N73" s="110"/>
      <c r="O73" s="379"/>
      <c r="P73" s="380"/>
      <c r="Q73" s="110"/>
    </row>
    <row r="74" spans="2:17" x14ac:dyDescent="0.25">
      <c r="B74" s="3"/>
      <c r="C74" s="3"/>
      <c r="D74" s="93"/>
      <c r="E74" s="5"/>
      <c r="F74" s="4"/>
      <c r="G74" s="4"/>
      <c r="H74" s="4"/>
      <c r="I74" s="92"/>
      <c r="J74" s="92"/>
      <c r="K74" s="110"/>
      <c r="L74" s="65"/>
      <c r="M74" s="110"/>
      <c r="N74" s="110"/>
      <c r="O74" s="379"/>
      <c r="P74" s="380"/>
      <c r="Q74" s="110"/>
    </row>
    <row r="75" spans="2:17" x14ac:dyDescent="0.25">
      <c r="B75" s="110"/>
      <c r="C75" s="110"/>
      <c r="D75" s="65"/>
      <c r="E75" s="110"/>
      <c r="F75" s="110"/>
      <c r="G75" s="110"/>
      <c r="H75" s="110"/>
      <c r="I75" s="110"/>
      <c r="J75" s="110"/>
      <c r="K75" s="110"/>
      <c r="L75" s="65"/>
      <c r="M75" s="110"/>
      <c r="N75" s="110"/>
      <c r="O75" s="379"/>
      <c r="P75" s="380"/>
      <c r="Q75" s="110"/>
    </row>
    <row r="76" spans="2:17" x14ac:dyDescent="0.25">
      <c r="B76" s="9" t="s">
        <v>1</v>
      </c>
    </row>
    <row r="77" spans="2:17" x14ac:dyDescent="0.25">
      <c r="B77" s="9" t="s">
        <v>37</v>
      </c>
    </row>
    <row r="78" spans="2:17" x14ac:dyDescent="0.25">
      <c r="B78" s="9" t="s">
        <v>60</v>
      </c>
    </row>
    <row r="80" spans="2:17" ht="15.75" thickBot="1" x14ac:dyDescent="0.3"/>
    <row r="81" spans="2:17" ht="27" thickBot="1" x14ac:dyDescent="0.3">
      <c r="B81" s="361" t="s">
        <v>38</v>
      </c>
      <c r="C81" s="362"/>
      <c r="D81" s="362"/>
      <c r="E81" s="362"/>
      <c r="F81" s="362"/>
      <c r="G81" s="362"/>
      <c r="H81" s="362"/>
      <c r="I81" s="362"/>
      <c r="J81" s="362"/>
      <c r="K81" s="362"/>
      <c r="L81" s="362"/>
      <c r="M81" s="362"/>
      <c r="N81" s="363"/>
    </row>
    <row r="85" spans="2:17" x14ac:dyDescent="0.25">
      <c r="B85" s="93"/>
    </row>
    <row r="86" spans="2:17" ht="76.5" customHeight="1" x14ac:dyDescent="0.25">
      <c r="B86" s="109" t="s">
        <v>0</v>
      </c>
      <c r="C86" s="109" t="s">
        <v>39</v>
      </c>
      <c r="D86" s="109" t="s">
        <v>40</v>
      </c>
      <c r="E86" s="109" t="s">
        <v>111</v>
      </c>
      <c r="F86" s="109" t="s">
        <v>113</v>
      </c>
      <c r="G86" s="109" t="s">
        <v>114</v>
      </c>
      <c r="H86" s="109" t="s">
        <v>115</v>
      </c>
      <c r="I86" s="109" t="s">
        <v>112</v>
      </c>
      <c r="J86" s="364" t="s">
        <v>116</v>
      </c>
      <c r="K86" s="381"/>
      <c r="L86" s="365"/>
      <c r="M86" s="109" t="s">
        <v>117</v>
      </c>
      <c r="N86" s="109" t="s">
        <v>41</v>
      </c>
      <c r="O86" s="109" t="s">
        <v>42</v>
      </c>
      <c r="P86" s="364" t="s">
        <v>3</v>
      </c>
      <c r="Q86" s="365"/>
    </row>
    <row r="87" spans="2:17" s="30" customFormat="1" ht="33.6" customHeight="1" x14ac:dyDescent="0.25">
      <c r="B87" s="93" t="s">
        <v>43</v>
      </c>
      <c r="C87" s="93">
        <f>+(180+96)/200+330/300</f>
        <v>2.48</v>
      </c>
      <c r="D87" s="93" t="s">
        <v>201</v>
      </c>
      <c r="E87" s="92">
        <v>27315176</v>
      </c>
      <c r="F87" s="92" t="s">
        <v>180</v>
      </c>
      <c r="G87" s="93" t="s">
        <v>202</v>
      </c>
      <c r="H87" s="210">
        <v>39374</v>
      </c>
      <c r="I87" s="273" t="s">
        <v>132</v>
      </c>
      <c r="J87" s="93" t="s">
        <v>205</v>
      </c>
      <c r="K87" s="93" t="s">
        <v>206</v>
      </c>
      <c r="L87" s="93" t="s">
        <v>204</v>
      </c>
      <c r="M87" s="56" t="s">
        <v>131</v>
      </c>
      <c r="N87" s="56"/>
      <c r="O87" s="56"/>
      <c r="P87" s="391" t="s">
        <v>366</v>
      </c>
      <c r="Q87" s="392"/>
    </row>
    <row r="88" spans="2:17" ht="33.6" customHeight="1" x14ac:dyDescent="0.25">
      <c r="B88" s="277" t="s">
        <v>43</v>
      </c>
      <c r="C88" s="93">
        <f>+(180+96)/200+330/300</f>
        <v>2.48</v>
      </c>
      <c r="D88" s="277" t="s">
        <v>201</v>
      </c>
      <c r="E88" s="3">
        <v>27315176</v>
      </c>
      <c r="F88" s="3" t="s">
        <v>180</v>
      </c>
      <c r="G88" s="277" t="s">
        <v>202</v>
      </c>
      <c r="H88" s="176">
        <v>39374</v>
      </c>
      <c r="I88" s="273" t="s">
        <v>132</v>
      </c>
      <c r="J88" s="277" t="s">
        <v>207</v>
      </c>
      <c r="K88" s="93" t="s">
        <v>208</v>
      </c>
      <c r="L88" s="93" t="s">
        <v>209</v>
      </c>
      <c r="M88" s="110" t="s">
        <v>131</v>
      </c>
      <c r="N88" s="110"/>
      <c r="O88" s="56"/>
      <c r="P88" s="391" t="s">
        <v>366</v>
      </c>
      <c r="Q88" s="392"/>
    </row>
    <row r="89" spans="2:17" ht="33.6" customHeight="1" x14ac:dyDescent="0.25">
      <c r="B89" s="277" t="s">
        <v>44</v>
      </c>
      <c r="C89" s="93">
        <f>+(180+96)/200+330/300*2</f>
        <v>3.58</v>
      </c>
      <c r="D89" s="277" t="s">
        <v>210</v>
      </c>
      <c r="E89" s="3">
        <v>59822961</v>
      </c>
      <c r="F89" s="277" t="s">
        <v>211</v>
      </c>
      <c r="G89" s="3" t="s">
        <v>212</v>
      </c>
      <c r="H89" s="176">
        <v>41532</v>
      </c>
      <c r="I89" s="211" t="s">
        <v>131</v>
      </c>
      <c r="J89" s="3" t="s">
        <v>213</v>
      </c>
      <c r="K89" s="92" t="s">
        <v>214</v>
      </c>
      <c r="L89" s="93" t="s">
        <v>215</v>
      </c>
      <c r="M89" s="110" t="s">
        <v>131</v>
      </c>
      <c r="N89" s="110"/>
      <c r="O89" s="56"/>
      <c r="P89" s="391" t="s">
        <v>366</v>
      </c>
      <c r="Q89" s="392"/>
    </row>
    <row r="90" spans="2:17" ht="33.6" customHeight="1" x14ac:dyDescent="0.25">
      <c r="B90" s="277" t="s">
        <v>44</v>
      </c>
      <c r="C90" s="93">
        <f t="shared" ref="C90:C92" si="4">+(180+96)/200+330/300*2</f>
        <v>3.58</v>
      </c>
      <c r="D90" s="277" t="s">
        <v>163</v>
      </c>
      <c r="E90" s="3">
        <v>37081459</v>
      </c>
      <c r="F90" s="3" t="s">
        <v>161</v>
      </c>
      <c r="G90" s="3" t="s">
        <v>162</v>
      </c>
      <c r="H90" s="176">
        <v>41629</v>
      </c>
      <c r="I90" s="177"/>
      <c r="J90" s="198" t="s">
        <v>197</v>
      </c>
      <c r="K90" s="93" t="s">
        <v>198</v>
      </c>
      <c r="L90" s="93" t="s">
        <v>179</v>
      </c>
      <c r="M90" s="110" t="s">
        <v>131</v>
      </c>
      <c r="N90" s="110"/>
      <c r="O90" s="56"/>
      <c r="P90" s="391" t="s">
        <v>366</v>
      </c>
      <c r="Q90" s="392"/>
    </row>
    <row r="91" spans="2:17" ht="33.6" customHeight="1" x14ac:dyDescent="0.25">
      <c r="B91" s="277" t="s">
        <v>44</v>
      </c>
      <c r="C91" s="93">
        <f t="shared" si="4"/>
        <v>3.58</v>
      </c>
      <c r="D91" s="277" t="s">
        <v>163</v>
      </c>
      <c r="E91" s="3">
        <v>37081459</v>
      </c>
      <c r="F91" s="3" t="s">
        <v>161</v>
      </c>
      <c r="G91" s="3" t="s">
        <v>162</v>
      </c>
      <c r="H91" s="176">
        <v>41629</v>
      </c>
      <c r="I91" s="177"/>
      <c r="J91" s="1" t="s">
        <v>216</v>
      </c>
      <c r="K91" s="92" t="s">
        <v>217</v>
      </c>
      <c r="L91" s="93" t="s">
        <v>209</v>
      </c>
      <c r="M91" s="110" t="s">
        <v>132</v>
      </c>
      <c r="N91" s="110"/>
      <c r="O91" s="56"/>
      <c r="P91" s="391" t="s">
        <v>366</v>
      </c>
      <c r="Q91" s="392"/>
    </row>
    <row r="92" spans="2:17" ht="33.6" customHeight="1" x14ac:dyDescent="0.25">
      <c r="B92" s="277" t="s">
        <v>44</v>
      </c>
      <c r="C92" s="93">
        <f t="shared" si="4"/>
        <v>3.58</v>
      </c>
      <c r="D92" s="277" t="s">
        <v>163</v>
      </c>
      <c r="E92" s="3">
        <v>37081459</v>
      </c>
      <c r="F92" s="3" t="s">
        <v>161</v>
      </c>
      <c r="G92" s="3" t="s">
        <v>162</v>
      </c>
      <c r="H92" s="176">
        <v>41629</v>
      </c>
      <c r="I92" s="177"/>
      <c r="J92" s="1" t="s">
        <v>218</v>
      </c>
      <c r="K92" s="92" t="s">
        <v>219</v>
      </c>
      <c r="L92" s="93" t="s">
        <v>220</v>
      </c>
      <c r="M92" s="110" t="s">
        <v>132</v>
      </c>
      <c r="N92" s="110"/>
      <c r="O92" s="56"/>
      <c r="P92" s="391" t="s">
        <v>366</v>
      </c>
      <c r="Q92" s="392"/>
    </row>
    <row r="93" spans="2:17" ht="42.75" customHeight="1" x14ac:dyDescent="0.25">
      <c r="B93" s="277" t="s">
        <v>43</v>
      </c>
      <c r="C93" s="93">
        <f>+(180+96)/200+330/300</f>
        <v>2.48</v>
      </c>
      <c r="D93" s="277" t="s">
        <v>337</v>
      </c>
      <c r="E93" s="3">
        <v>13072146</v>
      </c>
      <c r="F93" s="3" t="s">
        <v>180</v>
      </c>
      <c r="G93" s="3" t="s">
        <v>200</v>
      </c>
      <c r="H93" s="197"/>
      <c r="I93" s="5" t="s">
        <v>131</v>
      </c>
      <c r="J93" s="1" t="s">
        <v>203</v>
      </c>
      <c r="K93" s="92"/>
      <c r="L93" s="93"/>
      <c r="M93" s="110" t="s">
        <v>131</v>
      </c>
      <c r="N93" s="110"/>
      <c r="O93" s="56"/>
      <c r="P93" s="391" t="s">
        <v>366</v>
      </c>
      <c r="Q93" s="392"/>
    </row>
    <row r="94" spans="2:17" ht="33.6" customHeight="1" x14ac:dyDescent="0.25">
      <c r="B94" s="170"/>
      <c r="C94" s="170"/>
      <c r="D94" s="170"/>
      <c r="E94" s="171"/>
      <c r="F94" s="171"/>
      <c r="G94" s="171"/>
      <c r="H94" s="171"/>
      <c r="I94" s="172"/>
      <c r="J94" s="173"/>
      <c r="K94" s="174"/>
      <c r="L94" s="196"/>
      <c r="M94" s="10"/>
      <c r="N94" s="10"/>
      <c r="O94" s="10"/>
      <c r="P94" s="175"/>
      <c r="Q94" s="175"/>
    </row>
    <row r="95" spans="2:17" x14ac:dyDescent="0.25">
      <c r="B95" s="30"/>
      <c r="C95" s="30"/>
      <c r="D95" s="187"/>
      <c r="E95" s="31"/>
      <c r="F95" s="30"/>
      <c r="G95" s="30"/>
      <c r="H95" s="30"/>
      <c r="I95" s="30"/>
      <c r="J95" s="30"/>
      <c r="K95" s="30"/>
      <c r="L95" s="187"/>
      <c r="M95" s="30"/>
      <c r="N95" s="30"/>
      <c r="O95" s="30"/>
      <c r="P95" s="30"/>
    </row>
    <row r="96" spans="2:17" ht="18.75" x14ac:dyDescent="0.25">
      <c r="B96" s="57" t="s">
        <v>32</v>
      </c>
      <c r="C96" s="69" t="e">
        <f>+#REF!</f>
        <v>#REF!</v>
      </c>
      <c r="H96" s="32"/>
      <c r="I96" s="32"/>
      <c r="J96" s="32"/>
      <c r="K96" s="32"/>
      <c r="L96" s="195"/>
      <c r="M96" s="32"/>
      <c r="N96" s="30"/>
      <c r="O96" s="30"/>
      <c r="P96" s="30"/>
    </row>
    <row r="97" spans="1:17" ht="19.5" thickBot="1" x14ac:dyDescent="0.3">
      <c r="B97" s="221"/>
      <c r="C97" s="222"/>
      <c r="H97" s="32"/>
      <c r="I97" s="32"/>
      <c r="J97" s="32"/>
      <c r="K97" s="32"/>
      <c r="L97" s="195"/>
      <c r="M97" s="32"/>
      <c r="N97" s="30"/>
      <c r="O97" s="30"/>
      <c r="P97" s="30"/>
    </row>
    <row r="98" spans="1:17" ht="27" thickBot="1" x14ac:dyDescent="0.3">
      <c r="B98" s="223" t="s">
        <v>46</v>
      </c>
      <c r="C98" s="224"/>
      <c r="D98" s="225"/>
      <c r="E98" s="225"/>
      <c r="F98" s="225"/>
      <c r="G98" s="225"/>
      <c r="H98" s="278"/>
      <c r="I98" s="278"/>
      <c r="J98" s="278"/>
      <c r="K98" s="278"/>
      <c r="L98" s="278"/>
      <c r="M98" s="278"/>
      <c r="N98" s="226"/>
      <c r="O98" s="30"/>
      <c r="P98" s="30"/>
    </row>
    <row r="99" spans="1:17" x14ac:dyDescent="0.25">
      <c r="B99" s="217"/>
      <c r="C99" s="227"/>
      <c r="D99" s="9"/>
      <c r="H99" s="217"/>
      <c r="I99" s="217"/>
      <c r="J99" s="217"/>
      <c r="K99" s="217"/>
      <c r="L99" s="217"/>
      <c r="M99" s="217"/>
      <c r="N99" s="30"/>
      <c r="O99" s="30"/>
      <c r="P99" s="30"/>
    </row>
    <row r="100" spans="1:17" x14ac:dyDescent="0.25">
      <c r="B100" s="217"/>
      <c r="C100" s="227"/>
      <c r="D100" s="9"/>
      <c r="H100" s="217"/>
      <c r="I100" s="217"/>
      <c r="J100" s="217"/>
      <c r="K100" s="217"/>
      <c r="L100" s="217"/>
      <c r="M100" s="217"/>
      <c r="N100" s="30"/>
      <c r="O100" s="30"/>
      <c r="P100" s="30"/>
    </row>
    <row r="101" spans="1:17" ht="30" x14ac:dyDescent="0.25">
      <c r="B101" s="228" t="s">
        <v>33</v>
      </c>
      <c r="C101" s="229" t="s">
        <v>226</v>
      </c>
      <c r="D101" s="179" t="s">
        <v>3</v>
      </c>
      <c r="E101" s="213"/>
      <c r="H101" s="217"/>
      <c r="I101" s="217"/>
      <c r="J101" s="217"/>
      <c r="K101" s="217"/>
      <c r="L101" s="217"/>
      <c r="M101" s="217"/>
      <c r="N101" s="30"/>
      <c r="O101" s="30"/>
      <c r="P101" s="30"/>
    </row>
    <row r="102" spans="1:17" ht="240" x14ac:dyDescent="0.25">
      <c r="B102" s="216" t="s">
        <v>118</v>
      </c>
      <c r="C102" s="230" t="s">
        <v>132</v>
      </c>
      <c r="D102" s="305" t="s">
        <v>339</v>
      </c>
      <c r="E102" s="151"/>
      <c r="H102" s="217"/>
      <c r="I102" s="217"/>
      <c r="J102" s="217"/>
      <c r="K102" s="217"/>
      <c r="L102" s="217"/>
      <c r="M102" s="217"/>
      <c r="N102" s="30"/>
      <c r="O102" s="30"/>
      <c r="P102" s="30"/>
    </row>
    <row r="103" spans="1:17" ht="18.75" x14ac:dyDescent="0.25">
      <c r="B103" s="221"/>
      <c r="C103" s="222"/>
      <c r="H103" s="32"/>
      <c r="I103" s="32"/>
      <c r="J103" s="32"/>
      <c r="K103" s="32"/>
      <c r="L103" s="195"/>
      <c r="M103" s="32"/>
      <c r="N103" s="30"/>
      <c r="O103" s="30"/>
      <c r="P103" s="30"/>
    </row>
    <row r="104" spans="1:17" ht="18.75" x14ac:dyDescent="0.25">
      <c r="B104" s="221"/>
      <c r="C104" s="222"/>
      <c r="H104" s="32"/>
      <c r="I104" s="32"/>
      <c r="J104" s="32"/>
      <c r="K104" s="32"/>
      <c r="L104" s="195"/>
      <c r="M104" s="32"/>
      <c r="N104" s="30"/>
      <c r="O104" s="30"/>
      <c r="P104" s="30"/>
    </row>
    <row r="105" spans="1:17" ht="26.25" x14ac:dyDescent="0.25">
      <c r="B105" s="231" t="s">
        <v>237</v>
      </c>
      <c r="C105" s="222"/>
      <c r="H105" s="32"/>
      <c r="I105" s="32"/>
      <c r="J105" s="32"/>
      <c r="K105" s="32"/>
      <c r="L105" s="195"/>
      <c r="M105" s="32"/>
      <c r="N105" s="30"/>
      <c r="O105" s="30"/>
      <c r="P105" s="30"/>
    </row>
    <row r="106" spans="1:17" x14ac:dyDescent="0.25">
      <c r="B106" s="232"/>
      <c r="C106" s="227"/>
      <c r="D106" s="9"/>
      <c r="H106" s="232"/>
      <c r="I106" s="232"/>
      <c r="J106" s="232"/>
      <c r="K106" s="232"/>
      <c r="L106" s="232"/>
      <c r="M106" s="232"/>
      <c r="N106" s="30"/>
      <c r="O106" s="30"/>
      <c r="P106" s="30"/>
    </row>
    <row r="107" spans="1:17" ht="15.75" thickBot="1" x14ac:dyDescent="0.3">
      <c r="B107" s="232"/>
      <c r="C107" s="227"/>
      <c r="D107" s="9"/>
      <c r="H107" s="232"/>
      <c r="I107" s="232"/>
      <c r="J107" s="232"/>
      <c r="K107" s="232"/>
      <c r="L107" s="232"/>
      <c r="M107" s="232"/>
      <c r="N107" s="30"/>
      <c r="O107" s="30"/>
      <c r="P107" s="30"/>
    </row>
    <row r="108" spans="1:17" ht="27" thickBot="1" x14ac:dyDescent="0.3">
      <c r="B108" s="223" t="s">
        <v>238</v>
      </c>
      <c r="C108" s="222"/>
      <c r="H108" s="32"/>
      <c r="I108" s="32"/>
      <c r="J108" s="32"/>
      <c r="K108" s="32"/>
      <c r="L108" s="195"/>
      <c r="M108" s="32"/>
      <c r="N108" s="30"/>
      <c r="O108" s="30"/>
      <c r="P108" s="30"/>
    </row>
    <row r="109" spans="1:17" x14ac:dyDescent="0.25">
      <c r="B109" s="232"/>
      <c r="C109" s="227"/>
      <c r="D109" s="9"/>
      <c r="H109" s="232"/>
      <c r="I109" s="232"/>
      <c r="J109" s="232"/>
      <c r="K109" s="232"/>
      <c r="L109" s="232"/>
      <c r="M109" s="232"/>
      <c r="N109" s="30"/>
      <c r="O109" s="30"/>
      <c r="P109" s="30"/>
    </row>
    <row r="110" spans="1:17" ht="19.5" thickBot="1" x14ac:dyDescent="0.3">
      <c r="B110" s="232"/>
      <c r="C110" s="227"/>
      <c r="D110" s="9"/>
      <c r="H110" s="232"/>
      <c r="I110" s="232"/>
      <c r="J110" s="232"/>
      <c r="K110" s="232"/>
      <c r="L110" s="232"/>
      <c r="M110" s="233"/>
      <c r="N110" s="234"/>
      <c r="O110" s="30"/>
      <c r="P110" s="30"/>
    </row>
    <row r="111" spans="1:17" s="301" customFormat="1" ht="75" x14ac:dyDescent="0.25">
      <c r="B111" s="296" t="s">
        <v>140</v>
      </c>
      <c r="C111" s="297" t="s">
        <v>141</v>
      </c>
      <c r="D111" s="296" t="s">
        <v>142</v>
      </c>
      <c r="E111" s="296" t="s">
        <v>45</v>
      </c>
      <c r="F111" s="296" t="s">
        <v>22</v>
      </c>
      <c r="G111" s="296" t="s">
        <v>98</v>
      </c>
      <c r="H111" s="298" t="s">
        <v>17</v>
      </c>
      <c r="I111" s="298" t="s">
        <v>10</v>
      </c>
      <c r="J111" s="298" t="s">
        <v>31</v>
      </c>
      <c r="K111" s="298" t="s">
        <v>59</v>
      </c>
      <c r="L111" s="298" t="s">
        <v>20</v>
      </c>
      <c r="M111" s="299" t="s">
        <v>26</v>
      </c>
      <c r="N111" s="296" t="s">
        <v>143</v>
      </c>
      <c r="O111" s="296" t="s">
        <v>36</v>
      </c>
      <c r="P111" s="300" t="s">
        <v>11</v>
      </c>
      <c r="Q111" s="300" t="s">
        <v>19</v>
      </c>
    </row>
    <row r="112" spans="1:17" s="235" customFormat="1" x14ac:dyDescent="0.25">
      <c r="A112" s="236">
        <v>1</v>
      </c>
      <c r="B112" s="237"/>
      <c r="C112" s="238"/>
      <c r="D112" s="239"/>
      <c r="E112" s="240"/>
      <c r="F112" s="241"/>
      <c r="G112" s="242"/>
      <c r="H112" s="243"/>
      <c r="I112" s="244"/>
      <c r="J112" s="244"/>
      <c r="K112" s="244"/>
      <c r="L112" s="244"/>
      <c r="M112" s="245"/>
      <c r="N112" s="245">
        <f>+M112*G112</f>
        <v>0</v>
      </c>
      <c r="O112" s="246"/>
      <c r="P112" s="246"/>
      <c r="Q112" s="236"/>
    </row>
    <row r="113" spans="1:17" s="235" customFormat="1" x14ac:dyDescent="0.25">
      <c r="A113" s="236">
        <f t="shared" ref="A113:A119" si="5">+A112+1</f>
        <v>2</v>
      </c>
      <c r="B113" s="237"/>
      <c r="C113" s="238"/>
      <c r="D113" s="239"/>
      <c r="E113" s="240"/>
      <c r="F113" s="241"/>
      <c r="G113" s="241"/>
      <c r="H113" s="247"/>
      <c r="I113" s="244"/>
      <c r="J113" s="244"/>
      <c r="K113" s="244"/>
      <c r="L113" s="244"/>
      <c r="M113" s="245"/>
      <c r="N113" s="245"/>
      <c r="O113" s="246"/>
      <c r="P113" s="246"/>
      <c r="Q113" s="236"/>
    </row>
    <row r="114" spans="1:17" s="235" customFormat="1" x14ac:dyDescent="0.25">
      <c r="A114" s="236">
        <f t="shared" si="5"/>
        <v>3</v>
      </c>
      <c r="B114" s="237"/>
      <c r="C114" s="238"/>
      <c r="D114" s="239"/>
      <c r="E114" s="240"/>
      <c r="F114" s="241"/>
      <c r="G114" s="241"/>
      <c r="H114" s="247"/>
      <c r="I114" s="244"/>
      <c r="J114" s="244"/>
      <c r="K114" s="244"/>
      <c r="L114" s="244"/>
      <c r="M114" s="245"/>
      <c r="N114" s="245"/>
      <c r="O114" s="246"/>
      <c r="P114" s="246"/>
      <c r="Q114" s="236"/>
    </row>
    <row r="115" spans="1:17" s="235" customFormat="1" x14ac:dyDescent="0.25">
      <c r="A115" s="236">
        <f t="shared" si="5"/>
        <v>4</v>
      </c>
      <c r="B115" s="237"/>
      <c r="C115" s="238"/>
      <c r="D115" s="239"/>
      <c r="E115" s="240"/>
      <c r="F115" s="241"/>
      <c r="G115" s="241"/>
      <c r="H115" s="247"/>
      <c r="I115" s="244"/>
      <c r="J115" s="244"/>
      <c r="K115" s="244"/>
      <c r="L115" s="244"/>
      <c r="M115" s="245"/>
      <c r="N115" s="245"/>
      <c r="O115" s="246"/>
      <c r="P115" s="246"/>
      <c r="Q115" s="236"/>
    </row>
    <row r="116" spans="1:17" s="235" customFormat="1" x14ac:dyDescent="0.25">
      <c r="A116" s="236">
        <f t="shared" si="5"/>
        <v>5</v>
      </c>
      <c r="B116" s="237"/>
      <c r="C116" s="238"/>
      <c r="D116" s="239"/>
      <c r="E116" s="240"/>
      <c r="F116" s="241"/>
      <c r="G116" s="241"/>
      <c r="H116" s="247"/>
      <c r="I116" s="244"/>
      <c r="J116" s="244"/>
      <c r="K116" s="244"/>
      <c r="L116" s="244"/>
      <c r="M116" s="245"/>
      <c r="N116" s="245"/>
      <c r="O116" s="246"/>
      <c r="P116" s="246"/>
      <c r="Q116" s="236"/>
    </row>
    <row r="117" spans="1:17" s="235" customFormat="1" x14ac:dyDescent="0.25">
      <c r="A117" s="236">
        <f t="shared" si="5"/>
        <v>6</v>
      </c>
      <c r="B117" s="237"/>
      <c r="C117" s="238"/>
      <c r="D117" s="239"/>
      <c r="E117" s="240"/>
      <c r="F117" s="241"/>
      <c r="G117" s="241"/>
      <c r="H117" s="247"/>
      <c r="I117" s="244"/>
      <c r="J117" s="244"/>
      <c r="K117" s="244"/>
      <c r="L117" s="244"/>
      <c r="M117" s="245"/>
      <c r="N117" s="245"/>
      <c r="O117" s="246"/>
      <c r="P117" s="246"/>
      <c r="Q117" s="236"/>
    </row>
    <row r="118" spans="1:17" s="235" customFormat="1" x14ac:dyDescent="0.25">
      <c r="A118" s="236">
        <f t="shared" si="5"/>
        <v>7</v>
      </c>
      <c r="B118" s="237"/>
      <c r="C118" s="238"/>
      <c r="D118" s="239"/>
      <c r="E118" s="240"/>
      <c r="F118" s="241"/>
      <c r="G118" s="241"/>
      <c r="H118" s="247"/>
      <c r="I118" s="244"/>
      <c r="J118" s="244"/>
      <c r="K118" s="244"/>
      <c r="L118" s="244"/>
      <c r="M118" s="245"/>
      <c r="N118" s="245"/>
      <c r="O118" s="246"/>
      <c r="P118" s="246"/>
      <c r="Q118" s="236"/>
    </row>
    <row r="119" spans="1:17" s="235" customFormat="1" x14ac:dyDescent="0.25">
      <c r="A119" s="236">
        <f t="shared" si="5"/>
        <v>8</v>
      </c>
      <c r="B119" s="237"/>
      <c r="C119" s="238"/>
      <c r="D119" s="239"/>
      <c r="E119" s="240"/>
      <c r="F119" s="241"/>
      <c r="G119" s="241"/>
      <c r="H119" s="247"/>
      <c r="I119" s="244"/>
      <c r="J119" s="244"/>
      <c r="K119" s="244"/>
      <c r="L119" s="244"/>
      <c r="M119" s="245"/>
      <c r="N119" s="245"/>
      <c r="O119" s="246"/>
      <c r="P119" s="246"/>
      <c r="Q119" s="236"/>
    </row>
    <row r="120" spans="1:17" s="235" customFormat="1" x14ac:dyDescent="0.25">
      <c r="A120" s="236"/>
      <c r="B120" s="237" t="s">
        <v>16</v>
      </c>
      <c r="C120" s="238"/>
      <c r="D120" s="239"/>
      <c r="E120" s="240"/>
      <c r="F120" s="241"/>
      <c r="G120" s="241"/>
      <c r="H120" s="247"/>
      <c r="I120" s="244"/>
      <c r="J120" s="244"/>
      <c r="K120" s="248">
        <f>SUM(K112:K119)</f>
        <v>0</v>
      </c>
      <c r="L120" s="248">
        <f>SUM(L112:L119)</f>
        <v>0</v>
      </c>
      <c r="M120" s="249">
        <f>SUM(M112:M119)</f>
        <v>0</v>
      </c>
      <c r="N120" s="248">
        <f>SUM(N112:N119)</f>
        <v>0</v>
      </c>
      <c r="O120" s="246"/>
      <c r="P120" s="246"/>
      <c r="Q120" s="236"/>
    </row>
    <row r="121" spans="1:17" x14ac:dyDescent="0.25">
      <c r="B121" s="232"/>
      <c r="C121" s="227"/>
      <c r="D121" s="9"/>
      <c r="E121" s="250"/>
      <c r="H121" s="232"/>
      <c r="I121" s="232"/>
      <c r="J121" s="232"/>
      <c r="K121" s="232"/>
      <c r="L121" s="232"/>
      <c r="M121" s="232"/>
      <c r="N121" s="30"/>
      <c r="O121" s="30"/>
      <c r="P121" s="30"/>
    </row>
    <row r="122" spans="1:17" ht="18.75" x14ac:dyDescent="0.25">
      <c r="B122" s="57" t="s">
        <v>32</v>
      </c>
      <c r="C122" s="69">
        <f>+K120</f>
        <v>0</v>
      </c>
      <c r="D122" s="9"/>
      <c r="H122" s="32"/>
      <c r="I122" s="32"/>
      <c r="J122" s="32"/>
      <c r="K122" s="32"/>
      <c r="L122" s="32"/>
      <c r="M122" s="32"/>
      <c r="N122" s="30"/>
      <c r="O122" s="30"/>
      <c r="P122" s="30"/>
    </row>
    <row r="123" spans="1:17" x14ac:dyDescent="0.25">
      <c r="B123" s="232"/>
      <c r="C123" s="227"/>
      <c r="D123" s="9"/>
      <c r="H123" s="232"/>
      <c r="I123" s="232"/>
      <c r="J123" s="232"/>
      <c r="K123" s="232"/>
      <c r="L123" s="232"/>
      <c r="M123" s="232"/>
      <c r="N123" s="30"/>
      <c r="O123" s="30"/>
      <c r="P123" s="30"/>
    </row>
    <row r="124" spans="1:17" ht="15.75" thickBot="1" x14ac:dyDescent="0.3">
      <c r="B124" s="232"/>
      <c r="C124" s="227"/>
      <c r="D124" s="9"/>
      <c r="H124" s="232"/>
      <c r="I124" s="232"/>
      <c r="J124" s="232"/>
      <c r="K124" s="232"/>
      <c r="L124" s="232"/>
      <c r="M124" s="232"/>
      <c r="N124" s="30"/>
      <c r="O124" s="30"/>
      <c r="P124" s="30"/>
    </row>
    <row r="125" spans="1:17" ht="30.75" thickBot="1" x14ac:dyDescent="0.3">
      <c r="B125" s="255" t="s">
        <v>48</v>
      </c>
      <c r="C125" s="251" t="s">
        <v>49</v>
      </c>
      <c r="D125" s="252" t="s">
        <v>50</v>
      </c>
      <c r="E125" s="257" t="s">
        <v>53</v>
      </c>
      <c r="H125" s="232"/>
      <c r="I125" s="232"/>
      <c r="J125" s="232"/>
      <c r="K125" s="232"/>
      <c r="L125" s="232"/>
      <c r="M125" s="232"/>
      <c r="N125" s="30"/>
      <c r="O125" s="30"/>
      <c r="P125" s="30"/>
    </row>
    <row r="126" spans="1:17" x14ac:dyDescent="0.25">
      <c r="B126" s="262" t="s">
        <v>119</v>
      </c>
      <c r="C126" s="253">
        <v>20</v>
      </c>
      <c r="D126" s="66"/>
      <c r="E126" s="258">
        <f>+D126+D127+D128</f>
        <v>0</v>
      </c>
      <c r="H126" s="232"/>
      <c r="I126" s="232"/>
      <c r="J126" s="232"/>
      <c r="K126" s="232"/>
      <c r="L126" s="232"/>
      <c r="M126" s="232"/>
      <c r="N126" s="30"/>
      <c r="O126" s="30"/>
      <c r="P126" s="30"/>
    </row>
    <row r="127" spans="1:17" x14ac:dyDescent="0.25">
      <c r="B127" s="256" t="s">
        <v>120</v>
      </c>
      <c r="C127" s="230">
        <v>30</v>
      </c>
      <c r="D127" s="281">
        <v>0</v>
      </c>
      <c r="E127" s="259"/>
      <c r="H127" s="232"/>
      <c r="I127" s="232"/>
      <c r="J127" s="232"/>
      <c r="K127" s="232"/>
      <c r="L127" s="232"/>
      <c r="M127" s="232"/>
      <c r="N127" s="30"/>
      <c r="O127" s="30"/>
      <c r="P127" s="30"/>
    </row>
    <row r="128" spans="1:17" ht="15.75" thickBot="1" x14ac:dyDescent="0.3">
      <c r="B128" s="260" t="s">
        <v>121</v>
      </c>
      <c r="C128" s="254">
        <v>40</v>
      </c>
      <c r="D128" s="68">
        <v>0</v>
      </c>
      <c r="E128" s="261"/>
      <c r="H128" s="232"/>
      <c r="I128" s="232"/>
      <c r="J128" s="232"/>
      <c r="K128" s="232"/>
      <c r="L128" s="232"/>
      <c r="M128" s="232"/>
      <c r="N128" s="30"/>
      <c r="O128" s="30"/>
      <c r="P128" s="30"/>
    </row>
    <row r="129" spans="2:17" ht="18.75" x14ac:dyDescent="0.25">
      <c r="B129" s="221"/>
      <c r="C129" s="222"/>
      <c r="H129" s="32"/>
      <c r="I129" s="32"/>
      <c r="J129" s="32"/>
      <c r="K129" s="32"/>
      <c r="L129" s="195"/>
      <c r="M129" s="32"/>
      <c r="N129" s="30"/>
      <c r="O129" s="30"/>
      <c r="P129" s="30"/>
    </row>
    <row r="131" spans="2:17" ht="15.75" thickBot="1" x14ac:dyDescent="0.3"/>
    <row r="132" spans="2:17" ht="27" thickBot="1" x14ac:dyDescent="0.3">
      <c r="B132" s="361" t="s">
        <v>51</v>
      </c>
      <c r="C132" s="362"/>
      <c r="D132" s="362"/>
      <c r="E132" s="362"/>
      <c r="F132" s="362"/>
      <c r="G132" s="362"/>
      <c r="H132" s="362"/>
      <c r="I132" s="362"/>
      <c r="J132" s="362"/>
      <c r="K132" s="362"/>
      <c r="L132" s="362"/>
      <c r="M132" s="362"/>
      <c r="N132" s="363"/>
    </row>
    <row r="134" spans="2:17" ht="76.5" customHeight="1" x14ac:dyDescent="0.25">
      <c r="B134" s="109" t="s">
        <v>0</v>
      </c>
      <c r="C134" s="109" t="s">
        <v>39</v>
      </c>
      <c r="D134" s="109" t="s">
        <v>40</v>
      </c>
      <c r="E134" s="109" t="s">
        <v>111</v>
      </c>
      <c r="F134" s="109" t="s">
        <v>113</v>
      </c>
      <c r="G134" s="109" t="s">
        <v>114</v>
      </c>
      <c r="H134" s="109" t="s">
        <v>115</v>
      </c>
      <c r="I134" s="109" t="s">
        <v>112</v>
      </c>
      <c r="J134" s="364" t="s">
        <v>116</v>
      </c>
      <c r="K134" s="381"/>
      <c r="L134" s="365"/>
      <c r="M134" s="109" t="s">
        <v>117</v>
      </c>
      <c r="N134" s="109" t="s">
        <v>41</v>
      </c>
      <c r="O134" s="109" t="s">
        <v>42</v>
      </c>
      <c r="P134" s="364" t="s">
        <v>3</v>
      </c>
      <c r="Q134" s="365"/>
    </row>
    <row r="135" spans="2:17" ht="60.75" customHeight="1" x14ac:dyDescent="0.25">
      <c r="B135" s="277"/>
      <c r="C135" s="277"/>
      <c r="D135" s="277"/>
      <c r="E135" s="3"/>
      <c r="F135" s="3"/>
      <c r="G135" s="3"/>
      <c r="H135" s="3"/>
      <c r="I135" s="5"/>
      <c r="J135" s="1"/>
      <c r="K135" s="167"/>
      <c r="L135" s="93"/>
      <c r="M135" s="110"/>
      <c r="N135" s="110"/>
      <c r="O135" s="110"/>
      <c r="P135" s="382"/>
      <c r="Q135" s="382"/>
    </row>
    <row r="136" spans="2:17" ht="60.75" customHeight="1" x14ac:dyDescent="0.25">
      <c r="B136" s="277" t="s">
        <v>125</v>
      </c>
      <c r="C136" s="277"/>
      <c r="D136" s="277"/>
      <c r="E136" s="3"/>
      <c r="F136" s="3"/>
      <c r="G136" s="3"/>
      <c r="H136" s="3"/>
      <c r="I136" s="5"/>
      <c r="J136" s="1"/>
      <c r="K136" s="93"/>
      <c r="L136" s="93"/>
      <c r="M136" s="110"/>
      <c r="N136" s="110"/>
      <c r="O136" s="110"/>
      <c r="P136" s="281"/>
      <c r="Q136" s="281"/>
    </row>
    <row r="137" spans="2:17" ht="33.6" customHeight="1" x14ac:dyDescent="0.25">
      <c r="B137" s="277" t="s">
        <v>126</v>
      </c>
      <c r="C137" s="277"/>
      <c r="D137" s="277"/>
      <c r="E137" s="3"/>
      <c r="F137" s="3"/>
      <c r="G137" s="3"/>
      <c r="H137" s="3"/>
      <c r="I137" s="5"/>
      <c r="J137" s="1"/>
      <c r="K137" s="92"/>
      <c r="L137" s="93"/>
      <c r="M137" s="110"/>
      <c r="N137" s="110"/>
      <c r="O137" s="110"/>
      <c r="P137" s="382"/>
      <c r="Q137" s="382"/>
    </row>
    <row r="140" spans="2:17" ht="15.75" thickBot="1" x14ac:dyDescent="0.3"/>
    <row r="141" spans="2:17" ht="54" customHeight="1" x14ac:dyDescent="0.25">
      <c r="B141" s="112" t="s">
        <v>33</v>
      </c>
      <c r="C141" s="112" t="s">
        <v>48</v>
      </c>
      <c r="D141" s="109" t="s">
        <v>49</v>
      </c>
      <c r="E141" s="112" t="s">
        <v>50</v>
      </c>
      <c r="F141" s="71" t="s">
        <v>54</v>
      </c>
      <c r="G141" s="302"/>
    </row>
    <row r="142" spans="2:17" ht="120.75" customHeight="1" x14ac:dyDescent="0.2">
      <c r="B142" s="353" t="s">
        <v>52</v>
      </c>
      <c r="C142" s="6" t="s">
        <v>122</v>
      </c>
      <c r="D142" s="151">
        <v>25</v>
      </c>
      <c r="E142" s="281">
        <v>0</v>
      </c>
      <c r="F142" s="354">
        <f>+E142+E143+E144</f>
        <v>0</v>
      </c>
      <c r="G142" s="90"/>
    </row>
    <row r="143" spans="2:17" ht="76.150000000000006" customHeight="1" x14ac:dyDescent="0.2">
      <c r="B143" s="353"/>
      <c r="C143" s="6" t="s">
        <v>123</v>
      </c>
      <c r="D143" s="151">
        <v>25</v>
      </c>
      <c r="E143" s="281">
        <v>0</v>
      </c>
      <c r="F143" s="355"/>
      <c r="G143" s="90"/>
    </row>
    <row r="144" spans="2:17" ht="69" customHeight="1" x14ac:dyDescent="0.2">
      <c r="B144" s="353"/>
      <c r="C144" s="6" t="s">
        <v>124</v>
      </c>
      <c r="D144" s="151">
        <v>10</v>
      </c>
      <c r="E144" s="281">
        <v>0</v>
      </c>
      <c r="F144" s="356"/>
      <c r="G144" s="90"/>
    </row>
    <row r="145" spans="2:5" x14ac:dyDescent="0.25">
      <c r="C145" s="99"/>
    </row>
    <row r="148" spans="2:5" x14ac:dyDescent="0.25">
      <c r="B148" s="111" t="s">
        <v>55</v>
      </c>
    </row>
    <row r="151" spans="2:5" x14ac:dyDescent="0.25">
      <c r="B151" s="113" t="s">
        <v>33</v>
      </c>
      <c r="C151" s="113" t="s">
        <v>56</v>
      </c>
      <c r="D151" s="109" t="s">
        <v>50</v>
      </c>
      <c r="E151" s="112" t="s">
        <v>16</v>
      </c>
    </row>
    <row r="152" spans="2:5" ht="28.5" x14ac:dyDescent="0.25">
      <c r="B152" s="100" t="s">
        <v>57</v>
      </c>
      <c r="C152" s="101">
        <v>40</v>
      </c>
      <c r="D152" s="151" t="e">
        <f>+#REF!</f>
        <v>#REF!</v>
      </c>
      <c r="E152" s="357" t="e">
        <f>+D152+D153</f>
        <v>#REF!</v>
      </c>
    </row>
    <row r="153" spans="2:5" ht="42.75" x14ac:dyDescent="0.25">
      <c r="B153" s="100" t="s">
        <v>58</v>
      </c>
      <c r="C153" s="101">
        <v>60</v>
      </c>
      <c r="D153" s="151">
        <f>+F142</f>
        <v>0</v>
      </c>
      <c r="E153" s="358"/>
    </row>
  </sheetData>
  <mergeCells count="41">
    <mergeCell ref="C9:N9"/>
    <mergeCell ref="B2:P2"/>
    <mergeCell ref="B4:P4"/>
    <mergeCell ref="C6:N6"/>
    <mergeCell ref="C7:N7"/>
    <mergeCell ref="C8:N8"/>
    <mergeCell ref="O72:P72"/>
    <mergeCell ref="C10:E10"/>
    <mergeCell ref="B14:C21"/>
    <mergeCell ref="B22:C22"/>
    <mergeCell ref="E40:E41"/>
    <mergeCell ref="M45:N45"/>
    <mergeCell ref="B59:B60"/>
    <mergeCell ref="C59:C60"/>
    <mergeCell ref="D59:E59"/>
    <mergeCell ref="C63:N63"/>
    <mergeCell ref="B65:N65"/>
    <mergeCell ref="O68:P68"/>
    <mergeCell ref="O69:P69"/>
    <mergeCell ref="O71:P71"/>
    <mergeCell ref="O73:P73"/>
    <mergeCell ref="O74:P74"/>
    <mergeCell ref="O75:P75"/>
    <mergeCell ref="B81:N81"/>
    <mergeCell ref="J86:L86"/>
    <mergeCell ref="P86:Q86"/>
    <mergeCell ref="E152:E153"/>
    <mergeCell ref="B132:N132"/>
    <mergeCell ref="J134:L134"/>
    <mergeCell ref="P134:Q134"/>
    <mergeCell ref="P135:Q135"/>
    <mergeCell ref="P137:Q137"/>
    <mergeCell ref="B142:B144"/>
    <mergeCell ref="F142:F144"/>
    <mergeCell ref="P92:Q92"/>
    <mergeCell ref="P93:Q93"/>
    <mergeCell ref="P87:Q87"/>
    <mergeCell ref="P88:Q88"/>
    <mergeCell ref="P89:Q89"/>
    <mergeCell ref="P90:Q90"/>
    <mergeCell ref="P91:Q91"/>
  </mergeCells>
  <dataValidations count="2">
    <dataValidation type="list" allowBlank="1" showInputMessage="1" showErrorMessage="1" sqref="WVE983069 A65565 IS65565 SO65565 ACK65565 AMG65565 AWC65565 BFY65565 BPU65565 BZQ65565 CJM65565 CTI65565 DDE65565 DNA65565 DWW65565 EGS65565 EQO65565 FAK65565 FKG65565 FUC65565 GDY65565 GNU65565 GXQ65565 HHM65565 HRI65565 IBE65565 ILA65565 IUW65565 JES65565 JOO65565 JYK65565 KIG65565 KSC65565 LBY65565 LLU65565 LVQ65565 MFM65565 MPI65565 MZE65565 NJA65565 NSW65565 OCS65565 OMO65565 OWK65565 PGG65565 PQC65565 PZY65565 QJU65565 QTQ65565 RDM65565 RNI65565 RXE65565 SHA65565 SQW65565 TAS65565 TKO65565 TUK65565 UEG65565 UOC65565 UXY65565 VHU65565 VRQ65565 WBM65565 WLI65565 WVE65565 A131101 IS131101 SO131101 ACK131101 AMG131101 AWC131101 BFY131101 BPU131101 BZQ131101 CJM131101 CTI131101 DDE131101 DNA131101 DWW131101 EGS131101 EQO131101 FAK131101 FKG131101 FUC131101 GDY131101 GNU131101 GXQ131101 HHM131101 HRI131101 IBE131101 ILA131101 IUW131101 JES131101 JOO131101 JYK131101 KIG131101 KSC131101 LBY131101 LLU131101 LVQ131101 MFM131101 MPI131101 MZE131101 NJA131101 NSW131101 OCS131101 OMO131101 OWK131101 PGG131101 PQC131101 PZY131101 QJU131101 QTQ131101 RDM131101 RNI131101 RXE131101 SHA131101 SQW131101 TAS131101 TKO131101 TUK131101 UEG131101 UOC131101 UXY131101 VHU131101 VRQ131101 WBM131101 WLI131101 WVE131101 A196637 IS196637 SO196637 ACK196637 AMG196637 AWC196637 BFY196637 BPU196637 BZQ196637 CJM196637 CTI196637 DDE196637 DNA196637 DWW196637 EGS196637 EQO196637 FAK196637 FKG196637 FUC196637 GDY196637 GNU196637 GXQ196637 HHM196637 HRI196637 IBE196637 ILA196637 IUW196637 JES196637 JOO196637 JYK196637 KIG196637 KSC196637 LBY196637 LLU196637 LVQ196637 MFM196637 MPI196637 MZE196637 NJA196637 NSW196637 OCS196637 OMO196637 OWK196637 PGG196637 PQC196637 PZY196637 QJU196637 QTQ196637 RDM196637 RNI196637 RXE196637 SHA196637 SQW196637 TAS196637 TKO196637 TUK196637 UEG196637 UOC196637 UXY196637 VHU196637 VRQ196637 WBM196637 WLI196637 WVE196637 A262173 IS262173 SO262173 ACK262173 AMG262173 AWC262173 BFY262173 BPU262173 BZQ262173 CJM262173 CTI262173 DDE262173 DNA262173 DWW262173 EGS262173 EQO262173 FAK262173 FKG262173 FUC262173 GDY262173 GNU262173 GXQ262173 HHM262173 HRI262173 IBE262173 ILA262173 IUW262173 JES262173 JOO262173 JYK262173 KIG262173 KSC262173 LBY262173 LLU262173 LVQ262173 MFM262173 MPI262173 MZE262173 NJA262173 NSW262173 OCS262173 OMO262173 OWK262173 PGG262173 PQC262173 PZY262173 QJU262173 QTQ262173 RDM262173 RNI262173 RXE262173 SHA262173 SQW262173 TAS262173 TKO262173 TUK262173 UEG262173 UOC262173 UXY262173 VHU262173 VRQ262173 WBM262173 WLI262173 WVE262173 A327709 IS327709 SO327709 ACK327709 AMG327709 AWC327709 BFY327709 BPU327709 BZQ327709 CJM327709 CTI327709 DDE327709 DNA327709 DWW327709 EGS327709 EQO327709 FAK327709 FKG327709 FUC327709 GDY327709 GNU327709 GXQ327709 HHM327709 HRI327709 IBE327709 ILA327709 IUW327709 JES327709 JOO327709 JYK327709 KIG327709 KSC327709 LBY327709 LLU327709 LVQ327709 MFM327709 MPI327709 MZE327709 NJA327709 NSW327709 OCS327709 OMO327709 OWK327709 PGG327709 PQC327709 PZY327709 QJU327709 QTQ327709 RDM327709 RNI327709 RXE327709 SHA327709 SQW327709 TAS327709 TKO327709 TUK327709 UEG327709 UOC327709 UXY327709 VHU327709 VRQ327709 WBM327709 WLI327709 WVE327709 A393245 IS393245 SO393245 ACK393245 AMG393245 AWC393245 BFY393245 BPU393245 BZQ393245 CJM393245 CTI393245 DDE393245 DNA393245 DWW393245 EGS393245 EQO393245 FAK393245 FKG393245 FUC393245 GDY393245 GNU393245 GXQ393245 HHM393245 HRI393245 IBE393245 ILA393245 IUW393245 JES393245 JOO393245 JYK393245 KIG393245 KSC393245 LBY393245 LLU393245 LVQ393245 MFM393245 MPI393245 MZE393245 NJA393245 NSW393245 OCS393245 OMO393245 OWK393245 PGG393245 PQC393245 PZY393245 QJU393245 QTQ393245 RDM393245 RNI393245 RXE393245 SHA393245 SQW393245 TAS393245 TKO393245 TUK393245 UEG393245 UOC393245 UXY393245 VHU393245 VRQ393245 WBM393245 WLI393245 WVE393245 A458781 IS458781 SO458781 ACK458781 AMG458781 AWC458781 BFY458781 BPU458781 BZQ458781 CJM458781 CTI458781 DDE458781 DNA458781 DWW458781 EGS458781 EQO458781 FAK458781 FKG458781 FUC458781 GDY458781 GNU458781 GXQ458781 HHM458781 HRI458781 IBE458781 ILA458781 IUW458781 JES458781 JOO458781 JYK458781 KIG458781 KSC458781 LBY458781 LLU458781 LVQ458781 MFM458781 MPI458781 MZE458781 NJA458781 NSW458781 OCS458781 OMO458781 OWK458781 PGG458781 PQC458781 PZY458781 QJU458781 QTQ458781 RDM458781 RNI458781 RXE458781 SHA458781 SQW458781 TAS458781 TKO458781 TUK458781 UEG458781 UOC458781 UXY458781 VHU458781 VRQ458781 WBM458781 WLI458781 WVE458781 A524317 IS524317 SO524317 ACK524317 AMG524317 AWC524317 BFY524317 BPU524317 BZQ524317 CJM524317 CTI524317 DDE524317 DNA524317 DWW524317 EGS524317 EQO524317 FAK524317 FKG524317 FUC524317 GDY524317 GNU524317 GXQ524317 HHM524317 HRI524317 IBE524317 ILA524317 IUW524317 JES524317 JOO524317 JYK524317 KIG524317 KSC524317 LBY524317 LLU524317 LVQ524317 MFM524317 MPI524317 MZE524317 NJA524317 NSW524317 OCS524317 OMO524317 OWK524317 PGG524317 PQC524317 PZY524317 QJU524317 QTQ524317 RDM524317 RNI524317 RXE524317 SHA524317 SQW524317 TAS524317 TKO524317 TUK524317 UEG524317 UOC524317 UXY524317 VHU524317 VRQ524317 WBM524317 WLI524317 WVE524317 A589853 IS589853 SO589853 ACK589853 AMG589853 AWC589853 BFY589853 BPU589853 BZQ589853 CJM589853 CTI589853 DDE589853 DNA589853 DWW589853 EGS589853 EQO589853 FAK589853 FKG589853 FUC589853 GDY589853 GNU589853 GXQ589853 HHM589853 HRI589853 IBE589853 ILA589853 IUW589853 JES589853 JOO589853 JYK589853 KIG589853 KSC589853 LBY589853 LLU589853 LVQ589853 MFM589853 MPI589853 MZE589853 NJA589853 NSW589853 OCS589853 OMO589853 OWK589853 PGG589853 PQC589853 PZY589853 QJU589853 QTQ589853 RDM589853 RNI589853 RXE589853 SHA589853 SQW589853 TAS589853 TKO589853 TUK589853 UEG589853 UOC589853 UXY589853 VHU589853 VRQ589853 WBM589853 WLI589853 WVE589853 A655389 IS655389 SO655389 ACK655389 AMG655389 AWC655389 BFY655389 BPU655389 BZQ655389 CJM655389 CTI655389 DDE655389 DNA655389 DWW655389 EGS655389 EQO655389 FAK655389 FKG655389 FUC655389 GDY655389 GNU655389 GXQ655389 HHM655389 HRI655389 IBE655389 ILA655389 IUW655389 JES655389 JOO655389 JYK655389 KIG655389 KSC655389 LBY655389 LLU655389 LVQ655389 MFM655389 MPI655389 MZE655389 NJA655389 NSW655389 OCS655389 OMO655389 OWK655389 PGG655389 PQC655389 PZY655389 QJU655389 QTQ655389 RDM655389 RNI655389 RXE655389 SHA655389 SQW655389 TAS655389 TKO655389 TUK655389 UEG655389 UOC655389 UXY655389 VHU655389 VRQ655389 WBM655389 WLI655389 WVE655389 A720925 IS720925 SO720925 ACK720925 AMG720925 AWC720925 BFY720925 BPU720925 BZQ720925 CJM720925 CTI720925 DDE720925 DNA720925 DWW720925 EGS720925 EQO720925 FAK720925 FKG720925 FUC720925 GDY720925 GNU720925 GXQ720925 HHM720925 HRI720925 IBE720925 ILA720925 IUW720925 JES720925 JOO720925 JYK720925 KIG720925 KSC720925 LBY720925 LLU720925 LVQ720925 MFM720925 MPI720925 MZE720925 NJA720925 NSW720925 OCS720925 OMO720925 OWK720925 PGG720925 PQC720925 PZY720925 QJU720925 QTQ720925 RDM720925 RNI720925 RXE720925 SHA720925 SQW720925 TAS720925 TKO720925 TUK720925 UEG720925 UOC720925 UXY720925 VHU720925 VRQ720925 WBM720925 WLI720925 WVE720925 A786461 IS786461 SO786461 ACK786461 AMG786461 AWC786461 BFY786461 BPU786461 BZQ786461 CJM786461 CTI786461 DDE786461 DNA786461 DWW786461 EGS786461 EQO786461 FAK786461 FKG786461 FUC786461 GDY786461 GNU786461 GXQ786461 HHM786461 HRI786461 IBE786461 ILA786461 IUW786461 JES786461 JOO786461 JYK786461 KIG786461 KSC786461 LBY786461 LLU786461 LVQ786461 MFM786461 MPI786461 MZE786461 NJA786461 NSW786461 OCS786461 OMO786461 OWK786461 PGG786461 PQC786461 PZY786461 QJU786461 QTQ786461 RDM786461 RNI786461 RXE786461 SHA786461 SQW786461 TAS786461 TKO786461 TUK786461 UEG786461 UOC786461 UXY786461 VHU786461 VRQ786461 WBM786461 WLI786461 WVE786461 A851997 IS851997 SO851997 ACK851997 AMG851997 AWC851997 BFY851997 BPU851997 BZQ851997 CJM851997 CTI851997 DDE851997 DNA851997 DWW851997 EGS851997 EQO851997 FAK851997 FKG851997 FUC851997 GDY851997 GNU851997 GXQ851997 HHM851997 HRI851997 IBE851997 ILA851997 IUW851997 JES851997 JOO851997 JYK851997 KIG851997 KSC851997 LBY851997 LLU851997 LVQ851997 MFM851997 MPI851997 MZE851997 NJA851997 NSW851997 OCS851997 OMO851997 OWK851997 PGG851997 PQC851997 PZY851997 QJU851997 QTQ851997 RDM851997 RNI851997 RXE851997 SHA851997 SQW851997 TAS851997 TKO851997 TUK851997 UEG851997 UOC851997 UXY851997 VHU851997 VRQ851997 WBM851997 WLI851997 WVE851997 A917533 IS917533 SO917533 ACK917533 AMG917533 AWC917533 BFY917533 BPU917533 BZQ917533 CJM917533 CTI917533 DDE917533 DNA917533 DWW917533 EGS917533 EQO917533 FAK917533 FKG917533 FUC917533 GDY917533 GNU917533 GXQ917533 HHM917533 HRI917533 IBE917533 ILA917533 IUW917533 JES917533 JOO917533 JYK917533 KIG917533 KSC917533 LBY917533 LLU917533 LVQ917533 MFM917533 MPI917533 MZE917533 NJA917533 NSW917533 OCS917533 OMO917533 OWK917533 PGG917533 PQC917533 PZY917533 QJU917533 QTQ917533 RDM917533 RNI917533 RXE917533 SHA917533 SQW917533 TAS917533 TKO917533 TUK917533 UEG917533 UOC917533 UXY917533 VHU917533 VRQ917533 WBM917533 WLI917533 WVE917533 A983069 IS983069 SO983069 ACK983069 AMG983069 AWC983069 BFY983069 BPU983069 BZQ983069 CJM983069 CTI983069 DDE983069 DNA983069 DWW983069 EGS983069 EQO983069 FAK983069 FKG983069 FUC983069 GDY983069 GNU983069 GXQ983069 HHM983069 HRI983069 IBE983069 ILA983069 IUW983069 JES983069 JOO983069 JYK983069 KIG983069 KSC983069 LBY983069 LLU983069 LVQ983069 MFM983069 MPI983069 MZE983069 NJA983069 NSW983069 OCS983069 OMO983069 OWK983069 PGG983069 PQC983069 PZY983069 QJU983069 QTQ983069 RDM983069 RNI983069 RXE983069 SHA983069 SQW983069 TAS983069 TKO983069 TUK983069 UEG983069 UOC983069 UXY983069 VHU983069 VRQ983069 WBM983069 WLI983069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69 WLL983069 C65565 IV65565 SR65565 ACN65565 AMJ65565 AWF65565 BGB65565 BPX65565 BZT65565 CJP65565 CTL65565 DDH65565 DND65565 DWZ65565 EGV65565 EQR65565 FAN65565 FKJ65565 FUF65565 GEB65565 GNX65565 GXT65565 HHP65565 HRL65565 IBH65565 ILD65565 IUZ65565 JEV65565 JOR65565 JYN65565 KIJ65565 KSF65565 LCB65565 LLX65565 LVT65565 MFP65565 MPL65565 MZH65565 NJD65565 NSZ65565 OCV65565 OMR65565 OWN65565 PGJ65565 PQF65565 QAB65565 QJX65565 QTT65565 RDP65565 RNL65565 RXH65565 SHD65565 SQZ65565 TAV65565 TKR65565 TUN65565 UEJ65565 UOF65565 UYB65565 VHX65565 VRT65565 WBP65565 WLL65565 WVH65565 C131101 IV131101 SR131101 ACN131101 AMJ131101 AWF131101 BGB131101 BPX131101 BZT131101 CJP131101 CTL131101 DDH131101 DND131101 DWZ131101 EGV131101 EQR131101 FAN131101 FKJ131101 FUF131101 GEB131101 GNX131101 GXT131101 HHP131101 HRL131101 IBH131101 ILD131101 IUZ131101 JEV131101 JOR131101 JYN131101 KIJ131101 KSF131101 LCB131101 LLX131101 LVT131101 MFP131101 MPL131101 MZH131101 NJD131101 NSZ131101 OCV131101 OMR131101 OWN131101 PGJ131101 PQF131101 QAB131101 QJX131101 QTT131101 RDP131101 RNL131101 RXH131101 SHD131101 SQZ131101 TAV131101 TKR131101 TUN131101 UEJ131101 UOF131101 UYB131101 VHX131101 VRT131101 WBP131101 WLL131101 WVH131101 C196637 IV196637 SR196637 ACN196637 AMJ196637 AWF196637 BGB196637 BPX196637 BZT196637 CJP196637 CTL196637 DDH196637 DND196637 DWZ196637 EGV196637 EQR196637 FAN196637 FKJ196637 FUF196637 GEB196637 GNX196637 GXT196637 HHP196637 HRL196637 IBH196637 ILD196637 IUZ196637 JEV196637 JOR196637 JYN196637 KIJ196637 KSF196637 LCB196637 LLX196637 LVT196637 MFP196637 MPL196637 MZH196637 NJD196637 NSZ196637 OCV196637 OMR196637 OWN196637 PGJ196637 PQF196637 QAB196637 QJX196637 QTT196637 RDP196637 RNL196637 RXH196637 SHD196637 SQZ196637 TAV196637 TKR196637 TUN196637 UEJ196637 UOF196637 UYB196637 VHX196637 VRT196637 WBP196637 WLL196637 WVH196637 C262173 IV262173 SR262173 ACN262173 AMJ262173 AWF262173 BGB262173 BPX262173 BZT262173 CJP262173 CTL262173 DDH262173 DND262173 DWZ262173 EGV262173 EQR262173 FAN262173 FKJ262173 FUF262173 GEB262173 GNX262173 GXT262173 HHP262173 HRL262173 IBH262173 ILD262173 IUZ262173 JEV262173 JOR262173 JYN262173 KIJ262173 KSF262173 LCB262173 LLX262173 LVT262173 MFP262173 MPL262173 MZH262173 NJD262173 NSZ262173 OCV262173 OMR262173 OWN262173 PGJ262173 PQF262173 QAB262173 QJX262173 QTT262173 RDP262173 RNL262173 RXH262173 SHD262173 SQZ262173 TAV262173 TKR262173 TUN262173 UEJ262173 UOF262173 UYB262173 VHX262173 VRT262173 WBP262173 WLL262173 WVH262173 C327709 IV327709 SR327709 ACN327709 AMJ327709 AWF327709 BGB327709 BPX327709 BZT327709 CJP327709 CTL327709 DDH327709 DND327709 DWZ327709 EGV327709 EQR327709 FAN327709 FKJ327709 FUF327709 GEB327709 GNX327709 GXT327709 HHP327709 HRL327709 IBH327709 ILD327709 IUZ327709 JEV327709 JOR327709 JYN327709 KIJ327709 KSF327709 LCB327709 LLX327709 LVT327709 MFP327709 MPL327709 MZH327709 NJD327709 NSZ327709 OCV327709 OMR327709 OWN327709 PGJ327709 PQF327709 QAB327709 QJX327709 QTT327709 RDP327709 RNL327709 RXH327709 SHD327709 SQZ327709 TAV327709 TKR327709 TUN327709 UEJ327709 UOF327709 UYB327709 VHX327709 VRT327709 WBP327709 WLL327709 WVH327709 C393245 IV393245 SR393245 ACN393245 AMJ393245 AWF393245 BGB393245 BPX393245 BZT393245 CJP393245 CTL393245 DDH393245 DND393245 DWZ393245 EGV393245 EQR393245 FAN393245 FKJ393245 FUF393245 GEB393245 GNX393245 GXT393245 HHP393245 HRL393245 IBH393245 ILD393245 IUZ393245 JEV393245 JOR393245 JYN393245 KIJ393245 KSF393245 LCB393245 LLX393245 LVT393245 MFP393245 MPL393245 MZH393245 NJD393245 NSZ393245 OCV393245 OMR393245 OWN393245 PGJ393245 PQF393245 QAB393245 QJX393245 QTT393245 RDP393245 RNL393245 RXH393245 SHD393245 SQZ393245 TAV393245 TKR393245 TUN393245 UEJ393245 UOF393245 UYB393245 VHX393245 VRT393245 WBP393245 WLL393245 WVH393245 C458781 IV458781 SR458781 ACN458781 AMJ458781 AWF458781 BGB458781 BPX458781 BZT458781 CJP458781 CTL458781 DDH458781 DND458781 DWZ458781 EGV458781 EQR458781 FAN458781 FKJ458781 FUF458781 GEB458781 GNX458781 GXT458781 HHP458781 HRL458781 IBH458781 ILD458781 IUZ458781 JEV458781 JOR458781 JYN458781 KIJ458781 KSF458781 LCB458781 LLX458781 LVT458781 MFP458781 MPL458781 MZH458781 NJD458781 NSZ458781 OCV458781 OMR458781 OWN458781 PGJ458781 PQF458781 QAB458781 QJX458781 QTT458781 RDP458781 RNL458781 RXH458781 SHD458781 SQZ458781 TAV458781 TKR458781 TUN458781 UEJ458781 UOF458781 UYB458781 VHX458781 VRT458781 WBP458781 WLL458781 WVH458781 C524317 IV524317 SR524317 ACN524317 AMJ524317 AWF524317 BGB524317 BPX524317 BZT524317 CJP524317 CTL524317 DDH524317 DND524317 DWZ524317 EGV524317 EQR524317 FAN524317 FKJ524317 FUF524317 GEB524317 GNX524317 GXT524317 HHP524317 HRL524317 IBH524317 ILD524317 IUZ524317 JEV524317 JOR524317 JYN524317 KIJ524317 KSF524317 LCB524317 LLX524317 LVT524317 MFP524317 MPL524317 MZH524317 NJD524317 NSZ524317 OCV524317 OMR524317 OWN524317 PGJ524317 PQF524317 QAB524317 QJX524317 QTT524317 RDP524317 RNL524317 RXH524317 SHD524317 SQZ524317 TAV524317 TKR524317 TUN524317 UEJ524317 UOF524317 UYB524317 VHX524317 VRT524317 WBP524317 WLL524317 WVH524317 C589853 IV589853 SR589853 ACN589853 AMJ589853 AWF589853 BGB589853 BPX589853 BZT589853 CJP589853 CTL589853 DDH589853 DND589853 DWZ589853 EGV589853 EQR589853 FAN589853 FKJ589853 FUF589853 GEB589853 GNX589853 GXT589853 HHP589853 HRL589853 IBH589853 ILD589853 IUZ589853 JEV589853 JOR589853 JYN589853 KIJ589853 KSF589853 LCB589853 LLX589853 LVT589853 MFP589853 MPL589853 MZH589853 NJD589853 NSZ589853 OCV589853 OMR589853 OWN589853 PGJ589853 PQF589853 QAB589853 QJX589853 QTT589853 RDP589853 RNL589853 RXH589853 SHD589853 SQZ589853 TAV589853 TKR589853 TUN589853 UEJ589853 UOF589853 UYB589853 VHX589853 VRT589853 WBP589853 WLL589853 WVH589853 C655389 IV655389 SR655389 ACN655389 AMJ655389 AWF655389 BGB655389 BPX655389 BZT655389 CJP655389 CTL655389 DDH655389 DND655389 DWZ655389 EGV655389 EQR655389 FAN655389 FKJ655389 FUF655389 GEB655389 GNX655389 GXT655389 HHP655389 HRL655389 IBH655389 ILD655389 IUZ655389 JEV655389 JOR655389 JYN655389 KIJ655389 KSF655389 LCB655389 LLX655389 LVT655389 MFP655389 MPL655389 MZH655389 NJD655389 NSZ655389 OCV655389 OMR655389 OWN655389 PGJ655389 PQF655389 QAB655389 QJX655389 QTT655389 RDP655389 RNL655389 RXH655389 SHD655389 SQZ655389 TAV655389 TKR655389 TUN655389 UEJ655389 UOF655389 UYB655389 VHX655389 VRT655389 WBP655389 WLL655389 WVH655389 C720925 IV720925 SR720925 ACN720925 AMJ720925 AWF720925 BGB720925 BPX720925 BZT720925 CJP720925 CTL720925 DDH720925 DND720925 DWZ720925 EGV720925 EQR720925 FAN720925 FKJ720925 FUF720925 GEB720925 GNX720925 GXT720925 HHP720925 HRL720925 IBH720925 ILD720925 IUZ720925 JEV720925 JOR720925 JYN720925 KIJ720925 KSF720925 LCB720925 LLX720925 LVT720925 MFP720925 MPL720925 MZH720925 NJD720925 NSZ720925 OCV720925 OMR720925 OWN720925 PGJ720925 PQF720925 QAB720925 QJX720925 QTT720925 RDP720925 RNL720925 RXH720925 SHD720925 SQZ720925 TAV720925 TKR720925 TUN720925 UEJ720925 UOF720925 UYB720925 VHX720925 VRT720925 WBP720925 WLL720925 WVH720925 C786461 IV786461 SR786461 ACN786461 AMJ786461 AWF786461 BGB786461 BPX786461 BZT786461 CJP786461 CTL786461 DDH786461 DND786461 DWZ786461 EGV786461 EQR786461 FAN786461 FKJ786461 FUF786461 GEB786461 GNX786461 GXT786461 HHP786461 HRL786461 IBH786461 ILD786461 IUZ786461 JEV786461 JOR786461 JYN786461 KIJ786461 KSF786461 LCB786461 LLX786461 LVT786461 MFP786461 MPL786461 MZH786461 NJD786461 NSZ786461 OCV786461 OMR786461 OWN786461 PGJ786461 PQF786461 QAB786461 QJX786461 QTT786461 RDP786461 RNL786461 RXH786461 SHD786461 SQZ786461 TAV786461 TKR786461 TUN786461 UEJ786461 UOF786461 UYB786461 VHX786461 VRT786461 WBP786461 WLL786461 WVH786461 C851997 IV851997 SR851997 ACN851997 AMJ851997 AWF851997 BGB851997 BPX851997 BZT851997 CJP851997 CTL851997 DDH851997 DND851997 DWZ851997 EGV851997 EQR851997 FAN851997 FKJ851997 FUF851997 GEB851997 GNX851997 GXT851997 HHP851997 HRL851997 IBH851997 ILD851997 IUZ851997 JEV851997 JOR851997 JYN851997 KIJ851997 KSF851997 LCB851997 LLX851997 LVT851997 MFP851997 MPL851997 MZH851997 NJD851997 NSZ851997 OCV851997 OMR851997 OWN851997 PGJ851997 PQF851997 QAB851997 QJX851997 QTT851997 RDP851997 RNL851997 RXH851997 SHD851997 SQZ851997 TAV851997 TKR851997 TUN851997 UEJ851997 UOF851997 UYB851997 VHX851997 VRT851997 WBP851997 WLL851997 WVH851997 C917533 IV917533 SR917533 ACN917533 AMJ917533 AWF917533 BGB917533 BPX917533 BZT917533 CJP917533 CTL917533 DDH917533 DND917533 DWZ917533 EGV917533 EQR917533 FAN917533 FKJ917533 FUF917533 GEB917533 GNX917533 GXT917533 HHP917533 HRL917533 IBH917533 ILD917533 IUZ917533 JEV917533 JOR917533 JYN917533 KIJ917533 KSF917533 LCB917533 LLX917533 LVT917533 MFP917533 MPL917533 MZH917533 NJD917533 NSZ917533 OCV917533 OMR917533 OWN917533 PGJ917533 PQF917533 QAB917533 QJX917533 QTT917533 RDP917533 RNL917533 RXH917533 SHD917533 SQZ917533 TAV917533 TKR917533 TUN917533 UEJ917533 UOF917533 UYB917533 VHX917533 VRT917533 WBP917533 WLL917533 WVH917533 C983069 IV983069 SR983069 ACN983069 AMJ983069 AWF983069 BGB983069 BPX983069 BZT983069 CJP983069 CTL983069 DDH983069 DND983069 DWZ983069 EGV983069 EQR983069 FAN983069 FKJ983069 FUF983069 GEB983069 GNX983069 GXT983069 HHP983069 HRL983069 IBH983069 ILD983069 IUZ983069 JEV983069 JOR983069 JYN983069 KIJ983069 KSF983069 LCB983069 LLX983069 LVT983069 MFP983069 MPL983069 MZH983069 NJD983069 NSZ983069 OCV983069 OMR983069 OWN983069 PGJ983069 PQF983069 QAB983069 QJX983069 QTT983069 RDP983069 RNL983069 RXH983069 SHD983069 SQZ983069 TAV983069 TKR983069 TUN983069 UEJ983069 UOF983069 UYB983069 VHX983069 VRT983069 WBP983069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WVG153"/>
  <sheetViews>
    <sheetView topLeftCell="H53" zoomScale="80" zoomScaleNormal="80" workbookViewId="0">
      <selection activeCell="M61" sqref="M61"/>
    </sheetView>
  </sheetViews>
  <sheetFormatPr baseColWidth="10" defaultRowHeight="15" x14ac:dyDescent="0.25"/>
  <cols>
    <col min="1" max="1" width="3.140625" style="9" bestFit="1" customWidth="1"/>
    <col min="2" max="2" width="102.7109375" style="9" bestFit="1" customWidth="1"/>
    <col min="3" max="3" width="31.140625" style="9" customWidth="1"/>
    <col min="4" max="4" width="35.7109375" style="181" customWidth="1"/>
    <col min="5" max="5" width="25" style="9" customWidth="1"/>
    <col min="6" max="6" width="29.7109375" style="9" customWidth="1"/>
    <col min="7" max="7" width="35.140625" style="9" customWidth="1"/>
    <col min="8" max="8" width="24.5703125" style="9" customWidth="1"/>
    <col min="9" max="9" width="24" style="9" customWidth="1"/>
    <col min="10" max="10" width="34.85546875" style="9" customWidth="1"/>
    <col min="11" max="11" width="33.7109375" style="9" customWidth="1"/>
    <col min="12" max="12" width="28" style="181" customWidth="1"/>
    <col min="13" max="13" width="18.7109375" style="9" customWidth="1"/>
    <col min="14" max="14" width="22.140625" style="9" customWidth="1"/>
    <col min="15" max="15" width="38.5703125" style="9" customWidth="1"/>
    <col min="16" max="16" width="46.85546875" style="9" customWidth="1"/>
    <col min="17" max="17" width="52"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11.42578125"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11.42578125"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11.42578125"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11.42578125"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11.42578125"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11.42578125"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11.42578125"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11.42578125"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11.42578125"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11.42578125"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11.42578125"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11.42578125"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11.42578125"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11.42578125"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11.42578125"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11.42578125"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11.42578125"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11.42578125"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11.42578125"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11.42578125"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11.42578125"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11.42578125"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11.42578125"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11.42578125"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11.42578125"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11.42578125"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11.42578125"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11.42578125"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11.42578125"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11.42578125"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11.42578125"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11.42578125"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11.42578125"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11.42578125"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11.42578125"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11.42578125"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11.42578125"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11.42578125"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11.42578125"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11.42578125"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11.42578125"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11.42578125"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11.42578125"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11.42578125"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11.42578125"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11.42578125"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11.42578125"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11.42578125"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11.42578125"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11.42578125"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11.42578125"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11.42578125"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11.42578125"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11.42578125"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11.42578125"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11.42578125"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11.42578125"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11.42578125"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11.42578125"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11.42578125"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11.42578125"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11.42578125"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11.42578125"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359" t="s">
        <v>61</v>
      </c>
      <c r="C2" s="360"/>
      <c r="D2" s="360"/>
      <c r="E2" s="360"/>
      <c r="F2" s="360"/>
      <c r="G2" s="360"/>
      <c r="H2" s="360"/>
      <c r="I2" s="360"/>
      <c r="J2" s="360"/>
      <c r="K2" s="360"/>
      <c r="L2" s="360"/>
      <c r="M2" s="360"/>
      <c r="N2" s="360"/>
      <c r="O2" s="360"/>
      <c r="P2" s="360"/>
    </row>
    <row r="4" spans="2:16" ht="26.25" x14ac:dyDescent="0.25">
      <c r="B4" s="359" t="s">
        <v>47</v>
      </c>
      <c r="C4" s="360"/>
      <c r="D4" s="360"/>
      <c r="E4" s="360"/>
      <c r="F4" s="360"/>
      <c r="G4" s="360"/>
      <c r="H4" s="360"/>
      <c r="I4" s="360"/>
      <c r="J4" s="360"/>
      <c r="K4" s="360"/>
      <c r="L4" s="360"/>
      <c r="M4" s="360"/>
      <c r="N4" s="360"/>
      <c r="O4" s="360"/>
      <c r="P4" s="360"/>
    </row>
    <row r="5" spans="2:16" ht="15.75" thickBot="1" x14ac:dyDescent="0.3"/>
    <row r="6" spans="2:16" ht="21.75" thickBot="1" x14ac:dyDescent="0.3">
      <c r="B6" s="11" t="s">
        <v>4</v>
      </c>
      <c r="C6" s="375" t="s">
        <v>153</v>
      </c>
      <c r="D6" s="375"/>
      <c r="E6" s="375"/>
      <c r="F6" s="375"/>
      <c r="G6" s="375"/>
      <c r="H6" s="375"/>
      <c r="I6" s="375"/>
      <c r="J6" s="375"/>
      <c r="K6" s="375"/>
      <c r="L6" s="375"/>
      <c r="M6" s="375"/>
      <c r="N6" s="376"/>
    </row>
    <row r="7" spans="2:16" ht="16.5" thickBot="1" x14ac:dyDescent="0.3">
      <c r="B7" s="12" t="s">
        <v>5</v>
      </c>
      <c r="C7" s="375" t="s">
        <v>154</v>
      </c>
      <c r="D7" s="375"/>
      <c r="E7" s="375"/>
      <c r="F7" s="375"/>
      <c r="G7" s="375"/>
      <c r="H7" s="375"/>
      <c r="I7" s="375"/>
      <c r="J7" s="375"/>
      <c r="K7" s="375"/>
      <c r="L7" s="375"/>
      <c r="M7" s="375"/>
      <c r="N7" s="376"/>
    </row>
    <row r="8" spans="2:16" ht="16.5" thickBot="1" x14ac:dyDescent="0.3">
      <c r="B8" s="12" t="s">
        <v>6</v>
      </c>
      <c r="C8" s="375" t="s">
        <v>189</v>
      </c>
      <c r="D8" s="375"/>
      <c r="E8" s="375"/>
      <c r="F8" s="375"/>
      <c r="G8" s="375"/>
      <c r="H8" s="375"/>
      <c r="I8" s="375"/>
      <c r="J8" s="375"/>
      <c r="K8" s="375"/>
      <c r="L8" s="375"/>
      <c r="M8" s="375"/>
      <c r="N8" s="376"/>
    </row>
    <row r="9" spans="2:16" ht="16.5" thickBot="1" x14ac:dyDescent="0.3">
      <c r="B9" s="12" t="s">
        <v>7</v>
      </c>
      <c r="C9" s="375"/>
      <c r="D9" s="375"/>
      <c r="E9" s="375"/>
      <c r="F9" s="375"/>
      <c r="G9" s="375"/>
      <c r="H9" s="375"/>
      <c r="I9" s="375"/>
      <c r="J9" s="375"/>
      <c r="K9" s="375"/>
      <c r="L9" s="375"/>
      <c r="M9" s="375"/>
      <c r="N9" s="376"/>
    </row>
    <row r="10" spans="2:16" ht="16.5" thickBot="1" x14ac:dyDescent="0.3">
      <c r="B10" s="12" t="s">
        <v>8</v>
      </c>
      <c r="C10" s="377"/>
      <c r="D10" s="377"/>
      <c r="E10" s="378"/>
      <c r="F10" s="34"/>
      <c r="G10" s="34"/>
      <c r="H10" s="34"/>
      <c r="I10" s="34"/>
      <c r="J10" s="34"/>
      <c r="K10" s="34"/>
      <c r="L10" s="190"/>
      <c r="M10" s="34"/>
      <c r="N10" s="35"/>
    </row>
    <row r="11" spans="2:16" ht="16.5" thickBot="1" x14ac:dyDescent="0.3">
      <c r="B11" s="14" t="s">
        <v>9</v>
      </c>
      <c r="C11" s="15">
        <v>41973</v>
      </c>
      <c r="D11" s="182"/>
      <c r="E11" s="16"/>
      <c r="F11" s="16"/>
      <c r="G11" s="16"/>
      <c r="H11" s="16"/>
      <c r="I11" s="16"/>
      <c r="J11" s="16"/>
      <c r="K11" s="16"/>
      <c r="L11" s="182"/>
      <c r="M11" s="16"/>
      <c r="N11" s="17"/>
    </row>
    <row r="12" spans="2:16" ht="15.75" x14ac:dyDescent="0.25">
      <c r="B12" s="13"/>
      <c r="C12" s="18"/>
      <c r="D12" s="183"/>
      <c r="E12" s="19"/>
      <c r="F12" s="19"/>
      <c r="G12" s="19"/>
      <c r="H12" s="19"/>
      <c r="I12" s="102"/>
      <c r="J12" s="102"/>
      <c r="K12" s="102"/>
      <c r="L12" s="191"/>
      <c r="M12" s="102"/>
      <c r="N12" s="19"/>
    </row>
    <row r="13" spans="2:16" x14ac:dyDescent="0.25">
      <c r="I13" s="102"/>
      <c r="J13" s="102"/>
      <c r="K13" s="102"/>
      <c r="L13" s="191"/>
      <c r="M13" s="102"/>
      <c r="N13" s="103"/>
    </row>
    <row r="14" spans="2:16" ht="45.75" customHeight="1" x14ac:dyDescent="0.25">
      <c r="B14" s="368" t="s">
        <v>96</v>
      </c>
      <c r="C14" s="368"/>
      <c r="D14" s="279" t="s">
        <v>12</v>
      </c>
      <c r="E14" s="279" t="s">
        <v>13</v>
      </c>
      <c r="F14" s="279" t="s">
        <v>29</v>
      </c>
      <c r="G14" s="87"/>
      <c r="I14" s="38"/>
      <c r="J14" s="38"/>
      <c r="K14" s="38"/>
      <c r="L14" s="38"/>
      <c r="M14" s="38"/>
      <c r="N14" s="103"/>
    </row>
    <row r="15" spans="2:16" x14ac:dyDescent="0.25">
      <c r="B15" s="368"/>
      <c r="C15" s="368"/>
      <c r="D15" s="279">
        <v>35</v>
      </c>
      <c r="E15" s="36">
        <v>1633705550</v>
      </c>
      <c r="F15" s="168">
        <v>706</v>
      </c>
      <c r="G15" s="88"/>
      <c r="I15" s="39"/>
      <c r="J15" s="39"/>
      <c r="K15" s="39"/>
      <c r="L15" s="185"/>
      <c r="M15" s="39"/>
      <c r="N15" s="103"/>
    </row>
    <row r="16" spans="2:16" x14ac:dyDescent="0.25">
      <c r="B16" s="368"/>
      <c r="C16" s="368"/>
      <c r="D16" s="279"/>
      <c r="E16" s="36"/>
      <c r="F16" s="168"/>
      <c r="G16" s="88"/>
      <c r="I16" s="39"/>
      <c r="J16" s="39"/>
      <c r="K16" s="39"/>
      <c r="L16" s="185"/>
      <c r="M16" s="39"/>
      <c r="N16" s="103"/>
    </row>
    <row r="17" spans="1:14" x14ac:dyDescent="0.25">
      <c r="B17" s="368"/>
      <c r="C17" s="368"/>
      <c r="D17" s="279"/>
      <c r="E17" s="36"/>
      <c r="F17" s="168"/>
      <c r="G17" s="88"/>
      <c r="I17" s="39"/>
      <c r="J17" s="39"/>
      <c r="K17" s="39"/>
      <c r="L17" s="185"/>
      <c r="M17" s="39"/>
      <c r="N17" s="103"/>
    </row>
    <row r="18" spans="1:14" x14ac:dyDescent="0.25">
      <c r="B18" s="368"/>
      <c r="C18" s="368"/>
      <c r="D18" s="279"/>
      <c r="E18" s="36"/>
      <c r="F18" s="168"/>
      <c r="G18" s="88"/>
      <c r="H18" s="22"/>
      <c r="I18" s="39"/>
      <c r="J18" s="39"/>
      <c r="K18" s="39"/>
      <c r="L18" s="185"/>
      <c r="M18" s="39"/>
      <c r="N18" s="20"/>
    </row>
    <row r="19" spans="1:14" x14ac:dyDescent="0.25">
      <c r="B19" s="368"/>
      <c r="C19" s="368"/>
      <c r="D19" s="279"/>
      <c r="E19" s="36"/>
      <c r="F19" s="168"/>
      <c r="G19" s="88"/>
      <c r="H19" s="22"/>
      <c r="I19" s="41"/>
      <c r="J19" s="41"/>
      <c r="K19" s="41"/>
      <c r="L19" s="192"/>
      <c r="M19" s="41"/>
      <c r="N19" s="20"/>
    </row>
    <row r="20" spans="1:14" x14ac:dyDescent="0.25">
      <c r="B20" s="368"/>
      <c r="C20" s="368"/>
      <c r="D20" s="279"/>
      <c r="E20" s="36"/>
      <c r="F20" s="168"/>
      <c r="G20" s="88"/>
      <c r="H20" s="22"/>
      <c r="I20" s="102"/>
      <c r="J20" s="102"/>
      <c r="K20" s="102"/>
      <c r="L20" s="191"/>
      <c r="M20" s="102"/>
      <c r="N20" s="20"/>
    </row>
    <row r="21" spans="1:14" x14ac:dyDescent="0.25">
      <c r="B21" s="368"/>
      <c r="C21" s="368"/>
      <c r="D21" s="279"/>
      <c r="E21" s="37"/>
      <c r="F21" s="168"/>
      <c r="G21" s="88"/>
      <c r="H21" s="22"/>
      <c r="I21" s="102"/>
      <c r="J21" s="102"/>
      <c r="K21" s="102"/>
      <c r="L21" s="191"/>
      <c r="M21" s="102"/>
      <c r="N21" s="20"/>
    </row>
    <row r="22" spans="1:14" ht="15.75" thickBot="1" x14ac:dyDescent="0.3">
      <c r="B22" s="373" t="s">
        <v>14</v>
      </c>
      <c r="C22" s="374"/>
      <c r="D22" s="279"/>
      <c r="E22" s="61"/>
      <c r="F22" s="168"/>
      <c r="G22" s="88"/>
      <c r="H22" s="22"/>
      <c r="I22" s="102"/>
      <c r="J22" s="102"/>
      <c r="K22" s="102"/>
      <c r="L22" s="191"/>
      <c r="M22" s="102"/>
      <c r="N22" s="20"/>
    </row>
    <row r="23" spans="1:14" ht="45.75" thickBot="1" x14ac:dyDescent="0.3">
      <c r="A23" s="42"/>
      <c r="B23" s="51" t="s">
        <v>15</v>
      </c>
      <c r="C23" s="51" t="s">
        <v>97</v>
      </c>
      <c r="E23" s="38"/>
      <c r="F23" s="38"/>
      <c r="G23" s="38"/>
      <c r="H23" s="38"/>
      <c r="I23" s="10"/>
      <c r="J23" s="10"/>
      <c r="K23" s="10"/>
      <c r="L23" s="193"/>
      <c r="M23" s="10"/>
    </row>
    <row r="24" spans="1:14" ht="15.75" thickBot="1" x14ac:dyDescent="0.3">
      <c r="A24" s="43">
        <v>1</v>
      </c>
      <c r="C24" s="303">
        <f>F15*80%</f>
        <v>564.80000000000007</v>
      </c>
      <c r="D24" s="184"/>
      <c r="E24" s="304">
        <f>E22</f>
        <v>0</v>
      </c>
      <c r="F24" s="40"/>
      <c r="G24" s="40"/>
      <c r="H24" s="40"/>
      <c r="I24" s="23"/>
      <c r="J24" s="23"/>
      <c r="K24" s="23"/>
      <c r="L24" s="194"/>
      <c r="M24" s="23"/>
    </row>
    <row r="25" spans="1:14" x14ac:dyDescent="0.25">
      <c r="A25" s="94"/>
      <c r="C25" s="95"/>
      <c r="D25" s="185"/>
      <c r="E25" s="96"/>
      <c r="F25" s="40"/>
      <c r="G25" s="40"/>
      <c r="H25" s="40"/>
      <c r="I25" s="23"/>
      <c r="J25" s="23"/>
      <c r="K25" s="23"/>
      <c r="L25" s="194"/>
      <c r="M25" s="23"/>
    </row>
    <row r="26" spans="1:14" x14ac:dyDescent="0.25">
      <c r="A26" s="94"/>
      <c r="C26" s="95"/>
      <c r="D26" s="185"/>
      <c r="E26" s="96"/>
      <c r="F26" s="40"/>
      <c r="G26" s="40"/>
      <c r="H26" s="40"/>
      <c r="I26" s="23"/>
      <c r="J26" s="23"/>
      <c r="K26" s="23"/>
      <c r="L26" s="194"/>
      <c r="M26" s="23"/>
    </row>
    <row r="27" spans="1:14" x14ac:dyDescent="0.25">
      <c r="A27" s="94"/>
      <c r="B27" s="111" t="s">
        <v>130</v>
      </c>
      <c r="C27" s="99"/>
      <c r="D27" s="186"/>
      <c r="E27" s="99"/>
      <c r="F27" s="99"/>
      <c r="G27" s="99"/>
      <c r="H27" s="99"/>
      <c r="I27" s="102"/>
      <c r="J27" s="102"/>
      <c r="K27" s="102"/>
      <c r="L27" s="191"/>
      <c r="M27" s="102"/>
      <c r="N27" s="103"/>
    </row>
    <row r="28" spans="1:14" x14ac:dyDescent="0.25">
      <c r="A28" s="94"/>
      <c r="B28" s="99"/>
      <c r="C28" s="99"/>
      <c r="D28" s="186"/>
      <c r="E28" s="99"/>
      <c r="F28" s="99"/>
      <c r="G28" s="99"/>
      <c r="H28" s="99"/>
      <c r="I28" s="102"/>
      <c r="J28" s="102"/>
      <c r="K28" s="102"/>
      <c r="L28" s="191"/>
      <c r="M28" s="102"/>
      <c r="N28" s="103"/>
    </row>
    <row r="29" spans="1:14" x14ac:dyDescent="0.25">
      <c r="A29" s="94"/>
      <c r="B29" s="113" t="s">
        <v>33</v>
      </c>
      <c r="C29" s="113" t="s">
        <v>131</v>
      </c>
      <c r="D29" s="113" t="s">
        <v>132</v>
      </c>
      <c r="E29" s="99"/>
      <c r="F29" s="99"/>
      <c r="G29" s="99"/>
      <c r="H29" s="99"/>
      <c r="I29" s="102"/>
      <c r="J29" s="102"/>
      <c r="K29" s="102"/>
      <c r="L29" s="191"/>
      <c r="M29" s="102"/>
      <c r="N29" s="103"/>
    </row>
    <row r="30" spans="1:14" x14ac:dyDescent="0.25">
      <c r="A30" s="94"/>
      <c r="B30" s="110" t="s">
        <v>133</v>
      </c>
      <c r="C30" s="110"/>
      <c r="D30" s="151" t="s">
        <v>194</v>
      </c>
      <c r="E30" s="99"/>
      <c r="F30" s="99"/>
      <c r="G30" s="99"/>
      <c r="H30" s="99"/>
      <c r="I30" s="102"/>
      <c r="J30" s="102"/>
      <c r="K30" s="102"/>
      <c r="L30" s="191"/>
      <c r="M30" s="102"/>
      <c r="N30" s="103"/>
    </row>
    <row r="31" spans="1:14" x14ac:dyDescent="0.25">
      <c r="A31" s="94"/>
      <c r="B31" s="110" t="s">
        <v>134</v>
      </c>
      <c r="C31" s="110"/>
      <c r="D31" s="151" t="s">
        <v>194</v>
      </c>
      <c r="E31" s="99"/>
      <c r="F31" s="99"/>
      <c r="G31" s="99"/>
      <c r="H31" s="99"/>
      <c r="I31" s="102"/>
      <c r="J31" s="102"/>
      <c r="K31" s="102"/>
      <c r="L31" s="191"/>
      <c r="M31" s="102"/>
      <c r="N31" s="103"/>
    </row>
    <row r="32" spans="1:14" x14ac:dyDescent="0.25">
      <c r="A32" s="94"/>
      <c r="B32" s="110" t="s">
        <v>135</v>
      </c>
      <c r="C32" s="110"/>
      <c r="D32" s="151" t="s">
        <v>194</v>
      </c>
      <c r="E32" s="99"/>
      <c r="F32" s="99"/>
      <c r="G32" s="99"/>
      <c r="H32" s="99"/>
      <c r="I32" s="102"/>
      <c r="J32" s="102"/>
      <c r="K32" s="102"/>
      <c r="L32" s="191"/>
      <c r="M32" s="102"/>
      <c r="N32" s="103"/>
    </row>
    <row r="33" spans="1:17" x14ac:dyDescent="0.25">
      <c r="A33" s="94"/>
      <c r="B33" s="110" t="s">
        <v>136</v>
      </c>
      <c r="C33" s="110"/>
      <c r="D33" s="151" t="s">
        <v>194</v>
      </c>
      <c r="E33" s="99"/>
      <c r="F33" s="99"/>
      <c r="G33" s="99"/>
      <c r="H33" s="99"/>
      <c r="I33" s="102"/>
      <c r="J33" s="102"/>
      <c r="K33" s="102"/>
      <c r="L33" s="191"/>
      <c r="M33" s="102"/>
      <c r="N33" s="103"/>
    </row>
    <row r="34" spans="1:17" x14ac:dyDescent="0.25">
      <c r="A34" s="94"/>
      <c r="B34" s="99"/>
      <c r="C34" s="99"/>
      <c r="D34" s="186"/>
      <c r="E34" s="99"/>
      <c r="F34" s="99"/>
      <c r="G34" s="99"/>
      <c r="H34" s="99"/>
      <c r="I34" s="102"/>
      <c r="J34" s="102"/>
      <c r="K34" s="102"/>
      <c r="L34" s="191"/>
      <c r="M34" s="102"/>
      <c r="N34" s="103"/>
    </row>
    <row r="35" spans="1:17" x14ac:dyDescent="0.25">
      <c r="A35" s="94"/>
      <c r="B35" s="99"/>
      <c r="C35" s="99"/>
      <c r="D35" s="186"/>
      <c r="E35" s="99"/>
      <c r="F35" s="99"/>
      <c r="G35" s="99"/>
      <c r="H35" s="99"/>
      <c r="I35" s="102"/>
      <c r="J35" s="102"/>
      <c r="K35" s="102"/>
      <c r="L35" s="191"/>
      <c r="M35" s="102"/>
      <c r="N35" s="103"/>
    </row>
    <row r="36" spans="1:17" x14ac:dyDescent="0.25">
      <c r="A36" s="94"/>
      <c r="B36" s="111" t="s">
        <v>137</v>
      </c>
      <c r="C36" s="99"/>
      <c r="D36" s="186"/>
      <c r="E36" s="99"/>
      <c r="F36" s="99"/>
      <c r="G36" s="99"/>
      <c r="H36" s="99"/>
      <c r="I36" s="102"/>
      <c r="J36" s="102"/>
      <c r="K36" s="102"/>
      <c r="L36" s="191"/>
      <c r="M36" s="102"/>
      <c r="N36" s="103"/>
    </row>
    <row r="37" spans="1:17" x14ac:dyDescent="0.25">
      <c r="A37" s="94"/>
      <c r="B37" s="99"/>
      <c r="C37" s="99"/>
      <c r="D37" s="186"/>
      <c r="E37" s="99"/>
      <c r="F37" s="99"/>
      <c r="G37" s="99"/>
      <c r="H37" s="99"/>
      <c r="I37" s="102"/>
      <c r="J37" s="102"/>
      <c r="K37" s="102"/>
      <c r="L37" s="191"/>
      <c r="M37" s="102"/>
      <c r="N37" s="103"/>
    </row>
    <row r="38" spans="1:17" x14ac:dyDescent="0.25">
      <c r="A38" s="94"/>
      <c r="B38" s="99"/>
      <c r="C38" s="99"/>
      <c r="D38" s="186"/>
      <c r="E38" s="99"/>
      <c r="F38" s="99"/>
      <c r="G38" s="99"/>
      <c r="H38" s="99"/>
      <c r="I38" s="102"/>
      <c r="J38" s="102"/>
      <c r="K38" s="102"/>
      <c r="L38" s="191"/>
      <c r="M38" s="102"/>
      <c r="N38" s="103"/>
    </row>
    <row r="39" spans="1:17" x14ac:dyDescent="0.25">
      <c r="A39" s="94"/>
      <c r="B39" s="113" t="s">
        <v>33</v>
      </c>
      <c r="C39" s="113" t="s">
        <v>56</v>
      </c>
      <c r="D39" s="109" t="s">
        <v>50</v>
      </c>
      <c r="E39" s="112" t="s">
        <v>16</v>
      </c>
      <c r="F39" s="99"/>
      <c r="G39" s="99"/>
      <c r="H39" s="99"/>
      <c r="I39" s="102"/>
      <c r="J39" s="102"/>
      <c r="K39" s="102"/>
      <c r="L39" s="191"/>
      <c r="M39" s="102"/>
      <c r="N39" s="103"/>
    </row>
    <row r="40" spans="1:17" ht="28.5" x14ac:dyDescent="0.25">
      <c r="A40" s="94"/>
      <c r="B40" s="100" t="s">
        <v>138</v>
      </c>
      <c r="C40" s="101">
        <v>40</v>
      </c>
      <c r="D40" s="151">
        <v>0</v>
      </c>
      <c r="E40" s="357">
        <f>+D40+D41</f>
        <v>0</v>
      </c>
      <c r="F40" s="99"/>
      <c r="G40" s="99"/>
      <c r="H40" s="99"/>
      <c r="I40" s="102"/>
      <c r="J40" s="102"/>
      <c r="K40" s="102"/>
      <c r="L40" s="191"/>
      <c r="M40" s="102"/>
      <c r="N40" s="103"/>
    </row>
    <row r="41" spans="1:17" ht="42.75" x14ac:dyDescent="0.25">
      <c r="A41" s="94"/>
      <c r="B41" s="100" t="s">
        <v>139</v>
      </c>
      <c r="C41" s="101">
        <v>60</v>
      </c>
      <c r="D41" s="151">
        <f>+F152</f>
        <v>0</v>
      </c>
      <c r="E41" s="358"/>
      <c r="F41" s="99"/>
      <c r="G41" s="99"/>
      <c r="H41" s="99"/>
      <c r="I41" s="102"/>
      <c r="J41" s="102"/>
      <c r="K41" s="102"/>
      <c r="L41" s="191"/>
      <c r="M41" s="102"/>
      <c r="N41" s="103"/>
    </row>
    <row r="42" spans="1:17" x14ac:dyDescent="0.25">
      <c r="A42" s="94"/>
      <c r="C42" s="95"/>
      <c r="D42" s="185"/>
      <c r="E42" s="96"/>
      <c r="F42" s="40"/>
      <c r="G42" s="40"/>
      <c r="H42" s="40"/>
      <c r="I42" s="23"/>
      <c r="J42" s="23"/>
      <c r="K42" s="23"/>
      <c r="L42" s="194"/>
      <c r="M42" s="23"/>
    </row>
    <row r="43" spans="1:17" x14ac:dyDescent="0.25">
      <c r="A43" s="94"/>
      <c r="C43" s="95"/>
      <c r="D43" s="185"/>
      <c r="E43" s="96"/>
      <c r="F43" s="40"/>
      <c r="G43" s="40"/>
      <c r="H43" s="40"/>
      <c r="I43" s="23"/>
      <c r="J43" s="23"/>
      <c r="K43" s="23"/>
      <c r="L43" s="194"/>
      <c r="M43" s="23"/>
    </row>
    <row r="44" spans="1:17" x14ac:dyDescent="0.25">
      <c r="A44" s="94"/>
      <c r="C44" s="95"/>
      <c r="D44" s="185"/>
      <c r="E44" s="96"/>
      <c r="F44" s="40"/>
      <c r="G44" s="40"/>
      <c r="H44" s="40"/>
      <c r="I44" s="23"/>
      <c r="J44" s="23"/>
      <c r="K44" s="23"/>
      <c r="L44" s="194"/>
      <c r="M44" s="23"/>
    </row>
    <row r="45" spans="1:17" ht="15.75" thickBot="1" x14ac:dyDescent="0.3">
      <c r="M45" s="370" t="s">
        <v>35</v>
      </c>
      <c r="N45" s="370"/>
    </row>
    <row r="46" spans="1:17" x14ac:dyDescent="0.25">
      <c r="B46" s="111" t="s">
        <v>30</v>
      </c>
      <c r="M46" s="62"/>
      <c r="N46" s="62"/>
    </row>
    <row r="47" spans="1:17" ht="15.75" thickBot="1" x14ac:dyDescent="0.3">
      <c r="M47" s="62"/>
      <c r="N47" s="62"/>
    </row>
    <row r="48" spans="1:17" s="102" customFormat="1" ht="109.5" customHeight="1" x14ac:dyDescent="0.25">
      <c r="B48" s="108" t="s">
        <v>140</v>
      </c>
      <c r="C48" s="108" t="s">
        <v>141</v>
      </c>
      <c r="D48" s="108" t="s">
        <v>142</v>
      </c>
      <c r="E48" s="108" t="s">
        <v>45</v>
      </c>
      <c r="F48" s="108" t="s">
        <v>22</v>
      </c>
      <c r="G48" s="108" t="s">
        <v>98</v>
      </c>
      <c r="H48" s="108" t="s">
        <v>17</v>
      </c>
      <c r="I48" s="108" t="s">
        <v>10</v>
      </c>
      <c r="J48" s="108" t="s">
        <v>31</v>
      </c>
      <c r="K48" s="108" t="s">
        <v>59</v>
      </c>
      <c r="L48" s="108" t="s">
        <v>20</v>
      </c>
      <c r="M48" s="98" t="s">
        <v>26</v>
      </c>
      <c r="N48" s="108" t="s">
        <v>143</v>
      </c>
      <c r="O48" s="108" t="s">
        <v>36</v>
      </c>
      <c r="P48" s="53" t="s">
        <v>11</v>
      </c>
      <c r="Q48" s="53" t="s">
        <v>19</v>
      </c>
    </row>
    <row r="49" spans="1:26" s="29" customFormat="1" ht="54" customHeight="1" x14ac:dyDescent="0.25">
      <c r="A49" s="44">
        <v>1</v>
      </c>
      <c r="B49" s="105" t="s">
        <v>153</v>
      </c>
      <c r="C49" s="105" t="s">
        <v>154</v>
      </c>
      <c r="D49" s="105" t="s">
        <v>155</v>
      </c>
      <c r="E49" s="153">
        <v>201401</v>
      </c>
      <c r="F49" s="25" t="s">
        <v>132</v>
      </c>
      <c r="G49" s="139">
        <v>0.2</v>
      </c>
      <c r="H49" s="154">
        <v>41940</v>
      </c>
      <c r="I49" s="26">
        <v>41942</v>
      </c>
      <c r="J49" s="26" t="s">
        <v>132</v>
      </c>
      <c r="K49" s="153" t="s">
        <v>332</v>
      </c>
      <c r="L49" s="153" t="s">
        <v>186</v>
      </c>
      <c r="M49" s="97">
        <v>30</v>
      </c>
      <c r="N49" s="97">
        <f>+M49*G49</f>
        <v>6</v>
      </c>
      <c r="O49" s="27">
        <v>2000000</v>
      </c>
      <c r="P49" s="27">
        <v>106</v>
      </c>
      <c r="Q49" s="140" t="s">
        <v>333</v>
      </c>
      <c r="R49" s="28"/>
      <c r="S49" s="28"/>
      <c r="T49" s="28"/>
      <c r="U49" s="28"/>
      <c r="V49" s="28"/>
      <c r="W49" s="28"/>
      <c r="X49" s="28"/>
      <c r="Y49" s="28"/>
      <c r="Z49" s="28"/>
    </row>
    <row r="50" spans="1:26" s="29" customFormat="1" ht="92.25" customHeight="1" x14ac:dyDescent="0.25">
      <c r="A50" s="44">
        <f>+A49+1</f>
        <v>2</v>
      </c>
      <c r="B50" s="105" t="s">
        <v>153</v>
      </c>
      <c r="C50" s="106" t="s">
        <v>154</v>
      </c>
      <c r="D50" s="105" t="s">
        <v>156</v>
      </c>
      <c r="E50" s="153">
        <v>50</v>
      </c>
      <c r="F50" s="25" t="s">
        <v>132</v>
      </c>
      <c r="G50" s="104">
        <v>0.2</v>
      </c>
      <c r="H50" s="154">
        <v>41696</v>
      </c>
      <c r="I50" s="26">
        <v>41704</v>
      </c>
      <c r="J50" s="26" t="s">
        <v>132</v>
      </c>
      <c r="K50" s="153">
        <v>0</v>
      </c>
      <c r="L50" s="153" t="s">
        <v>187</v>
      </c>
      <c r="M50" s="97">
        <v>300</v>
      </c>
      <c r="N50" s="97">
        <v>0</v>
      </c>
      <c r="O50" s="27">
        <v>7000000</v>
      </c>
      <c r="P50" s="27" t="s">
        <v>157</v>
      </c>
      <c r="Q50" s="140" t="s">
        <v>158</v>
      </c>
      <c r="R50" s="28"/>
      <c r="S50" s="28"/>
      <c r="T50" s="28"/>
      <c r="U50" s="28"/>
      <c r="V50" s="28"/>
      <c r="W50" s="28"/>
      <c r="X50" s="28"/>
      <c r="Y50" s="28"/>
      <c r="Z50" s="28"/>
    </row>
    <row r="51" spans="1:26" s="29" customFormat="1" ht="120" customHeight="1" x14ac:dyDescent="0.25">
      <c r="A51" s="44">
        <f t="shared" ref="A51:A56" si="0">+A50+1</f>
        <v>3</v>
      </c>
      <c r="B51" s="105" t="s">
        <v>153</v>
      </c>
      <c r="C51" s="106" t="s">
        <v>154</v>
      </c>
      <c r="D51" s="105" t="s">
        <v>159</v>
      </c>
      <c r="E51" s="153">
        <v>8030</v>
      </c>
      <c r="F51" s="25" t="s">
        <v>132</v>
      </c>
      <c r="G51" s="104">
        <v>0.2</v>
      </c>
      <c r="H51" s="154">
        <v>41674</v>
      </c>
      <c r="I51" s="26">
        <v>41695</v>
      </c>
      <c r="J51" s="26" t="s">
        <v>132</v>
      </c>
      <c r="K51" s="153">
        <v>0</v>
      </c>
      <c r="L51" s="153" t="s">
        <v>188</v>
      </c>
      <c r="M51" s="97">
        <v>600</v>
      </c>
      <c r="N51" s="97">
        <v>0</v>
      </c>
      <c r="O51" s="27">
        <v>16000000</v>
      </c>
      <c r="P51" s="27">
        <v>109</v>
      </c>
      <c r="Q51" s="140" t="s">
        <v>375</v>
      </c>
      <c r="R51" s="28"/>
      <c r="S51" s="28"/>
      <c r="T51" s="28"/>
      <c r="U51" s="28"/>
      <c r="V51" s="28"/>
      <c r="W51" s="28"/>
      <c r="X51" s="28"/>
      <c r="Y51" s="28"/>
      <c r="Z51" s="28"/>
    </row>
    <row r="52" spans="1:26" s="29" customFormat="1" ht="101.25" customHeight="1" x14ac:dyDescent="0.25">
      <c r="A52" s="44">
        <f t="shared" si="0"/>
        <v>4</v>
      </c>
      <c r="B52" s="105" t="s">
        <v>153</v>
      </c>
      <c r="C52" s="106" t="s">
        <v>154</v>
      </c>
      <c r="D52" s="105" t="s">
        <v>160</v>
      </c>
      <c r="E52" s="153">
        <v>1250</v>
      </c>
      <c r="F52" s="25" t="s">
        <v>132</v>
      </c>
      <c r="G52" s="104">
        <v>0.2</v>
      </c>
      <c r="H52" s="154">
        <v>41294</v>
      </c>
      <c r="I52" s="26">
        <v>41384</v>
      </c>
      <c r="J52" s="26" t="s">
        <v>132</v>
      </c>
      <c r="K52" s="153">
        <v>0</v>
      </c>
      <c r="L52" s="153">
        <v>3</v>
      </c>
      <c r="M52" s="97">
        <v>145</v>
      </c>
      <c r="N52" s="97">
        <v>0</v>
      </c>
      <c r="O52" s="27">
        <v>41000000</v>
      </c>
      <c r="P52" s="27">
        <v>110</v>
      </c>
      <c r="Q52" s="140" t="s">
        <v>158</v>
      </c>
      <c r="R52" s="28"/>
      <c r="S52" s="28"/>
      <c r="T52" s="28"/>
      <c r="U52" s="28"/>
      <c r="V52" s="28"/>
      <c r="W52" s="28"/>
      <c r="X52" s="28"/>
      <c r="Y52" s="28"/>
      <c r="Z52" s="28"/>
    </row>
    <row r="53" spans="1:26" s="29" customFormat="1" ht="105.75" customHeight="1" x14ac:dyDescent="0.25">
      <c r="A53" s="44">
        <f t="shared" si="0"/>
        <v>5</v>
      </c>
      <c r="B53" s="105" t="s">
        <v>153</v>
      </c>
      <c r="C53" s="106" t="s">
        <v>154</v>
      </c>
      <c r="D53" s="105" t="s">
        <v>165</v>
      </c>
      <c r="E53" s="104" t="s">
        <v>166</v>
      </c>
      <c r="F53" s="25" t="s">
        <v>167</v>
      </c>
      <c r="G53" s="104">
        <v>0.2</v>
      </c>
      <c r="H53" s="154">
        <v>41287</v>
      </c>
      <c r="I53" s="26">
        <v>41416</v>
      </c>
      <c r="J53" s="26" t="s">
        <v>132</v>
      </c>
      <c r="K53" s="153">
        <v>0</v>
      </c>
      <c r="L53" s="153" t="s">
        <v>168</v>
      </c>
      <c r="M53" s="97">
        <v>180</v>
      </c>
      <c r="N53" s="97">
        <v>0</v>
      </c>
      <c r="O53" s="27">
        <v>25000000</v>
      </c>
      <c r="P53" s="27">
        <v>111</v>
      </c>
      <c r="Q53" s="140" t="s">
        <v>158</v>
      </c>
      <c r="R53" s="28"/>
      <c r="S53" s="28"/>
      <c r="T53" s="28"/>
      <c r="U53" s="28"/>
      <c r="V53" s="28"/>
      <c r="W53" s="28"/>
      <c r="X53" s="28"/>
      <c r="Y53" s="28"/>
      <c r="Z53" s="28"/>
    </row>
    <row r="54" spans="1:26" s="29" customFormat="1" ht="240" customHeight="1" x14ac:dyDescent="0.25">
      <c r="A54" s="44">
        <f t="shared" si="0"/>
        <v>6</v>
      </c>
      <c r="B54" s="105" t="s">
        <v>153</v>
      </c>
      <c r="C54" s="106" t="s">
        <v>154</v>
      </c>
      <c r="D54" s="282" t="s">
        <v>172</v>
      </c>
      <c r="E54" s="104" t="s">
        <v>173</v>
      </c>
      <c r="F54" s="25" t="s">
        <v>132</v>
      </c>
      <c r="G54" s="104">
        <v>0.2</v>
      </c>
      <c r="H54" s="154">
        <v>39814</v>
      </c>
      <c r="I54" s="26">
        <v>40957</v>
      </c>
      <c r="J54" s="26" t="s">
        <v>132</v>
      </c>
      <c r="K54" s="153">
        <v>0</v>
      </c>
      <c r="L54" s="283" t="s">
        <v>174</v>
      </c>
      <c r="M54" s="97">
        <v>30</v>
      </c>
      <c r="N54" s="97">
        <v>0</v>
      </c>
      <c r="O54" s="27">
        <v>5000000</v>
      </c>
      <c r="P54" s="27">
        <v>112</v>
      </c>
      <c r="Q54" s="418" t="s">
        <v>374</v>
      </c>
      <c r="R54" s="28"/>
      <c r="S54" s="28"/>
      <c r="T54" s="28"/>
      <c r="U54" s="28"/>
      <c r="V54" s="28"/>
      <c r="W54" s="28"/>
      <c r="X54" s="28"/>
      <c r="Y54" s="28"/>
      <c r="Z54" s="28"/>
    </row>
    <row r="55" spans="1:26" s="29" customFormat="1" ht="55.5" customHeight="1" x14ac:dyDescent="0.25">
      <c r="A55" s="44">
        <f t="shared" si="0"/>
        <v>7</v>
      </c>
      <c r="B55" s="105" t="s">
        <v>153</v>
      </c>
      <c r="C55" s="105" t="s">
        <v>175</v>
      </c>
      <c r="D55" s="105" t="s">
        <v>190</v>
      </c>
      <c r="E55" s="153">
        <v>2014083</v>
      </c>
      <c r="F55" s="25" t="s">
        <v>132</v>
      </c>
      <c r="G55" s="104">
        <v>0.8</v>
      </c>
      <c r="H55" s="154">
        <v>41663</v>
      </c>
      <c r="I55" s="26">
        <v>41985</v>
      </c>
      <c r="J55" s="26" t="s">
        <v>132</v>
      </c>
      <c r="K55" s="153">
        <v>0</v>
      </c>
      <c r="L55" s="153" t="s">
        <v>181</v>
      </c>
      <c r="M55" s="97">
        <v>1942</v>
      </c>
      <c r="N55" s="97">
        <v>0</v>
      </c>
      <c r="O55" s="27">
        <v>85000000</v>
      </c>
      <c r="P55" s="27" t="s">
        <v>182</v>
      </c>
      <c r="Q55" s="140" t="s">
        <v>334</v>
      </c>
      <c r="R55" s="28"/>
      <c r="S55" s="28"/>
      <c r="T55" s="28"/>
      <c r="U55" s="28"/>
      <c r="V55" s="28"/>
      <c r="W55" s="28"/>
      <c r="X55" s="28"/>
      <c r="Y55" s="28"/>
      <c r="Z55" s="28"/>
    </row>
    <row r="56" spans="1:26" s="29" customFormat="1" ht="60" customHeight="1" x14ac:dyDescent="0.25">
      <c r="A56" s="44">
        <f t="shared" si="0"/>
        <v>8</v>
      </c>
      <c r="B56" s="105" t="s">
        <v>153</v>
      </c>
      <c r="C56" s="105" t="s">
        <v>175</v>
      </c>
      <c r="D56" s="105" t="s">
        <v>183</v>
      </c>
      <c r="E56" s="153">
        <v>21114072</v>
      </c>
      <c r="F56" s="25" t="s">
        <v>132</v>
      </c>
      <c r="G56" s="104">
        <v>0.8</v>
      </c>
      <c r="H56" s="154">
        <v>41663</v>
      </c>
      <c r="I56" s="26">
        <v>41850</v>
      </c>
      <c r="J56" s="26" t="s">
        <v>132</v>
      </c>
      <c r="K56" s="153">
        <v>0</v>
      </c>
      <c r="L56" s="153" t="s">
        <v>184</v>
      </c>
      <c r="M56" s="97">
        <v>387</v>
      </c>
      <c r="N56" s="97">
        <v>0</v>
      </c>
      <c r="O56" s="27">
        <v>142003746</v>
      </c>
      <c r="P56" s="27" t="s">
        <v>185</v>
      </c>
      <c r="Q56" s="140" t="s">
        <v>334</v>
      </c>
      <c r="R56" s="28"/>
      <c r="S56" s="28"/>
      <c r="T56" s="28"/>
      <c r="U56" s="28"/>
      <c r="V56" s="28"/>
      <c r="W56" s="28"/>
      <c r="X56" s="28"/>
      <c r="Y56" s="28"/>
      <c r="Z56" s="28"/>
    </row>
    <row r="57" spans="1:26" s="29" customFormat="1" x14ac:dyDescent="0.25">
      <c r="A57" s="44"/>
      <c r="B57" s="47" t="s">
        <v>16</v>
      </c>
      <c r="C57" s="106"/>
      <c r="D57" s="105"/>
      <c r="E57" s="104"/>
      <c r="F57" s="25"/>
      <c r="G57" s="25"/>
      <c r="H57" s="25"/>
      <c r="I57" s="26"/>
      <c r="J57" s="26"/>
      <c r="K57" s="107">
        <f t="shared" ref="K57" si="1">SUM(K49:K56)</f>
        <v>0</v>
      </c>
      <c r="L57" s="107">
        <f t="shared" ref="L57:N57" si="2">SUM(L49:L56)</f>
        <v>3</v>
      </c>
      <c r="M57" s="138">
        <f t="shared" si="2"/>
        <v>3614</v>
      </c>
      <c r="N57" s="107">
        <f t="shared" si="2"/>
        <v>6</v>
      </c>
      <c r="O57" s="27"/>
      <c r="P57" s="27"/>
      <c r="Q57" s="141"/>
    </row>
    <row r="58" spans="1:26" s="30" customFormat="1" x14ac:dyDescent="0.25">
      <c r="D58" s="187"/>
      <c r="E58" s="31"/>
      <c r="L58" s="187"/>
    </row>
    <row r="59" spans="1:26" s="30" customFormat="1" x14ac:dyDescent="0.25">
      <c r="B59" s="371" t="s">
        <v>28</v>
      </c>
      <c r="C59" s="371" t="s">
        <v>27</v>
      </c>
      <c r="D59" s="369" t="s">
        <v>34</v>
      </c>
      <c r="E59" s="369"/>
      <c r="L59" s="187"/>
    </row>
    <row r="60" spans="1:26" s="30" customFormat="1" x14ac:dyDescent="0.25">
      <c r="B60" s="372"/>
      <c r="C60" s="372"/>
      <c r="D60" s="188" t="s">
        <v>23</v>
      </c>
      <c r="E60" s="59" t="s">
        <v>24</v>
      </c>
      <c r="L60" s="187"/>
    </row>
    <row r="61" spans="1:26" s="30" customFormat="1" ht="30.6" customHeight="1" x14ac:dyDescent="0.25">
      <c r="B61" s="57" t="s">
        <v>21</v>
      </c>
      <c r="C61" s="58">
        <f>+K57</f>
        <v>0</v>
      </c>
      <c r="D61" s="189"/>
      <c r="E61" s="55" t="s">
        <v>194</v>
      </c>
      <c r="F61" s="32"/>
      <c r="G61" s="32"/>
      <c r="H61" s="32"/>
      <c r="I61" s="32"/>
      <c r="J61" s="32"/>
      <c r="K61" s="32"/>
      <c r="L61" s="195"/>
      <c r="M61" s="32"/>
    </row>
    <row r="62" spans="1:26" s="30" customFormat="1" ht="30" customHeight="1" x14ac:dyDescent="0.25">
      <c r="B62" s="57" t="s">
        <v>25</v>
      </c>
      <c r="C62" s="58">
        <f>+M57</f>
        <v>3614</v>
      </c>
      <c r="D62" s="189"/>
      <c r="E62" s="55" t="s">
        <v>194</v>
      </c>
      <c r="L62" s="187"/>
    </row>
    <row r="63" spans="1:26" s="30" customFormat="1" x14ac:dyDescent="0.25">
      <c r="B63" s="33"/>
      <c r="C63" s="367"/>
      <c r="D63" s="367"/>
      <c r="E63" s="367"/>
      <c r="F63" s="367"/>
      <c r="G63" s="367"/>
      <c r="H63" s="367"/>
      <c r="I63" s="367"/>
      <c r="J63" s="367"/>
      <c r="K63" s="367"/>
      <c r="L63" s="367"/>
      <c r="M63" s="367"/>
      <c r="N63" s="367"/>
    </row>
    <row r="64" spans="1:26" ht="28.15" customHeight="1" thickBot="1" x14ac:dyDescent="0.3"/>
    <row r="65" spans="2:17" ht="27" thickBot="1" x14ac:dyDescent="0.3">
      <c r="B65" s="366" t="s">
        <v>99</v>
      </c>
      <c r="C65" s="366"/>
      <c r="D65" s="366"/>
      <c r="E65" s="366"/>
      <c r="F65" s="366"/>
      <c r="G65" s="366"/>
      <c r="H65" s="366"/>
      <c r="I65" s="366"/>
      <c r="J65" s="366"/>
      <c r="K65" s="366"/>
      <c r="L65" s="366"/>
      <c r="M65" s="366"/>
      <c r="N65" s="366"/>
    </row>
    <row r="68" spans="2:17" ht="109.5" customHeight="1" x14ac:dyDescent="0.25">
      <c r="B68" s="109" t="s">
        <v>144</v>
      </c>
      <c r="C68" s="64" t="s">
        <v>2</v>
      </c>
      <c r="D68" s="64" t="s">
        <v>101</v>
      </c>
      <c r="E68" s="64" t="s">
        <v>100</v>
      </c>
      <c r="F68" s="64" t="s">
        <v>102</v>
      </c>
      <c r="G68" s="64" t="s">
        <v>103</v>
      </c>
      <c r="H68" s="64" t="s">
        <v>104</v>
      </c>
      <c r="I68" s="64" t="s">
        <v>105</v>
      </c>
      <c r="J68" s="64" t="s">
        <v>106</v>
      </c>
      <c r="K68" s="64" t="s">
        <v>107</v>
      </c>
      <c r="L68" s="64" t="s">
        <v>108</v>
      </c>
      <c r="M68" s="91" t="s">
        <v>109</v>
      </c>
      <c r="N68" s="91" t="s">
        <v>110</v>
      </c>
      <c r="O68" s="364" t="s">
        <v>3</v>
      </c>
      <c r="P68" s="365"/>
      <c r="Q68" s="64" t="s">
        <v>18</v>
      </c>
    </row>
    <row r="69" spans="2:17" ht="30" x14ac:dyDescent="0.25">
      <c r="B69" s="3" t="s">
        <v>191</v>
      </c>
      <c r="C69" s="3" t="s">
        <v>191</v>
      </c>
      <c r="D69" s="276" t="s">
        <v>192</v>
      </c>
      <c r="E69" s="5">
        <v>84</v>
      </c>
      <c r="F69" s="4" t="s">
        <v>132</v>
      </c>
      <c r="G69" s="4"/>
      <c r="H69" s="4"/>
      <c r="I69" s="92"/>
      <c r="J69" s="92" t="s">
        <v>131</v>
      </c>
      <c r="K69" s="110" t="s">
        <v>131</v>
      </c>
      <c r="L69" s="65" t="s">
        <v>131</v>
      </c>
      <c r="M69" s="110" t="s">
        <v>131</v>
      </c>
      <c r="N69" s="110" t="s">
        <v>131</v>
      </c>
      <c r="O69" s="351" t="s">
        <v>343</v>
      </c>
      <c r="P69" s="352"/>
      <c r="Q69" s="110" t="s">
        <v>132</v>
      </c>
    </row>
    <row r="70" spans="2:17" ht="30" x14ac:dyDescent="0.25">
      <c r="B70" s="3" t="s">
        <v>191</v>
      </c>
      <c r="C70" s="3" t="s">
        <v>191</v>
      </c>
      <c r="D70" s="93" t="s">
        <v>193</v>
      </c>
      <c r="E70" s="5">
        <v>252</v>
      </c>
      <c r="F70" s="4" t="s">
        <v>132</v>
      </c>
      <c r="G70" s="4"/>
      <c r="H70" s="4"/>
      <c r="I70" s="92"/>
      <c r="J70" s="92" t="s">
        <v>131</v>
      </c>
      <c r="K70" s="110" t="s">
        <v>131</v>
      </c>
      <c r="L70" s="65" t="s">
        <v>131</v>
      </c>
      <c r="M70" s="110" t="s">
        <v>131</v>
      </c>
      <c r="N70" s="110" t="s">
        <v>131</v>
      </c>
      <c r="O70" s="110" t="s">
        <v>343</v>
      </c>
      <c r="P70" s="280"/>
      <c r="Q70" s="110" t="s">
        <v>132</v>
      </c>
    </row>
    <row r="71" spans="2:17" x14ac:dyDescent="0.25">
      <c r="B71" s="3"/>
      <c r="C71" s="3"/>
      <c r="D71" s="93"/>
      <c r="E71" s="5"/>
      <c r="F71" s="4"/>
      <c r="G71" s="4"/>
      <c r="H71" s="4"/>
      <c r="I71" s="92"/>
      <c r="J71" s="92"/>
      <c r="K71" s="110"/>
      <c r="L71" s="65"/>
      <c r="M71" s="110"/>
      <c r="N71" s="110"/>
      <c r="O71" s="379"/>
      <c r="P71" s="380"/>
      <c r="Q71" s="110"/>
    </row>
    <row r="72" spans="2:17" x14ac:dyDescent="0.25">
      <c r="B72" s="3"/>
      <c r="C72" s="3"/>
      <c r="D72" s="93"/>
      <c r="E72" s="5"/>
      <c r="F72" s="4"/>
      <c r="G72" s="4"/>
      <c r="H72" s="4"/>
      <c r="I72" s="92"/>
      <c r="J72" s="92"/>
      <c r="K72" s="110"/>
      <c r="L72" s="65"/>
      <c r="M72" s="110"/>
      <c r="N72" s="110"/>
      <c r="O72" s="379"/>
      <c r="P72" s="380"/>
      <c r="Q72" s="110"/>
    </row>
    <row r="73" spans="2:17" x14ac:dyDescent="0.25">
      <c r="B73" s="3"/>
      <c r="C73" s="3"/>
      <c r="D73" s="93"/>
      <c r="E73" s="5"/>
      <c r="F73" s="4"/>
      <c r="G73" s="4"/>
      <c r="H73" s="4"/>
      <c r="I73" s="92"/>
      <c r="J73" s="92"/>
      <c r="K73" s="110"/>
      <c r="L73" s="65"/>
      <c r="M73" s="110"/>
      <c r="N73" s="110"/>
      <c r="O73" s="379"/>
      <c r="P73" s="380"/>
      <c r="Q73" s="110"/>
    </row>
    <row r="74" spans="2:17" x14ac:dyDescent="0.25">
      <c r="B74" s="3"/>
      <c r="C74" s="3"/>
      <c r="D74" s="93"/>
      <c r="E74" s="5"/>
      <c r="F74" s="4"/>
      <c r="G74" s="4"/>
      <c r="H74" s="4"/>
      <c r="I74" s="92"/>
      <c r="J74" s="92"/>
      <c r="K74" s="110"/>
      <c r="L74" s="65"/>
      <c r="M74" s="110"/>
      <c r="N74" s="110"/>
      <c r="O74" s="379"/>
      <c r="P74" s="380"/>
      <c r="Q74" s="110"/>
    </row>
    <row r="75" spans="2:17" x14ac:dyDescent="0.25">
      <c r="B75" s="110"/>
      <c r="C75" s="110"/>
      <c r="D75" s="65"/>
      <c r="E75" s="110"/>
      <c r="F75" s="110"/>
      <c r="G75" s="110"/>
      <c r="H75" s="110"/>
      <c r="I75" s="110"/>
      <c r="J75" s="110"/>
      <c r="K75" s="110"/>
      <c r="L75" s="65"/>
      <c r="M75" s="110"/>
      <c r="N75" s="110"/>
      <c r="O75" s="379"/>
      <c r="P75" s="380"/>
      <c r="Q75" s="110"/>
    </row>
    <row r="76" spans="2:17" x14ac:dyDescent="0.25">
      <c r="B76" s="9" t="s">
        <v>1</v>
      </c>
    </row>
    <row r="77" spans="2:17" x14ac:dyDescent="0.25">
      <c r="B77" s="9" t="s">
        <v>37</v>
      </c>
    </row>
    <row r="78" spans="2:17" x14ac:dyDescent="0.25">
      <c r="B78" s="9" t="s">
        <v>60</v>
      </c>
    </row>
    <row r="80" spans="2:17" ht="15.75" thickBot="1" x14ac:dyDescent="0.3"/>
    <row r="81" spans="2:17" ht="27" thickBot="1" x14ac:dyDescent="0.3">
      <c r="B81" s="361" t="s">
        <v>38</v>
      </c>
      <c r="C81" s="362"/>
      <c r="D81" s="362"/>
      <c r="E81" s="362"/>
      <c r="F81" s="362"/>
      <c r="G81" s="362"/>
      <c r="H81" s="362"/>
      <c r="I81" s="362"/>
      <c r="J81" s="362"/>
      <c r="K81" s="362"/>
      <c r="L81" s="362"/>
      <c r="M81" s="362"/>
      <c r="N81" s="363"/>
    </row>
    <row r="85" spans="2:17" x14ac:dyDescent="0.25">
      <c r="B85" s="93"/>
    </row>
    <row r="86" spans="2:17" ht="76.5" customHeight="1" x14ac:dyDescent="0.25">
      <c r="B86" s="109" t="s">
        <v>0</v>
      </c>
      <c r="C86" s="109" t="s">
        <v>39</v>
      </c>
      <c r="D86" s="109" t="s">
        <v>40</v>
      </c>
      <c r="E86" s="109" t="s">
        <v>111</v>
      </c>
      <c r="F86" s="109" t="s">
        <v>113</v>
      </c>
      <c r="G86" s="109" t="s">
        <v>114</v>
      </c>
      <c r="H86" s="109" t="s">
        <v>115</v>
      </c>
      <c r="I86" s="109" t="s">
        <v>112</v>
      </c>
      <c r="J86" s="364" t="s">
        <v>116</v>
      </c>
      <c r="K86" s="381"/>
      <c r="L86" s="365"/>
      <c r="M86" s="109" t="s">
        <v>117</v>
      </c>
      <c r="N86" s="109" t="s">
        <v>41</v>
      </c>
      <c r="O86" s="109" t="s">
        <v>42</v>
      </c>
      <c r="P86" s="364" t="s">
        <v>3</v>
      </c>
      <c r="Q86" s="365"/>
    </row>
    <row r="87" spans="2:17" s="30" customFormat="1" ht="33.6" customHeight="1" x14ac:dyDescent="0.25">
      <c r="B87" s="93" t="s">
        <v>43</v>
      </c>
      <c r="C87" s="320">
        <f>(252)/200+454/300</f>
        <v>2.7733333333333334</v>
      </c>
      <c r="D87" s="93" t="s">
        <v>201</v>
      </c>
      <c r="E87" s="92">
        <v>27315176</v>
      </c>
      <c r="F87" s="92" t="s">
        <v>180</v>
      </c>
      <c r="G87" s="93" t="s">
        <v>202</v>
      </c>
      <c r="H87" s="210">
        <v>39374</v>
      </c>
      <c r="I87" s="273" t="s">
        <v>132</v>
      </c>
      <c r="J87" s="93" t="s">
        <v>205</v>
      </c>
      <c r="K87" s="93" t="s">
        <v>206</v>
      </c>
      <c r="L87" s="93" t="s">
        <v>204</v>
      </c>
      <c r="M87" s="56" t="s">
        <v>131</v>
      </c>
      <c r="N87" s="56" t="s">
        <v>132</v>
      </c>
      <c r="O87" s="56" t="s">
        <v>132</v>
      </c>
      <c r="P87" s="212" t="s">
        <v>367</v>
      </c>
      <c r="Q87" s="55"/>
    </row>
    <row r="88" spans="2:17" ht="33.6" customHeight="1" x14ac:dyDescent="0.25">
      <c r="B88" s="277" t="s">
        <v>43</v>
      </c>
      <c r="C88" s="320">
        <f>(252)/200+454/300</f>
        <v>2.7733333333333334</v>
      </c>
      <c r="D88" s="277" t="s">
        <v>201</v>
      </c>
      <c r="E88" s="3">
        <v>27315176</v>
      </c>
      <c r="F88" s="3" t="s">
        <v>180</v>
      </c>
      <c r="G88" s="277" t="s">
        <v>202</v>
      </c>
      <c r="H88" s="176">
        <v>39374</v>
      </c>
      <c r="I88" s="273" t="s">
        <v>132</v>
      </c>
      <c r="J88" s="277" t="s">
        <v>207</v>
      </c>
      <c r="K88" s="93" t="s">
        <v>208</v>
      </c>
      <c r="L88" s="93" t="s">
        <v>209</v>
      </c>
      <c r="M88" s="110" t="s">
        <v>131</v>
      </c>
      <c r="N88" s="110" t="s">
        <v>132</v>
      </c>
      <c r="O88" s="56" t="s">
        <v>132</v>
      </c>
      <c r="P88" s="212" t="s">
        <v>367</v>
      </c>
      <c r="Q88" s="180"/>
    </row>
    <row r="89" spans="2:17" ht="33.6" customHeight="1" x14ac:dyDescent="0.25">
      <c r="B89" s="277" t="s">
        <v>44</v>
      </c>
      <c r="C89" s="320">
        <f>(252)/200+454/300*2</f>
        <v>4.2866666666666671</v>
      </c>
      <c r="D89" s="277" t="s">
        <v>210</v>
      </c>
      <c r="E89" s="3">
        <v>59822961</v>
      </c>
      <c r="F89" s="277" t="s">
        <v>211</v>
      </c>
      <c r="G89" s="3" t="s">
        <v>212</v>
      </c>
      <c r="H89" s="176">
        <v>41532</v>
      </c>
      <c r="I89" s="211" t="s">
        <v>131</v>
      </c>
      <c r="J89" s="3" t="s">
        <v>213</v>
      </c>
      <c r="K89" s="92" t="s">
        <v>214</v>
      </c>
      <c r="L89" s="93" t="s">
        <v>215</v>
      </c>
      <c r="M89" s="110" t="s">
        <v>131</v>
      </c>
      <c r="N89" s="110" t="s">
        <v>131</v>
      </c>
      <c r="O89" s="56" t="s">
        <v>132</v>
      </c>
      <c r="P89" s="212" t="s">
        <v>367</v>
      </c>
      <c r="Q89" s="180"/>
    </row>
    <row r="90" spans="2:17" ht="33.6" customHeight="1" x14ac:dyDescent="0.25">
      <c r="B90" s="277" t="s">
        <v>44</v>
      </c>
      <c r="C90" s="320">
        <f t="shared" ref="C90:C92" si="3">(252)/200+454/300*2</f>
        <v>4.2866666666666671</v>
      </c>
      <c r="D90" s="277" t="s">
        <v>163</v>
      </c>
      <c r="E90" s="3">
        <v>37081459</v>
      </c>
      <c r="F90" s="3" t="s">
        <v>161</v>
      </c>
      <c r="G90" s="3" t="s">
        <v>162</v>
      </c>
      <c r="H90" s="176">
        <v>41629</v>
      </c>
      <c r="I90" s="177"/>
      <c r="J90" s="198" t="s">
        <v>197</v>
      </c>
      <c r="K90" s="93" t="s">
        <v>198</v>
      </c>
      <c r="L90" s="93" t="s">
        <v>179</v>
      </c>
      <c r="M90" s="110" t="s">
        <v>131</v>
      </c>
      <c r="N90" s="110" t="s">
        <v>131</v>
      </c>
      <c r="O90" s="56" t="s">
        <v>132</v>
      </c>
      <c r="P90" s="212" t="s">
        <v>367</v>
      </c>
      <c r="Q90" s="280"/>
    </row>
    <row r="91" spans="2:17" ht="33.6" customHeight="1" x14ac:dyDescent="0.25">
      <c r="B91" s="277" t="s">
        <v>44</v>
      </c>
      <c r="C91" s="320">
        <f t="shared" si="3"/>
        <v>4.2866666666666671</v>
      </c>
      <c r="D91" s="277" t="s">
        <v>163</v>
      </c>
      <c r="E91" s="3">
        <v>37081459</v>
      </c>
      <c r="F91" s="3" t="s">
        <v>161</v>
      </c>
      <c r="G91" s="3" t="s">
        <v>162</v>
      </c>
      <c r="H91" s="176">
        <v>41629</v>
      </c>
      <c r="I91" s="177"/>
      <c r="J91" s="1" t="s">
        <v>216</v>
      </c>
      <c r="K91" s="92" t="s">
        <v>217</v>
      </c>
      <c r="L91" s="93" t="s">
        <v>209</v>
      </c>
      <c r="M91" s="110" t="s">
        <v>132</v>
      </c>
      <c r="N91" s="110" t="s">
        <v>131</v>
      </c>
      <c r="O91" s="56" t="s">
        <v>132</v>
      </c>
      <c r="P91" s="212" t="s">
        <v>367</v>
      </c>
      <c r="Q91" s="280"/>
    </row>
    <row r="92" spans="2:17" ht="33.6" customHeight="1" x14ac:dyDescent="0.25">
      <c r="B92" s="277" t="s">
        <v>44</v>
      </c>
      <c r="C92" s="320">
        <f t="shared" si="3"/>
        <v>4.2866666666666671</v>
      </c>
      <c r="D92" s="277" t="s">
        <v>163</v>
      </c>
      <c r="E92" s="3">
        <v>37081459</v>
      </c>
      <c r="F92" s="3" t="s">
        <v>161</v>
      </c>
      <c r="G92" s="3" t="s">
        <v>162</v>
      </c>
      <c r="H92" s="176">
        <v>41629</v>
      </c>
      <c r="I92" s="177"/>
      <c r="J92" s="1" t="s">
        <v>218</v>
      </c>
      <c r="K92" s="92" t="s">
        <v>219</v>
      </c>
      <c r="L92" s="93" t="s">
        <v>220</v>
      </c>
      <c r="M92" s="110" t="s">
        <v>132</v>
      </c>
      <c r="N92" s="110" t="s">
        <v>131</v>
      </c>
      <c r="O92" s="56" t="s">
        <v>132</v>
      </c>
      <c r="P92" s="212" t="s">
        <v>367</v>
      </c>
      <c r="Q92" s="280"/>
    </row>
    <row r="93" spans="2:17" ht="42.75" customHeight="1" x14ac:dyDescent="0.25">
      <c r="B93" s="277" t="s">
        <v>43</v>
      </c>
      <c r="C93" s="320">
        <f>(252)/200+454/300</f>
        <v>2.7733333333333334</v>
      </c>
      <c r="D93" s="277" t="s">
        <v>199</v>
      </c>
      <c r="E93" s="3">
        <v>13072146</v>
      </c>
      <c r="F93" s="3" t="s">
        <v>180</v>
      </c>
      <c r="G93" s="3" t="s">
        <v>200</v>
      </c>
      <c r="H93" s="197"/>
      <c r="I93" s="5" t="s">
        <v>131</v>
      </c>
      <c r="J93" s="1" t="s">
        <v>203</v>
      </c>
      <c r="K93" s="92"/>
      <c r="L93" s="93"/>
      <c r="M93" s="110" t="s">
        <v>131</v>
      </c>
      <c r="N93" s="110" t="s">
        <v>131</v>
      </c>
      <c r="O93" s="56" t="s">
        <v>132</v>
      </c>
      <c r="P93" s="212" t="s">
        <v>367</v>
      </c>
      <c r="Q93" s="280"/>
    </row>
    <row r="94" spans="2:17" ht="33.6" customHeight="1" x14ac:dyDescent="0.25">
      <c r="B94" s="170"/>
      <c r="C94" s="170"/>
      <c r="D94" s="170"/>
      <c r="E94" s="171"/>
      <c r="F94" s="171"/>
      <c r="G94" s="171"/>
      <c r="H94" s="171"/>
      <c r="I94" s="172"/>
      <c r="J94" s="173"/>
      <c r="K94" s="174"/>
      <c r="L94" s="196"/>
      <c r="M94" s="10"/>
      <c r="N94" s="10"/>
      <c r="O94" s="10"/>
      <c r="P94" s="175"/>
      <c r="Q94" s="175"/>
    </row>
    <row r="95" spans="2:17" x14ac:dyDescent="0.25">
      <c r="B95" s="30"/>
      <c r="C95" s="30"/>
      <c r="D95" s="187"/>
      <c r="E95" s="31"/>
      <c r="F95" s="30"/>
      <c r="G95" s="30"/>
      <c r="H95" s="30"/>
      <c r="I95" s="30"/>
      <c r="J95" s="30"/>
      <c r="K95" s="30"/>
      <c r="L95" s="187"/>
      <c r="M95" s="30"/>
      <c r="N95" s="30"/>
      <c r="O95" s="30"/>
      <c r="P95" s="30"/>
    </row>
    <row r="96" spans="2:17" ht="18.75" x14ac:dyDescent="0.25">
      <c r="B96" s="57" t="s">
        <v>32</v>
      </c>
      <c r="C96" s="69" t="e">
        <f>+#REF!</f>
        <v>#REF!</v>
      </c>
      <c r="H96" s="32"/>
      <c r="I96" s="32"/>
      <c r="J96" s="32"/>
      <c r="K96" s="32"/>
      <c r="L96" s="195"/>
      <c r="M96" s="32"/>
      <c r="N96" s="30"/>
      <c r="O96" s="30"/>
      <c r="P96" s="30"/>
    </row>
    <row r="97" spans="1:17" ht="19.5" thickBot="1" x14ac:dyDescent="0.3">
      <c r="B97" s="221"/>
      <c r="C97" s="222"/>
      <c r="H97" s="32"/>
      <c r="I97" s="32"/>
      <c r="J97" s="32"/>
      <c r="K97" s="32"/>
      <c r="L97" s="195"/>
      <c r="M97" s="32"/>
      <c r="N97" s="30"/>
      <c r="O97" s="30"/>
      <c r="P97" s="30"/>
    </row>
    <row r="98" spans="1:17" ht="27" thickBot="1" x14ac:dyDescent="0.3">
      <c r="B98" s="223" t="s">
        <v>46</v>
      </c>
      <c r="C98" s="224"/>
      <c r="D98" s="225"/>
      <c r="E98" s="225"/>
      <c r="F98" s="225"/>
      <c r="G98" s="225"/>
      <c r="H98" s="278"/>
      <c r="I98" s="278"/>
      <c r="J98" s="278"/>
      <c r="K98" s="278"/>
      <c r="L98" s="278"/>
      <c r="M98" s="278"/>
      <c r="N98" s="226"/>
      <c r="O98" s="30"/>
      <c r="P98" s="30"/>
    </row>
    <row r="99" spans="1:17" x14ac:dyDescent="0.25">
      <c r="B99" s="217"/>
      <c r="C99" s="227"/>
      <c r="D99" s="9"/>
      <c r="H99" s="217"/>
      <c r="I99" s="217"/>
      <c r="J99" s="217"/>
      <c r="K99" s="217"/>
      <c r="L99" s="217"/>
      <c r="M99" s="217"/>
      <c r="N99" s="30"/>
      <c r="O99" s="30"/>
      <c r="P99" s="30"/>
    </row>
    <row r="100" spans="1:17" x14ac:dyDescent="0.25">
      <c r="B100" s="217"/>
      <c r="C100" s="227"/>
      <c r="D100" s="9"/>
      <c r="H100" s="217"/>
      <c r="I100" s="217"/>
      <c r="J100" s="217"/>
      <c r="K100" s="217"/>
      <c r="L100" s="217"/>
      <c r="M100" s="217"/>
      <c r="N100" s="30"/>
      <c r="O100" s="30"/>
      <c r="P100" s="30"/>
    </row>
    <row r="101" spans="1:17" ht="30" x14ac:dyDescent="0.25">
      <c r="B101" s="228" t="s">
        <v>33</v>
      </c>
      <c r="C101" s="229" t="s">
        <v>226</v>
      </c>
      <c r="D101" s="179" t="s">
        <v>3</v>
      </c>
      <c r="E101" s="213"/>
      <c r="H101" s="217"/>
      <c r="I101" s="217"/>
      <c r="J101" s="217"/>
      <c r="K101" s="217"/>
      <c r="L101" s="217"/>
      <c r="M101" s="217"/>
      <c r="N101" s="30"/>
      <c r="O101" s="30"/>
      <c r="P101" s="30"/>
    </row>
    <row r="102" spans="1:17" ht="240" x14ac:dyDescent="0.25">
      <c r="B102" s="216" t="s">
        <v>118</v>
      </c>
      <c r="C102" s="230" t="s">
        <v>132</v>
      </c>
      <c r="D102" s="305" t="s">
        <v>339</v>
      </c>
      <c r="E102" s="151"/>
      <c r="H102" s="217"/>
      <c r="I102" s="217"/>
      <c r="J102" s="217"/>
      <c r="K102" s="217"/>
      <c r="L102" s="217"/>
      <c r="M102" s="217"/>
      <c r="N102" s="30"/>
      <c r="O102" s="30"/>
      <c r="P102" s="30"/>
    </row>
    <row r="103" spans="1:17" ht="18.75" x14ac:dyDescent="0.25">
      <c r="B103" s="221"/>
      <c r="C103" s="222"/>
      <c r="H103" s="32"/>
      <c r="I103" s="32"/>
      <c r="J103" s="32"/>
      <c r="K103" s="32"/>
      <c r="L103" s="195"/>
      <c r="M103" s="32"/>
      <c r="N103" s="30"/>
      <c r="O103" s="30"/>
      <c r="P103" s="30"/>
    </row>
    <row r="104" spans="1:17" ht="18.75" x14ac:dyDescent="0.25">
      <c r="B104" s="221"/>
      <c r="C104" s="222"/>
      <c r="H104" s="32"/>
      <c r="I104" s="32"/>
      <c r="J104" s="32"/>
      <c r="K104" s="32"/>
      <c r="L104" s="195"/>
      <c r="M104" s="32"/>
      <c r="N104" s="30"/>
      <c r="O104" s="30"/>
      <c r="P104" s="30"/>
    </row>
    <row r="105" spans="1:17" ht="26.25" x14ac:dyDescent="0.25">
      <c r="B105" s="231" t="s">
        <v>237</v>
      </c>
      <c r="C105" s="222"/>
      <c r="H105" s="32"/>
      <c r="I105" s="32"/>
      <c r="J105" s="32"/>
      <c r="K105" s="32"/>
      <c r="L105" s="195"/>
      <c r="M105" s="32"/>
      <c r="N105" s="30"/>
      <c r="O105" s="30"/>
      <c r="P105" s="30"/>
    </row>
    <row r="106" spans="1:17" x14ac:dyDescent="0.25">
      <c r="B106" s="232"/>
      <c r="C106" s="227"/>
      <c r="D106" s="9"/>
      <c r="H106" s="232"/>
      <c r="I106" s="232"/>
      <c r="J106" s="232"/>
      <c r="K106" s="232"/>
      <c r="L106" s="232"/>
      <c r="M106" s="232"/>
      <c r="N106" s="30"/>
      <c r="O106" s="30"/>
      <c r="P106" s="30"/>
    </row>
    <row r="107" spans="1:17" ht="15.75" thickBot="1" x14ac:dyDescent="0.3">
      <c r="B107" s="232"/>
      <c r="C107" s="227"/>
      <c r="D107" s="9"/>
      <c r="H107" s="232"/>
      <c r="I107" s="232"/>
      <c r="J107" s="232"/>
      <c r="K107" s="232"/>
      <c r="L107" s="232"/>
      <c r="M107" s="232"/>
      <c r="N107" s="30"/>
      <c r="O107" s="30"/>
      <c r="P107" s="30"/>
    </row>
    <row r="108" spans="1:17" ht="27" thickBot="1" x14ac:dyDescent="0.3">
      <c r="B108" s="223" t="s">
        <v>238</v>
      </c>
      <c r="C108" s="222"/>
      <c r="H108" s="32"/>
      <c r="I108" s="32"/>
      <c r="J108" s="32"/>
      <c r="K108" s="32"/>
      <c r="L108" s="195"/>
      <c r="M108" s="32"/>
      <c r="N108" s="30"/>
      <c r="O108" s="30"/>
      <c r="P108" s="30"/>
    </row>
    <row r="109" spans="1:17" x14ac:dyDescent="0.25">
      <c r="B109" s="232"/>
      <c r="C109" s="227"/>
      <c r="D109" s="9"/>
      <c r="H109" s="232"/>
      <c r="I109" s="232"/>
      <c r="J109" s="232"/>
      <c r="K109" s="232"/>
      <c r="L109" s="232"/>
      <c r="M109" s="232"/>
      <c r="N109" s="30"/>
      <c r="O109" s="30"/>
      <c r="P109" s="30"/>
    </row>
    <row r="110" spans="1:17" ht="19.5" thickBot="1" x14ac:dyDescent="0.3">
      <c r="B110" s="232"/>
      <c r="C110" s="227"/>
      <c r="D110" s="9"/>
      <c r="H110" s="232"/>
      <c r="I110" s="232"/>
      <c r="J110" s="232"/>
      <c r="K110" s="232"/>
      <c r="L110" s="232"/>
      <c r="M110" s="233"/>
      <c r="N110" s="234"/>
      <c r="O110" s="30"/>
      <c r="P110" s="30"/>
    </row>
    <row r="111" spans="1:17" s="301" customFormat="1" ht="75" x14ac:dyDescent="0.25">
      <c r="B111" s="296" t="s">
        <v>140</v>
      </c>
      <c r="C111" s="297" t="s">
        <v>141</v>
      </c>
      <c r="D111" s="296" t="s">
        <v>142</v>
      </c>
      <c r="E111" s="296" t="s">
        <v>45</v>
      </c>
      <c r="F111" s="296" t="s">
        <v>22</v>
      </c>
      <c r="G111" s="296" t="s">
        <v>98</v>
      </c>
      <c r="H111" s="298" t="s">
        <v>17</v>
      </c>
      <c r="I111" s="298" t="s">
        <v>10</v>
      </c>
      <c r="J111" s="298" t="s">
        <v>31</v>
      </c>
      <c r="K111" s="298" t="s">
        <v>59</v>
      </c>
      <c r="L111" s="298" t="s">
        <v>20</v>
      </c>
      <c r="M111" s="299" t="s">
        <v>26</v>
      </c>
      <c r="N111" s="296" t="s">
        <v>143</v>
      </c>
      <c r="O111" s="296" t="s">
        <v>36</v>
      </c>
      <c r="P111" s="300" t="s">
        <v>11</v>
      </c>
      <c r="Q111" s="300" t="s">
        <v>19</v>
      </c>
    </row>
    <row r="112" spans="1:17" s="235" customFormat="1" x14ac:dyDescent="0.25">
      <c r="A112" s="236">
        <v>1</v>
      </c>
      <c r="B112" s="237"/>
      <c r="C112" s="238"/>
      <c r="D112" s="239"/>
      <c r="E112" s="240"/>
      <c r="F112" s="241"/>
      <c r="G112" s="242"/>
      <c r="H112" s="243"/>
      <c r="I112" s="244"/>
      <c r="J112" s="244"/>
      <c r="K112" s="244"/>
      <c r="L112" s="244"/>
      <c r="M112" s="245"/>
      <c r="N112" s="245">
        <f>+M112*G112</f>
        <v>0</v>
      </c>
      <c r="O112" s="246"/>
      <c r="P112" s="246"/>
      <c r="Q112" s="236"/>
    </row>
    <row r="113" spans="1:17" s="235" customFormat="1" x14ac:dyDescent="0.25">
      <c r="A113" s="236">
        <f t="shared" ref="A113:A119" si="4">+A112+1</f>
        <v>2</v>
      </c>
      <c r="B113" s="237"/>
      <c r="C113" s="238"/>
      <c r="D113" s="239"/>
      <c r="E113" s="240"/>
      <c r="F113" s="241"/>
      <c r="G113" s="241"/>
      <c r="H113" s="247"/>
      <c r="I113" s="244"/>
      <c r="J113" s="244"/>
      <c r="K113" s="244"/>
      <c r="L113" s="244"/>
      <c r="M113" s="245"/>
      <c r="N113" s="245"/>
      <c r="O113" s="246"/>
      <c r="P113" s="246"/>
      <c r="Q113" s="236"/>
    </row>
    <row r="114" spans="1:17" s="235" customFormat="1" x14ac:dyDescent="0.25">
      <c r="A114" s="236">
        <f t="shared" si="4"/>
        <v>3</v>
      </c>
      <c r="B114" s="237"/>
      <c r="C114" s="238"/>
      <c r="D114" s="239"/>
      <c r="E114" s="240"/>
      <c r="F114" s="241"/>
      <c r="G114" s="241"/>
      <c r="H114" s="247"/>
      <c r="I114" s="244"/>
      <c r="J114" s="244"/>
      <c r="K114" s="244"/>
      <c r="L114" s="244"/>
      <c r="M114" s="245"/>
      <c r="N114" s="245"/>
      <c r="O114" s="246"/>
      <c r="P114" s="246"/>
      <c r="Q114" s="236"/>
    </row>
    <row r="115" spans="1:17" s="235" customFormat="1" x14ac:dyDescent="0.25">
      <c r="A115" s="236">
        <f t="shared" si="4"/>
        <v>4</v>
      </c>
      <c r="B115" s="237"/>
      <c r="C115" s="238"/>
      <c r="D115" s="239"/>
      <c r="E115" s="240"/>
      <c r="F115" s="241"/>
      <c r="G115" s="241"/>
      <c r="H115" s="247"/>
      <c r="I115" s="244"/>
      <c r="J115" s="244"/>
      <c r="K115" s="244"/>
      <c r="L115" s="244"/>
      <c r="M115" s="245"/>
      <c r="N115" s="245"/>
      <c r="O115" s="246"/>
      <c r="P115" s="246"/>
      <c r="Q115" s="236"/>
    </row>
    <row r="116" spans="1:17" s="235" customFormat="1" x14ac:dyDescent="0.25">
      <c r="A116" s="236">
        <f t="shared" si="4"/>
        <v>5</v>
      </c>
      <c r="B116" s="237"/>
      <c r="C116" s="238"/>
      <c r="D116" s="239"/>
      <c r="E116" s="240"/>
      <c r="F116" s="241"/>
      <c r="G116" s="241"/>
      <c r="H116" s="247"/>
      <c r="I116" s="244"/>
      <c r="J116" s="244"/>
      <c r="K116" s="244"/>
      <c r="L116" s="244"/>
      <c r="M116" s="245"/>
      <c r="N116" s="245"/>
      <c r="O116" s="246"/>
      <c r="P116" s="246"/>
      <c r="Q116" s="236"/>
    </row>
    <row r="117" spans="1:17" s="235" customFormat="1" x14ac:dyDescent="0.25">
      <c r="A117" s="236">
        <f t="shared" si="4"/>
        <v>6</v>
      </c>
      <c r="B117" s="237"/>
      <c r="C117" s="238"/>
      <c r="D117" s="239"/>
      <c r="E117" s="240"/>
      <c r="F117" s="241"/>
      <c r="G117" s="241"/>
      <c r="H117" s="247"/>
      <c r="I117" s="244"/>
      <c r="J117" s="244"/>
      <c r="K117" s="244"/>
      <c r="L117" s="244"/>
      <c r="M117" s="245"/>
      <c r="N117" s="245"/>
      <c r="O117" s="246"/>
      <c r="P117" s="246"/>
      <c r="Q117" s="236"/>
    </row>
    <row r="118" spans="1:17" s="235" customFormat="1" x14ac:dyDescent="0.25">
      <c r="A118" s="236">
        <f t="shared" si="4"/>
        <v>7</v>
      </c>
      <c r="B118" s="237"/>
      <c r="C118" s="238"/>
      <c r="D118" s="239"/>
      <c r="E118" s="240"/>
      <c r="F118" s="241"/>
      <c r="G118" s="241"/>
      <c r="H118" s="247"/>
      <c r="I118" s="244"/>
      <c r="J118" s="244"/>
      <c r="K118" s="244"/>
      <c r="L118" s="244"/>
      <c r="M118" s="245"/>
      <c r="N118" s="245"/>
      <c r="O118" s="246"/>
      <c r="P118" s="246"/>
      <c r="Q118" s="236"/>
    </row>
    <row r="119" spans="1:17" s="235" customFormat="1" x14ac:dyDescent="0.25">
      <c r="A119" s="236">
        <f t="shared" si="4"/>
        <v>8</v>
      </c>
      <c r="B119" s="237"/>
      <c r="C119" s="238"/>
      <c r="D119" s="239"/>
      <c r="E119" s="240"/>
      <c r="F119" s="241"/>
      <c r="G119" s="241"/>
      <c r="H119" s="247"/>
      <c r="I119" s="244"/>
      <c r="J119" s="244"/>
      <c r="K119" s="244"/>
      <c r="L119" s="244"/>
      <c r="M119" s="245"/>
      <c r="N119" s="245"/>
      <c r="O119" s="246"/>
      <c r="P119" s="246"/>
      <c r="Q119" s="236"/>
    </row>
    <row r="120" spans="1:17" s="235" customFormat="1" x14ac:dyDescent="0.25">
      <c r="A120" s="236"/>
      <c r="B120" s="237" t="s">
        <v>16</v>
      </c>
      <c r="C120" s="238"/>
      <c r="D120" s="239"/>
      <c r="E120" s="240"/>
      <c r="F120" s="241"/>
      <c r="G120" s="241"/>
      <c r="H120" s="247"/>
      <c r="I120" s="244"/>
      <c r="J120" s="244"/>
      <c r="K120" s="248">
        <f>SUM(K112:K119)</f>
        <v>0</v>
      </c>
      <c r="L120" s="248">
        <f>SUM(L112:L119)</f>
        <v>0</v>
      </c>
      <c r="M120" s="249">
        <f>SUM(M112:M119)</f>
        <v>0</v>
      </c>
      <c r="N120" s="248">
        <f>SUM(N112:N119)</f>
        <v>0</v>
      </c>
      <c r="O120" s="246"/>
      <c r="P120" s="246"/>
      <c r="Q120" s="236"/>
    </row>
    <row r="121" spans="1:17" x14ac:dyDescent="0.25">
      <c r="B121" s="232"/>
      <c r="C121" s="227"/>
      <c r="D121" s="9"/>
      <c r="E121" s="250"/>
      <c r="H121" s="232"/>
      <c r="I121" s="232"/>
      <c r="J121" s="232"/>
      <c r="K121" s="232"/>
      <c r="L121" s="232"/>
      <c r="M121" s="232"/>
      <c r="N121" s="30"/>
      <c r="O121" s="30"/>
      <c r="P121" s="30"/>
    </row>
    <row r="122" spans="1:17" ht="18.75" x14ac:dyDescent="0.25">
      <c r="B122" s="57" t="s">
        <v>32</v>
      </c>
      <c r="C122" s="69">
        <f>+K120</f>
        <v>0</v>
      </c>
      <c r="D122" s="9"/>
      <c r="H122" s="32"/>
      <c r="I122" s="32"/>
      <c r="J122" s="32"/>
      <c r="K122" s="32"/>
      <c r="L122" s="32"/>
      <c r="M122" s="32"/>
      <c r="N122" s="30"/>
      <c r="O122" s="30"/>
      <c r="P122" s="30"/>
    </row>
    <row r="123" spans="1:17" x14ac:dyDescent="0.25">
      <c r="B123" s="232"/>
      <c r="C123" s="227"/>
      <c r="D123" s="9"/>
      <c r="H123" s="232"/>
      <c r="I123" s="232"/>
      <c r="J123" s="232"/>
      <c r="K123" s="232"/>
      <c r="L123" s="232"/>
      <c r="M123" s="232"/>
      <c r="N123" s="30"/>
      <c r="O123" s="30"/>
      <c r="P123" s="30"/>
    </row>
    <row r="124" spans="1:17" ht="15.75" thickBot="1" x14ac:dyDescent="0.3">
      <c r="B124" s="232"/>
      <c r="C124" s="227"/>
      <c r="D124" s="9"/>
      <c r="H124" s="232"/>
      <c r="I124" s="232"/>
      <c r="J124" s="232"/>
      <c r="K124" s="232"/>
      <c r="L124" s="232"/>
      <c r="M124" s="232"/>
      <c r="N124" s="30"/>
      <c r="O124" s="30"/>
      <c r="P124" s="30"/>
    </row>
    <row r="125" spans="1:17" ht="30.75" thickBot="1" x14ac:dyDescent="0.3">
      <c r="B125" s="255" t="s">
        <v>48</v>
      </c>
      <c r="C125" s="251" t="s">
        <v>49</v>
      </c>
      <c r="D125" s="252" t="s">
        <v>50</v>
      </c>
      <c r="E125" s="257" t="s">
        <v>53</v>
      </c>
      <c r="H125" s="232"/>
      <c r="I125" s="232"/>
      <c r="J125" s="232"/>
      <c r="K125" s="232"/>
      <c r="L125" s="232"/>
      <c r="M125" s="232"/>
      <c r="N125" s="30"/>
      <c r="O125" s="30"/>
      <c r="P125" s="30"/>
    </row>
    <row r="126" spans="1:17" x14ac:dyDescent="0.25">
      <c r="B126" s="262" t="s">
        <v>119</v>
      </c>
      <c r="C126" s="253">
        <v>20</v>
      </c>
      <c r="D126" s="66"/>
      <c r="E126" s="258">
        <f>+D126+D127+D128</f>
        <v>0</v>
      </c>
      <c r="H126" s="232"/>
      <c r="I126" s="232"/>
      <c r="J126" s="232"/>
      <c r="K126" s="232"/>
      <c r="L126" s="232"/>
      <c r="M126" s="232"/>
      <c r="N126" s="30"/>
      <c r="O126" s="30"/>
      <c r="P126" s="30"/>
    </row>
    <row r="127" spans="1:17" x14ac:dyDescent="0.25">
      <c r="B127" s="256" t="s">
        <v>120</v>
      </c>
      <c r="C127" s="230">
        <v>30</v>
      </c>
      <c r="D127" s="281">
        <v>0</v>
      </c>
      <c r="E127" s="259"/>
      <c r="H127" s="232"/>
      <c r="I127" s="232"/>
      <c r="J127" s="232"/>
      <c r="K127" s="232"/>
      <c r="L127" s="232"/>
      <c r="M127" s="232"/>
      <c r="N127" s="30"/>
      <c r="O127" s="30"/>
      <c r="P127" s="30"/>
    </row>
    <row r="128" spans="1:17" ht="15.75" thickBot="1" x14ac:dyDescent="0.3">
      <c r="B128" s="260" t="s">
        <v>121</v>
      </c>
      <c r="C128" s="254">
        <v>40</v>
      </c>
      <c r="D128" s="68">
        <v>0</v>
      </c>
      <c r="E128" s="261"/>
      <c r="H128" s="232"/>
      <c r="I128" s="232"/>
      <c r="J128" s="232"/>
      <c r="K128" s="232"/>
      <c r="L128" s="232"/>
      <c r="M128" s="232"/>
      <c r="N128" s="30"/>
      <c r="O128" s="30"/>
      <c r="P128" s="30"/>
    </row>
    <row r="129" spans="2:17" ht="18.75" x14ac:dyDescent="0.25">
      <c r="B129" s="221"/>
      <c r="C129" s="222"/>
      <c r="H129" s="32"/>
      <c r="I129" s="32"/>
      <c r="J129" s="32"/>
      <c r="K129" s="32"/>
      <c r="L129" s="195"/>
      <c r="M129" s="32"/>
      <c r="N129" s="30"/>
      <c r="O129" s="30"/>
      <c r="P129" s="30"/>
    </row>
    <row r="131" spans="2:17" ht="15.75" thickBot="1" x14ac:dyDescent="0.3"/>
    <row r="132" spans="2:17" ht="27" thickBot="1" x14ac:dyDescent="0.3">
      <c r="B132" s="361" t="s">
        <v>51</v>
      </c>
      <c r="C132" s="362"/>
      <c r="D132" s="362"/>
      <c r="E132" s="362"/>
      <c r="F132" s="362"/>
      <c r="G132" s="362"/>
      <c r="H132" s="362"/>
      <c r="I132" s="362"/>
      <c r="J132" s="362"/>
      <c r="K132" s="362"/>
      <c r="L132" s="362"/>
      <c r="M132" s="362"/>
      <c r="N132" s="363"/>
    </row>
    <row r="134" spans="2:17" ht="76.5" customHeight="1" x14ac:dyDescent="0.25">
      <c r="B134" s="109" t="s">
        <v>0</v>
      </c>
      <c r="C134" s="109" t="s">
        <v>39</v>
      </c>
      <c r="D134" s="109" t="s">
        <v>40</v>
      </c>
      <c r="E134" s="109" t="s">
        <v>111</v>
      </c>
      <c r="F134" s="109" t="s">
        <v>113</v>
      </c>
      <c r="G134" s="109" t="s">
        <v>114</v>
      </c>
      <c r="H134" s="109" t="s">
        <v>115</v>
      </c>
      <c r="I134" s="109" t="s">
        <v>112</v>
      </c>
      <c r="J134" s="364" t="s">
        <v>116</v>
      </c>
      <c r="K134" s="381"/>
      <c r="L134" s="365"/>
      <c r="M134" s="109" t="s">
        <v>117</v>
      </c>
      <c r="N134" s="109" t="s">
        <v>41</v>
      </c>
      <c r="O134" s="109" t="s">
        <v>42</v>
      </c>
      <c r="P134" s="364" t="s">
        <v>3</v>
      </c>
      <c r="Q134" s="365"/>
    </row>
    <row r="135" spans="2:17" ht="60.75" customHeight="1" x14ac:dyDescent="0.25">
      <c r="B135" s="277"/>
      <c r="C135" s="277"/>
      <c r="D135" s="277"/>
      <c r="E135" s="3"/>
      <c r="F135" s="3"/>
      <c r="G135" s="3"/>
      <c r="H135" s="3"/>
      <c r="I135" s="5"/>
      <c r="J135" s="1"/>
      <c r="K135" s="167"/>
      <c r="L135" s="93"/>
      <c r="M135" s="110"/>
      <c r="N135" s="110"/>
      <c r="O135" s="110"/>
      <c r="P135" s="382"/>
      <c r="Q135" s="382"/>
    </row>
    <row r="136" spans="2:17" ht="60.75" customHeight="1" x14ac:dyDescent="0.25">
      <c r="B136" s="277" t="s">
        <v>125</v>
      </c>
      <c r="C136" s="277"/>
      <c r="D136" s="277"/>
      <c r="E136" s="3"/>
      <c r="F136" s="3"/>
      <c r="G136" s="3"/>
      <c r="H136" s="3"/>
      <c r="I136" s="5"/>
      <c r="J136" s="1"/>
      <c r="K136" s="93"/>
      <c r="L136" s="93"/>
      <c r="M136" s="110"/>
      <c r="N136" s="110"/>
      <c r="O136" s="110"/>
      <c r="P136" s="281"/>
      <c r="Q136" s="281"/>
    </row>
    <row r="137" spans="2:17" ht="33.6" customHeight="1" x14ac:dyDescent="0.25">
      <c r="B137" s="277" t="s">
        <v>126</v>
      </c>
      <c r="C137" s="277"/>
      <c r="D137" s="277"/>
      <c r="E137" s="3"/>
      <c r="F137" s="3"/>
      <c r="G137" s="3"/>
      <c r="H137" s="3"/>
      <c r="I137" s="5"/>
      <c r="J137" s="1"/>
      <c r="K137" s="92"/>
      <c r="L137" s="93"/>
      <c r="M137" s="110"/>
      <c r="N137" s="110"/>
      <c r="O137" s="110"/>
      <c r="P137" s="382"/>
      <c r="Q137" s="382"/>
    </row>
    <row r="140" spans="2:17" ht="15.75" thickBot="1" x14ac:dyDescent="0.3"/>
    <row r="141" spans="2:17" ht="54" customHeight="1" x14ac:dyDescent="0.25">
      <c r="B141" s="112" t="s">
        <v>33</v>
      </c>
      <c r="C141" s="112" t="s">
        <v>48</v>
      </c>
      <c r="D141" s="109" t="s">
        <v>49</v>
      </c>
      <c r="E141" s="112" t="s">
        <v>50</v>
      </c>
      <c r="F141" s="71" t="s">
        <v>54</v>
      </c>
      <c r="G141" s="89"/>
    </row>
    <row r="142" spans="2:17" ht="120.75" customHeight="1" x14ac:dyDescent="0.2">
      <c r="B142" s="353" t="s">
        <v>52</v>
      </c>
      <c r="C142" s="6" t="s">
        <v>122</v>
      </c>
      <c r="D142" s="151">
        <v>25</v>
      </c>
      <c r="E142" s="281">
        <v>0</v>
      </c>
      <c r="F142" s="354">
        <f>+E142+E143+E144</f>
        <v>0</v>
      </c>
      <c r="G142" s="90"/>
    </row>
    <row r="143" spans="2:17" ht="76.150000000000006" customHeight="1" x14ac:dyDescent="0.2">
      <c r="B143" s="353"/>
      <c r="C143" s="6" t="s">
        <v>123</v>
      </c>
      <c r="D143" s="151">
        <v>25</v>
      </c>
      <c r="E143" s="281">
        <v>0</v>
      </c>
      <c r="F143" s="355"/>
      <c r="G143" s="90"/>
    </row>
    <row r="144" spans="2:17" ht="69" customHeight="1" x14ac:dyDescent="0.2">
      <c r="B144" s="353"/>
      <c r="C144" s="6" t="s">
        <v>124</v>
      </c>
      <c r="D144" s="151">
        <v>10</v>
      </c>
      <c r="E144" s="281">
        <v>0</v>
      </c>
      <c r="F144" s="356"/>
      <c r="G144" s="90"/>
    </row>
    <row r="145" spans="2:5" x14ac:dyDescent="0.25">
      <c r="C145" s="99"/>
    </row>
    <row r="148" spans="2:5" x14ac:dyDescent="0.25">
      <c r="B148" s="111" t="s">
        <v>55</v>
      </c>
    </row>
    <row r="151" spans="2:5" x14ac:dyDescent="0.25">
      <c r="B151" s="113" t="s">
        <v>33</v>
      </c>
      <c r="C151" s="113" t="s">
        <v>56</v>
      </c>
      <c r="D151" s="109" t="s">
        <v>50</v>
      </c>
      <c r="E151" s="112" t="s">
        <v>16</v>
      </c>
    </row>
    <row r="152" spans="2:5" ht="28.5" x14ac:dyDescent="0.25">
      <c r="B152" s="100" t="s">
        <v>57</v>
      </c>
      <c r="C152" s="101">
        <v>40</v>
      </c>
      <c r="D152" s="151">
        <v>0</v>
      </c>
      <c r="E152" s="357">
        <f>+D152+D153</f>
        <v>0</v>
      </c>
    </row>
    <row r="153" spans="2:5" ht="42.75" x14ac:dyDescent="0.25">
      <c r="B153" s="100" t="s">
        <v>58</v>
      </c>
      <c r="C153" s="101">
        <v>60</v>
      </c>
      <c r="D153" s="151">
        <f>+F142</f>
        <v>0</v>
      </c>
      <c r="E153" s="358"/>
    </row>
  </sheetData>
  <mergeCells count="34">
    <mergeCell ref="C9:N9"/>
    <mergeCell ref="B2:P2"/>
    <mergeCell ref="B4:P4"/>
    <mergeCell ref="C6:N6"/>
    <mergeCell ref="C7:N7"/>
    <mergeCell ref="C8:N8"/>
    <mergeCell ref="O72:P72"/>
    <mergeCell ref="C10:E10"/>
    <mergeCell ref="B14:C21"/>
    <mergeCell ref="B22:C22"/>
    <mergeCell ref="E40:E41"/>
    <mergeCell ref="M45:N45"/>
    <mergeCell ref="B59:B60"/>
    <mergeCell ref="C59:C60"/>
    <mergeCell ref="D59:E59"/>
    <mergeCell ref="C63:N63"/>
    <mergeCell ref="B65:N65"/>
    <mergeCell ref="O68:P68"/>
    <mergeCell ref="O69:P69"/>
    <mergeCell ref="O71:P71"/>
    <mergeCell ref="O73:P73"/>
    <mergeCell ref="O74:P74"/>
    <mergeCell ref="O75:P75"/>
    <mergeCell ref="B81:N81"/>
    <mergeCell ref="J86:L86"/>
    <mergeCell ref="P86:Q86"/>
    <mergeCell ref="E152:E153"/>
    <mergeCell ref="B132:N132"/>
    <mergeCell ref="J134:L134"/>
    <mergeCell ref="P134:Q134"/>
    <mergeCell ref="P135:Q135"/>
    <mergeCell ref="P137:Q137"/>
    <mergeCell ref="B142:B144"/>
    <mergeCell ref="F142:F144"/>
  </mergeCells>
  <dataValidations count="2">
    <dataValidation type="list" allowBlank="1" showInputMessage="1" showErrorMessage="1" sqref="WVE983069 A65565 IS65565 SO65565 ACK65565 AMG65565 AWC65565 BFY65565 BPU65565 BZQ65565 CJM65565 CTI65565 DDE65565 DNA65565 DWW65565 EGS65565 EQO65565 FAK65565 FKG65565 FUC65565 GDY65565 GNU65565 GXQ65565 HHM65565 HRI65565 IBE65565 ILA65565 IUW65565 JES65565 JOO65565 JYK65565 KIG65565 KSC65565 LBY65565 LLU65565 LVQ65565 MFM65565 MPI65565 MZE65565 NJA65565 NSW65565 OCS65565 OMO65565 OWK65565 PGG65565 PQC65565 PZY65565 QJU65565 QTQ65565 RDM65565 RNI65565 RXE65565 SHA65565 SQW65565 TAS65565 TKO65565 TUK65565 UEG65565 UOC65565 UXY65565 VHU65565 VRQ65565 WBM65565 WLI65565 WVE65565 A131101 IS131101 SO131101 ACK131101 AMG131101 AWC131101 BFY131101 BPU131101 BZQ131101 CJM131101 CTI131101 DDE131101 DNA131101 DWW131101 EGS131101 EQO131101 FAK131101 FKG131101 FUC131101 GDY131101 GNU131101 GXQ131101 HHM131101 HRI131101 IBE131101 ILA131101 IUW131101 JES131101 JOO131101 JYK131101 KIG131101 KSC131101 LBY131101 LLU131101 LVQ131101 MFM131101 MPI131101 MZE131101 NJA131101 NSW131101 OCS131101 OMO131101 OWK131101 PGG131101 PQC131101 PZY131101 QJU131101 QTQ131101 RDM131101 RNI131101 RXE131101 SHA131101 SQW131101 TAS131101 TKO131101 TUK131101 UEG131101 UOC131101 UXY131101 VHU131101 VRQ131101 WBM131101 WLI131101 WVE131101 A196637 IS196637 SO196637 ACK196637 AMG196637 AWC196637 BFY196637 BPU196637 BZQ196637 CJM196637 CTI196637 DDE196637 DNA196637 DWW196637 EGS196637 EQO196637 FAK196637 FKG196637 FUC196637 GDY196637 GNU196637 GXQ196637 HHM196637 HRI196637 IBE196637 ILA196637 IUW196637 JES196637 JOO196637 JYK196637 KIG196637 KSC196637 LBY196637 LLU196637 LVQ196637 MFM196637 MPI196637 MZE196637 NJA196637 NSW196637 OCS196637 OMO196637 OWK196637 PGG196637 PQC196637 PZY196637 QJU196637 QTQ196637 RDM196637 RNI196637 RXE196637 SHA196637 SQW196637 TAS196637 TKO196637 TUK196637 UEG196637 UOC196637 UXY196637 VHU196637 VRQ196637 WBM196637 WLI196637 WVE196637 A262173 IS262173 SO262173 ACK262173 AMG262173 AWC262173 BFY262173 BPU262173 BZQ262173 CJM262173 CTI262173 DDE262173 DNA262173 DWW262173 EGS262173 EQO262173 FAK262173 FKG262173 FUC262173 GDY262173 GNU262173 GXQ262173 HHM262173 HRI262173 IBE262173 ILA262173 IUW262173 JES262173 JOO262173 JYK262173 KIG262173 KSC262173 LBY262173 LLU262173 LVQ262173 MFM262173 MPI262173 MZE262173 NJA262173 NSW262173 OCS262173 OMO262173 OWK262173 PGG262173 PQC262173 PZY262173 QJU262173 QTQ262173 RDM262173 RNI262173 RXE262173 SHA262173 SQW262173 TAS262173 TKO262173 TUK262173 UEG262173 UOC262173 UXY262173 VHU262173 VRQ262173 WBM262173 WLI262173 WVE262173 A327709 IS327709 SO327709 ACK327709 AMG327709 AWC327709 BFY327709 BPU327709 BZQ327709 CJM327709 CTI327709 DDE327709 DNA327709 DWW327709 EGS327709 EQO327709 FAK327709 FKG327709 FUC327709 GDY327709 GNU327709 GXQ327709 HHM327709 HRI327709 IBE327709 ILA327709 IUW327709 JES327709 JOO327709 JYK327709 KIG327709 KSC327709 LBY327709 LLU327709 LVQ327709 MFM327709 MPI327709 MZE327709 NJA327709 NSW327709 OCS327709 OMO327709 OWK327709 PGG327709 PQC327709 PZY327709 QJU327709 QTQ327709 RDM327709 RNI327709 RXE327709 SHA327709 SQW327709 TAS327709 TKO327709 TUK327709 UEG327709 UOC327709 UXY327709 VHU327709 VRQ327709 WBM327709 WLI327709 WVE327709 A393245 IS393245 SO393245 ACK393245 AMG393245 AWC393245 BFY393245 BPU393245 BZQ393245 CJM393245 CTI393245 DDE393245 DNA393245 DWW393245 EGS393245 EQO393245 FAK393245 FKG393245 FUC393245 GDY393245 GNU393245 GXQ393245 HHM393245 HRI393245 IBE393245 ILA393245 IUW393245 JES393245 JOO393245 JYK393245 KIG393245 KSC393245 LBY393245 LLU393245 LVQ393245 MFM393245 MPI393245 MZE393245 NJA393245 NSW393245 OCS393245 OMO393245 OWK393245 PGG393245 PQC393245 PZY393245 QJU393245 QTQ393245 RDM393245 RNI393245 RXE393245 SHA393245 SQW393245 TAS393245 TKO393245 TUK393245 UEG393245 UOC393245 UXY393245 VHU393245 VRQ393245 WBM393245 WLI393245 WVE393245 A458781 IS458781 SO458781 ACK458781 AMG458781 AWC458781 BFY458781 BPU458781 BZQ458781 CJM458781 CTI458781 DDE458781 DNA458781 DWW458781 EGS458781 EQO458781 FAK458781 FKG458781 FUC458781 GDY458781 GNU458781 GXQ458781 HHM458781 HRI458781 IBE458781 ILA458781 IUW458781 JES458781 JOO458781 JYK458781 KIG458781 KSC458781 LBY458781 LLU458781 LVQ458781 MFM458781 MPI458781 MZE458781 NJA458781 NSW458781 OCS458781 OMO458781 OWK458781 PGG458781 PQC458781 PZY458781 QJU458781 QTQ458781 RDM458781 RNI458781 RXE458781 SHA458781 SQW458781 TAS458781 TKO458781 TUK458781 UEG458781 UOC458781 UXY458781 VHU458781 VRQ458781 WBM458781 WLI458781 WVE458781 A524317 IS524317 SO524317 ACK524317 AMG524317 AWC524317 BFY524317 BPU524317 BZQ524317 CJM524317 CTI524317 DDE524317 DNA524317 DWW524317 EGS524317 EQO524317 FAK524317 FKG524317 FUC524317 GDY524317 GNU524317 GXQ524317 HHM524317 HRI524317 IBE524317 ILA524317 IUW524317 JES524317 JOO524317 JYK524317 KIG524317 KSC524317 LBY524317 LLU524317 LVQ524317 MFM524317 MPI524317 MZE524317 NJA524317 NSW524317 OCS524317 OMO524317 OWK524317 PGG524317 PQC524317 PZY524317 QJU524317 QTQ524317 RDM524317 RNI524317 RXE524317 SHA524317 SQW524317 TAS524317 TKO524317 TUK524317 UEG524317 UOC524317 UXY524317 VHU524317 VRQ524317 WBM524317 WLI524317 WVE524317 A589853 IS589853 SO589853 ACK589853 AMG589853 AWC589853 BFY589853 BPU589853 BZQ589853 CJM589853 CTI589853 DDE589853 DNA589853 DWW589853 EGS589853 EQO589853 FAK589853 FKG589853 FUC589853 GDY589853 GNU589853 GXQ589853 HHM589853 HRI589853 IBE589853 ILA589853 IUW589853 JES589853 JOO589853 JYK589853 KIG589853 KSC589853 LBY589853 LLU589853 LVQ589853 MFM589853 MPI589853 MZE589853 NJA589853 NSW589853 OCS589853 OMO589853 OWK589853 PGG589853 PQC589853 PZY589853 QJU589853 QTQ589853 RDM589853 RNI589853 RXE589853 SHA589853 SQW589853 TAS589853 TKO589853 TUK589853 UEG589853 UOC589853 UXY589853 VHU589853 VRQ589853 WBM589853 WLI589853 WVE589853 A655389 IS655389 SO655389 ACK655389 AMG655389 AWC655389 BFY655389 BPU655389 BZQ655389 CJM655389 CTI655389 DDE655389 DNA655389 DWW655389 EGS655389 EQO655389 FAK655389 FKG655389 FUC655389 GDY655389 GNU655389 GXQ655389 HHM655389 HRI655389 IBE655389 ILA655389 IUW655389 JES655389 JOO655389 JYK655389 KIG655389 KSC655389 LBY655389 LLU655389 LVQ655389 MFM655389 MPI655389 MZE655389 NJA655389 NSW655389 OCS655389 OMO655389 OWK655389 PGG655389 PQC655389 PZY655389 QJU655389 QTQ655389 RDM655389 RNI655389 RXE655389 SHA655389 SQW655389 TAS655389 TKO655389 TUK655389 UEG655389 UOC655389 UXY655389 VHU655389 VRQ655389 WBM655389 WLI655389 WVE655389 A720925 IS720925 SO720925 ACK720925 AMG720925 AWC720925 BFY720925 BPU720925 BZQ720925 CJM720925 CTI720925 DDE720925 DNA720925 DWW720925 EGS720925 EQO720925 FAK720925 FKG720925 FUC720925 GDY720925 GNU720925 GXQ720925 HHM720925 HRI720925 IBE720925 ILA720925 IUW720925 JES720925 JOO720925 JYK720925 KIG720925 KSC720925 LBY720925 LLU720925 LVQ720925 MFM720925 MPI720925 MZE720925 NJA720925 NSW720925 OCS720925 OMO720925 OWK720925 PGG720925 PQC720925 PZY720925 QJU720925 QTQ720925 RDM720925 RNI720925 RXE720925 SHA720925 SQW720925 TAS720925 TKO720925 TUK720925 UEG720925 UOC720925 UXY720925 VHU720925 VRQ720925 WBM720925 WLI720925 WVE720925 A786461 IS786461 SO786461 ACK786461 AMG786461 AWC786461 BFY786461 BPU786461 BZQ786461 CJM786461 CTI786461 DDE786461 DNA786461 DWW786461 EGS786461 EQO786461 FAK786461 FKG786461 FUC786461 GDY786461 GNU786461 GXQ786461 HHM786461 HRI786461 IBE786461 ILA786461 IUW786461 JES786461 JOO786461 JYK786461 KIG786461 KSC786461 LBY786461 LLU786461 LVQ786461 MFM786461 MPI786461 MZE786461 NJA786461 NSW786461 OCS786461 OMO786461 OWK786461 PGG786461 PQC786461 PZY786461 QJU786461 QTQ786461 RDM786461 RNI786461 RXE786461 SHA786461 SQW786461 TAS786461 TKO786461 TUK786461 UEG786461 UOC786461 UXY786461 VHU786461 VRQ786461 WBM786461 WLI786461 WVE786461 A851997 IS851997 SO851997 ACK851997 AMG851997 AWC851997 BFY851997 BPU851997 BZQ851997 CJM851997 CTI851997 DDE851997 DNA851997 DWW851997 EGS851997 EQO851997 FAK851997 FKG851997 FUC851997 GDY851997 GNU851997 GXQ851997 HHM851997 HRI851997 IBE851997 ILA851997 IUW851997 JES851997 JOO851997 JYK851997 KIG851997 KSC851997 LBY851997 LLU851997 LVQ851997 MFM851997 MPI851997 MZE851997 NJA851997 NSW851997 OCS851997 OMO851997 OWK851997 PGG851997 PQC851997 PZY851997 QJU851997 QTQ851997 RDM851997 RNI851997 RXE851997 SHA851997 SQW851997 TAS851997 TKO851997 TUK851997 UEG851997 UOC851997 UXY851997 VHU851997 VRQ851997 WBM851997 WLI851997 WVE851997 A917533 IS917533 SO917533 ACK917533 AMG917533 AWC917533 BFY917533 BPU917533 BZQ917533 CJM917533 CTI917533 DDE917533 DNA917533 DWW917533 EGS917533 EQO917533 FAK917533 FKG917533 FUC917533 GDY917533 GNU917533 GXQ917533 HHM917533 HRI917533 IBE917533 ILA917533 IUW917533 JES917533 JOO917533 JYK917533 KIG917533 KSC917533 LBY917533 LLU917533 LVQ917533 MFM917533 MPI917533 MZE917533 NJA917533 NSW917533 OCS917533 OMO917533 OWK917533 PGG917533 PQC917533 PZY917533 QJU917533 QTQ917533 RDM917533 RNI917533 RXE917533 SHA917533 SQW917533 TAS917533 TKO917533 TUK917533 UEG917533 UOC917533 UXY917533 VHU917533 VRQ917533 WBM917533 WLI917533 WVE917533 A983069 IS983069 SO983069 ACK983069 AMG983069 AWC983069 BFY983069 BPU983069 BZQ983069 CJM983069 CTI983069 DDE983069 DNA983069 DWW983069 EGS983069 EQO983069 FAK983069 FKG983069 FUC983069 GDY983069 GNU983069 GXQ983069 HHM983069 HRI983069 IBE983069 ILA983069 IUW983069 JES983069 JOO983069 JYK983069 KIG983069 KSC983069 LBY983069 LLU983069 LVQ983069 MFM983069 MPI983069 MZE983069 NJA983069 NSW983069 OCS983069 OMO983069 OWK983069 PGG983069 PQC983069 PZY983069 QJU983069 QTQ983069 RDM983069 RNI983069 RXE983069 SHA983069 SQW983069 TAS983069 TKO983069 TUK983069 UEG983069 UOC983069 UXY983069 VHU983069 VRQ983069 WBM983069 WLI983069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69 WLL983069 C65565 IV65565 SR65565 ACN65565 AMJ65565 AWF65565 BGB65565 BPX65565 BZT65565 CJP65565 CTL65565 DDH65565 DND65565 DWZ65565 EGV65565 EQR65565 FAN65565 FKJ65565 FUF65565 GEB65565 GNX65565 GXT65565 HHP65565 HRL65565 IBH65565 ILD65565 IUZ65565 JEV65565 JOR65565 JYN65565 KIJ65565 KSF65565 LCB65565 LLX65565 LVT65565 MFP65565 MPL65565 MZH65565 NJD65565 NSZ65565 OCV65565 OMR65565 OWN65565 PGJ65565 PQF65565 QAB65565 QJX65565 QTT65565 RDP65565 RNL65565 RXH65565 SHD65565 SQZ65565 TAV65565 TKR65565 TUN65565 UEJ65565 UOF65565 UYB65565 VHX65565 VRT65565 WBP65565 WLL65565 WVH65565 C131101 IV131101 SR131101 ACN131101 AMJ131101 AWF131101 BGB131101 BPX131101 BZT131101 CJP131101 CTL131101 DDH131101 DND131101 DWZ131101 EGV131101 EQR131101 FAN131101 FKJ131101 FUF131101 GEB131101 GNX131101 GXT131101 HHP131101 HRL131101 IBH131101 ILD131101 IUZ131101 JEV131101 JOR131101 JYN131101 KIJ131101 KSF131101 LCB131101 LLX131101 LVT131101 MFP131101 MPL131101 MZH131101 NJD131101 NSZ131101 OCV131101 OMR131101 OWN131101 PGJ131101 PQF131101 QAB131101 QJX131101 QTT131101 RDP131101 RNL131101 RXH131101 SHD131101 SQZ131101 TAV131101 TKR131101 TUN131101 UEJ131101 UOF131101 UYB131101 VHX131101 VRT131101 WBP131101 WLL131101 WVH131101 C196637 IV196637 SR196637 ACN196637 AMJ196637 AWF196637 BGB196637 BPX196637 BZT196637 CJP196637 CTL196637 DDH196637 DND196637 DWZ196637 EGV196637 EQR196637 FAN196637 FKJ196637 FUF196637 GEB196637 GNX196637 GXT196637 HHP196637 HRL196637 IBH196637 ILD196637 IUZ196637 JEV196637 JOR196637 JYN196637 KIJ196637 KSF196637 LCB196637 LLX196637 LVT196637 MFP196637 MPL196637 MZH196637 NJD196637 NSZ196637 OCV196637 OMR196637 OWN196637 PGJ196637 PQF196637 QAB196637 QJX196637 QTT196637 RDP196637 RNL196637 RXH196637 SHD196637 SQZ196637 TAV196637 TKR196637 TUN196637 UEJ196637 UOF196637 UYB196637 VHX196637 VRT196637 WBP196637 WLL196637 WVH196637 C262173 IV262173 SR262173 ACN262173 AMJ262173 AWF262173 BGB262173 BPX262173 BZT262173 CJP262173 CTL262173 DDH262173 DND262173 DWZ262173 EGV262173 EQR262173 FAN262173 FKJ262173 FUF262173 GEB262173 GNX262173 GXT262173 HHP262173 HRL262173 IBH262173 ILD262173 IUZ262173 JEV262173 JOR262173 JYN262173 KIJ262173 KSF262173 LCB262173 LLX262173 LVT262173 MFP262173 MPL262173 MZH262173 NJD262173 NSZ262173 OCV262173 OMR262173 OWN262173 PGJ262173 PQF262173 QAB262173 QJX262173 QTT262173 RDP262173 RNL262173 RXH262173 SHD262173 SQZ262173 TAV262173 TKR262173 TUN262173 UEJ262173 UOF262173 UYB262173 VHX262173 VRT262173 WBP262173 WLL262173 WVH262173 C327709 IV327709 SR327709 ACN327709 AMJ327709 AWF327709 BGB327709 BPX327709 BZT327709 CJP327709 CTL327709 DDH327709 DND327709 DWZ327709 EGV327709 EQR327709 FAN327709 FKJ327709 FUF327709 GEB327709 GNX327709 GXT327709 HHP327709 HRL327709 IBH327709 ILD327709 IUZ327709 JEV327709 JOR327709 JYN327709 KIJ327709 KSF327709 LCB327709 LLX327709 LVT327709 MFP327709 MPL327709 MZH327709 NJD327709 NSZ327709 OCV327709 OMR327709 OWN327709 PGJ327709 PQF327709 QAB327709 QJX327709 QTT327709 RDP327709 RNL327709 RXH327709 SHD327709 SQZ327709 TAV327709 TKR327709 TUN327709 UEJ327709 UOF327709 UYB327709 VHX327709 VRT327709 WBP327709 WLL327709 WVH327709 C393245 IV393245 SR393245 ACN393245 AMJ393245 AWF393245 BGB393245 BPX393245 BZT393245 CJP393245 CTL393245 DDH393245 DND393245 DWZ393245 EGV393245 EQR393245 FAN393245 FKJ393245 FUF393245 GEB393245 GNX393245 GXT393245 HHP393245 HRL393245 IBH393245 ILD393245 IUZ393245 JEV393245 JOR393245 JYN393245 KIJ393245 KSF393245 LCB393245 LLX393245 LVT393245 MFP393245 MPL393245 MZH393245 NJD393245 NSZ393245 OCV393245 OMR393245 OWN393245 PGJ393245 PQF393245 QAB393245 QJX393245 QTT393245 RDP393245 RNL393245 RXH393245 SHD393245 SQZ393245 TAV393245 TKR393245 TUN393245 UEJ393245 UOF393245 UYB393245 VHX393245 VRT393245 WBP393245 WLL393245 WVH393245 C458781 IV458781 SR458781 ACN458781 AMJ458781 AWF458781 BGB458781 BPX458781 BZT458781 CJP458781 CTL458781 DDH458781 DND458781 DWZ458781 EGV458781 EQR458781 FAN458781 FKJ458781 FUF458781 GEB458781 GNX458781 GXT458781 HHP458781 HRL458781 IBH458781 ILD458781 IUZ458781 JEV458781 JOR458781 JYN458781 KIJ458781 KSF458781 LCB458781 LLX458781 LVT458781 MFP458781 MPL458781 MZH458781 NJD458781 NSZ458781 OCV458781 OMR458781 OWN458781 PGJ458781 PQF458781 QAB458781 QJX458781 QTT458781 RDP458781 RNL458781 RXH458781 SHD458781 SQZ458781 TAV458781 TKR458781 TUN458781 UEJ458781 UOF458781 UYB458781 VHX458781 VRT458781 WBP458781 WLL458781 WVH458781 C524317 IV524317 SR524317 ACN524317 AMJ524317 AWF524317 BGB524317 BPX524317 BZT524317 CJP524317 CTL524317 DDH524317 DND524317 DWZ524317 EGV524317 EQR524317 FAN524317 FKJ524317 FUF524317 GEB524317 GNX524317 GXT524317 HHP524317 HRL524317 IBH524317 ILD524317 IUZ524317 JEV524317 JOR524317 JYN524317 KIJ524317 KSF524317 LCB524317 LLX524317 LVT524317 MFP524317 MPL524317 MZH524317 NJD524317 NSZ524317 OCV524317 OMR524317 OWN524317 PGJ524317 PQF524317 QAB524317 QJX524317 QTT524317 RDP524317 RNL524317 RXH524317 SHD524317 SQZ524317 TAV524317 TKR524317 TUN524317 UEJ524317 UOF524317 UYB524317 VHX524317 VRT524317 WBP524317 WLL524317 WVH524317 C589853 IV589853 SR589853 ACN589853 AMJ589853 AWF589853 BGB589853 BPX589853 BZT589853 CJP589853 CTL589853 DDH589853 DND589853 DWZ589853 EGV589853 EQR589853 FAN589853 FKJ589853 FUF589853 GEB589853 GNX589853 GXT589853 HHP589853 HRL589853 IBH589853 ILD589853 IUZ589853 JEV589853 JOR589853 JYN589853 KIJ589853 KSF589853 LCB589853 LLX589853 LVT589853 MFP589853 MPL589853 MZH589853 NJD589853 NSZ589853 OCV589853 OMR589853 OWN589853 PGJ589853 PQF589853 QAB589853 QJX589853 QTT589853 RDP589853 RNL589853 RXH589853 SHD589853 SQZ589853 TAV589853 TKR589853 TUN589853 UEJ589853 UOF589853 UYB589853 VHX589853 VRT589853 WBP589853 WLL589853 WVH589853 C655389 IV655389 SR655389 ACN655389 AMJ655389 AWF655389 BGB655389 BPX655389 BZT655389 CJP655389 CTL655389 DDH655389 DND655389 DWZ655389 EGV655389 EQR655389 FAN655389 FKJ655389 FUF655389 GEB655389 GNX655389 GXT655389 HHP655389 HRL655389 IBH655389 ILD655389 IUZ655389 JEV655389 JOR655389 JYN655389 KIJ655389 KSF655389 LCB655389 LLX655389 LVT655389 MFP655389 MPL655389 MZH655389 NJD655389 NSZ655389 OCV655389 OMR655389 OWN655389 PGJ655389 PQF655389 QAB655389 QJX655389 QTT655389 RDP655389 RNL655389 RXH655389 SHD655389 SQZ655389 TAV655389 TKR655389 TUN655389 UEJ655389 UOF655389 UYB655389 VHX655389 VRT655389 WBP655389 WLL655389 WVH655389 C720925 IV720925 SR720925 ACN720925 AMJ720925 AWF720925 BGB720925 BPX720925 BZT720925 CJP720925 CTL720925 DDH720925 DND720925 DWZ720925 EGV720925 EQR720925 FAN720925 FKJ720925 FUF720925 GEB720925 GNX720925 GXT720925 HHP720925 HRL720925 IBH720925 ILD720925 IUZ720925 JEV720925 JOR720925 JYN720925 KIJ720925 KSF720925 LCB720925 LLX720925 LVT720925 MFP720925 MPL720925 MZH720925 NJD720925 NSZ720925 OCV720925 OMR720925 OWN720925 PGJ720925 PQF720925 QAB720925 QJX720925 QTT720925 RDP720925 RNL720925 RXH720925 SHD720925 SQZ720925 TAV720925 TKR720925 TUN720925 UEJ720925 UOF720925 UYB720925 VHX720925 VRT720925 WBP720925 WLL720925 WVH720925 C786461 IV786461 SR786461 ACN786461 AMJ786461 AWF786461 BGB786461 BPX786461 BZT786461 CJP786461 CTL786461 DDH786461 DND786461 DWZ786461 EGV786461 EQR786461 FAN786461 FKJ786461 FUF786461 GEB786461 GNX786461 GXT786461 HHP786461 HRL786461 IBH786461 ILD786461 IUZ786461 JEV786461 JOR786461 JYN786461 KIJ786461 KSF786461 LCB786461 LLX786461 LVT786461 MFP786461 MPL786461 MZH786461 NJD786461 NSZ786461 OCV786461 OMR786461 OWN786461 PGJ786461 PQF786461 QAB786461 QJX786461 QTT786461 RDP786461 RNL786461 RXH786461 SHD786461 SQZ786461 TAV786461 TKR786461 TUN786461 UEJ786461 UOF786461 UYB786461 VHX786461 VRT786461 WBP786461 WLL786461 WVH786461 C851997 IV851997 SR851997 ACN851997 AMJ851997 AWF851997 BGB851997 BPX851997 BZT851997 CJP851997 CTL851997 DDH851997 DND851997 DWZ851997 EGV851997 EQR851997 FAN851997 FKJ851997 FUF851997 GEB851997 GNX851997 GXT851997 HHP851997 HRL851997 IBH851997 ILD851997 IUZ851997 JEV851997 JOR851997 JYN851997 KIJ851997 KSF851997 LCB851997 LLX851997 LVT851997 MFP851997 MPL851997 MZH851997 NJD851997 NSZ851997 OCV851997 OMR851997 OWN851997 PGJ851997 PQF851997 QAB851997 QJX851997 QTT851997 RDP851997 RNL851997 RXH851997 SHD851997 SQZ851997 TAV851997 TKR851997 TUN851997 UEJ851997 UOF851997 UYB851997 VHX851997 VRT851997 WBP851997 WLL851997 WVH851997 C917533 IV917533 SR917533 ACN917533 AMJ917533 AWF917533 BGB917533 BPX917533 BZT917533 CJP917533 CTL917533 DDH917533 DND917533 DWZ917533 EGV917533 EQR917533 FAN917533 FKJ917533 FUF917533 GEB917533 GNX917533 GXT917533 HHP917533 HRL917533 IBH917533 ILD917533 IUZ917533 JEV917533 JOR917533 JYN917533 KIJ917533 KSF917533 LCB917533 LLX917533 LVT917533 MFP917533 MPL917533 MZH917533 NJD917533 NSZ917533 OCV917533 OMR917533 OWN917533 PGJ917533 PQF917533 QAB917533 QJX917533 QTT917533 RDP917533 RNL917533 RXH917533 SHD917533 SQZ917533 TAV917533 TKR917533 TUN917533 UEJ917533 UOF917533 UYB917533 VHX917533 VRT917533 WBP917533 WLL917533 WVH917533 C983069 IV983069 SR983069 ACN983069 AMJ983069 AWF983069 BGB983069 BPX983069 BZT983069 CJP983069 CTL983069 DDH983069 DND983069 DWZ983069 EGV983069 EQR983069 FAN983069 FKJ983069 FUF983069 GEB983069 GNX983069 GXT983069 HHP983069 HRL983069 IBH983069 ILD983069 IUZ983069 JEV983069 JOR983069 JYN983069 KIJ983069 KSF983069 LCB983069 LLX983069 LVT983069 MFP983069 MPL983069 MZH983069 NJD983069 NSZ983069 OCV983069 OMR983069 OWN983069 PGJ983069 PQF983069 QAB983069 QJX983069 QTT983069 RDP983069 RNL983069 RXH983069 SHD983069 SQZ983069 TAV983069 TKR983069 TUN983069 UEJ983069 UOF983069 UYB983069 VHX983069 VRT983069 WBP983069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8"/>
  <sheetViews>
    <sheetView topLeftCell="A25" workbookViewId="0">
      <selection activeCell="C27" sqref="C27:D27"/>
    </sheetView>
  </sheetViews>
  <sheetFormatPr baseColWidth="10" defaultRowHeight="15.75" x14ac:dyDescent="0.25"/>
  <cols>
    <col min="1" max="1" width="4.28515625" style="136" customWidth="1"/>
    <col min="2" max="2" width="55.5703125" style="136" customWidth="1"/>
    <col min="3" max="3" width="41.28515625" style="136" customWidth="1"/>
    <col min="4" max="4" width="29.42578125" style="136" customWidth="1"/>
    <col min="5" max="5" width="34.7109375" style="136" customWidth="1"/>
    <col min="6" max="16384" width="11.42578125" style="99"/>
  </cols>
  <sheetData>
    <row r="1" spans="1:7" x14ac:dyDescent="0.25">
      <c r="A1" s="409" t="s">
        <v>87</v>
      </c>
      <c r="B1" s="410"/>
      <c r="C1" s="410"/>
      <c r="D1" s="410"/>
      <c r="E1" s="115"/>
    </row>
    <row r="2" spans="1:7" ht="27.75" customHeight="1" x14ac:dyDescent="0.25">
      <c r="A2" s="116"/>
      <c r="B2" s="411" t="s">
        <v>73</v>
      </c>
      <c r="C2" s="411"/>
      <c r="D2" s="411"/>
      <c r="E2" s="117"/>
    </row>
    <row r="3" spans="1:7" ht="21" customHeight="1" x14ac:dyDescent="0.25">
      <c r="A3" s="118"/>
      <c r="B3" s="411" t="s">
        <v>145</v>
      </c>
      <c r="C3" s="411"/>
      <c r="D3" s="411"/>
      <c r="E3" s="119"/>
    </row>
    <row r="4" spans="1:7" thickBot="1" x14ac:dyDescent="0.3">
      <c r="A4" s="120"/>
      <c r="B4" s="121"/>
      <c r="C4" s="121"/>
      <c r="D4" s="121"/>
      <c r="E4" s="122"/>
    </row>
    <row r="5" spans="1:7" ht="26.25" customHeight="1" thickBot="1" x14ac:dyDescent="0.3">
      <c r="A5" s="120"/>
      <c r="B5" s="123" t="s">
        <v>74</v>
      </c>
      <c r="C5" s="412" t="s">
        <v>169</v>
      </c>
      <c r="D5" s="413"/>
      <c r="E5" s="122"/>
    </row>
    <row r="6" spans="1:7" ht="27.75" customHeight="1" thickBot="1" x14ac:dyDescent="0.3">
      <c r="A6" s="120"/>
      <c r="B6" s="142" t="s">
        <v>75</v>
      </c>
      <c r="C6" s="414" t="s">
        <v>171</v>
      </c>
      <c r="D6" s="415"/>
      <c r="E6" s="122"/>
    </row>
    <row r="7" spans="1:7" ht="29.25" customHeight="1" thickBot="1" x14ac:dyDescent="0.3">
      <c r="A7" s="120"/>
      <c r="B7" s="142" t="s">
        <v>146</v>
      </c>
      <c r="C7" s="416" t="s">
        <v>147</v>
      </c>
      <c r="D7" s="417"/>
      <c r="E7" s="122"/>
    </row>
    <row r="8" spans="1:7" ht="16.5" thickBot="1" x14ac:dyDescent="0.3">
      <c r="A8" s="120"/>
      <c r="B8" s="143">
        <v>1</v>
      </c>
      <c r="C8" s="401">
        <v>1898582560</v>
      </c>
      <c r="D8" s="402"/>
      <c r="E8" s="394" t="s">
        <v>371</v>
      </c>
    </row>
    <row r="9" spans="1:7" ht="23.25" customHeight="1" thickBot="1" x14ac:dyDescent="0.3">
      <c r="A9" s="120"/>
      <c r="B9" s="143">
        <v>4</v>
      </c>
      <c r="C9" s="401">
        <v>908402235</v>
      </c>
      <c r="D9" s="402"/>
      <c r="E9" s="394"/>
    </row>
    <row r="10" spans="1:7" ht="26.25" customHeight="1" thickBot="1" x14ac:dyDescent="0.3">
      <c r="A10" s="120"/>
      <c r="B10" s="143">
        <v>25</v>
      </c>
      <c r="C10" s="401">
        <v>1762951852</v>
      </c>
      <c r="D10" s="402"/>
      <c r="E10" s="394"/>
    </row>
    <row r="11" spans="1:7" ht="21.75" customHeight="1" thickBot="1" x14ac:dyDescent="0.3">
      <c r="A11" s="120"/>
      <c r="B11" s="143">
        <v>26</v>
      </c>
      <c r="C11" s="401">
        <v>1551109698</v>
      </c>
      <c r="D11" s="402"/>
      <c r="E11" s="394"/>
    </row>
    <row r="12" spans="1:7" ht="21.75" customHeight="1" thickBot="1" x14ac:dyDescent="0.3">
      <c r="A12" s="120"/>
      <c r="B12" s="143">
        <v>32</v>
      </c>
      <c r="C12" s="149"/>
      <c r="D12" s="150">
        <v>1475612178</v>
      </c>
      <c r="E12" s="394"/>
    </row>
    <row r="13" spans="1:7" ht="21.75" customHeight="1" thickBot="1" x14ac:dyDescent="0.3">
      <c r="A13" s="120"/>
      <c r="B13" s="143">
        <v>35</v>
      </c>
      <c r="C13" s="149"/>
      <c r="D13" s="150">
        <v>1633705550</v>
      </c>
      <c r="E13" s="122"/>
    </row>
    <row r="14" spans="1:7" ht="32.25" thickBot="1" x14ac:dyDescent="0.3">
      <c r="A14" s="120"/>
      <c r="B14" s="144" t="s">
        <v>148</v>
      </c>
      <c r="C14" s="401">
        <f>SUM(C8:D13)</f>
        <v>9230364073</v>
      </c>
      <c r="D14" s="402"/>
      <c r="E14" s="122"/>
    </row>
    <row r="15" spans="1:7" ht="26.25" customHeight="1" thickBot="1" x14ac:dyDescent="0.3">
      <c r="A15" s="120"/>
      <c r="B15" s="144" t="s">
        <v>149</v>
      </c>
      <c r="C15" s="401">
        <f>+C14/616000</f>
        <v>14984.357261363637</v>
      </c>
      <c r="D15" s="402"/>
      <c r="E15" s="122"/>
      <c r="G15" s="165"/>
    </row>
    <row r="16" spans="1:7" ht="24.75" customHeight="1" x14ac:dyDescent="0.25">
      <c r="A16" s="120"/>
      <c r="B16" s="121"/>
      <c r="C16" s="125"/>
      <c r="D16" s="126"/>
      <c r="E16" s="122"/>
    </row>
    <row r="17" spans="1:9" ht="28.5" customHeight="1" thickBot="1" x14ac:dyDescent="0.3">
      <c r="A17" s="120"/>
      <c r="B17" s="121" t="s">
        <v>150</v>
      </c>
      <c r="C17" s="125" t="s">
        <v>154</v>
      </c>
      <c r="D17" s="126" t="s">
        <v>164</v>
      </c>
      <c r="E17" s="122"/>
    </row>
    <row r="18" spans="1:9" ht="27" customHeight="1" x14ac:dyDescent="0.25">
      <c r="A18" s="120"/>
      <c r="B18" s="127" t="s">
        <v>76</v>
      </c>
      <c r="C18" s="155">
        <v>400000000</v>
      </c>
      <c r="D18" s="158">
        <v>19085100</v>
      </c>
      <c r="E18" s="122"/>
      <c r="H18" s="163"/>
      <c r="I18" s="164"/>
    </row>
    <row r="19" spans="1:9" ht="28.5" customHeight="1" x14ac:dyDescent="0.25">
      <c r="A19" s="120"/>
      <c r="B19" s="120" t="s">
        <v>77</v>
      </c>
      <c r="C19" s="156">
        <v>428604000</v>
      </c>
      <c r="D19" s="159">
        <v>69085100</v>
      </c>
      <c r="E19" s="122"/>
      <c r="H19" s="163"/>
    </row>
    <row r="20" spans="1:9" ht="15" x14ac:dyDescent="0.25">
      <c r="A20" s="120"/>
      <c r="B20" s="120" t="s">
        <v>78</v>
      </c>
      <c r="C20" s="156">
        <v>30000000</v>
      </c>
      <c r="D20" s="159">
        <v>1865000</v>
      </c>
      <c r="E20" s="122"/>
    </row>
    <row r="21" spans="1:9" ht="27" customHeight="1" thickBot="1" x14ac:dyDescent="0.3">
      <c r="A21" s="120"/>
      <c r="B21" s="128" t="s">
        <v>79</v>
      </c>
      <c r="C21" s="157">
        <v>30000000</v>
      </c>
      <c r="D21" s="160">
        <v>1865000</v>
      </c>
      <c r="E21" s="122"/>
    </row>
    <row r="22" spans="1:9" ht="27" customHeight="1" thickBot="1" x14ac:dyDescent="0.3">
      <c r="A22" s="120"/>
      <c r="B22" s="398" t="s">
        <v>80</v>
      </c>
      <c r="C22" s="399"/>
      <c r="D22" s="400"/>
      <c r="E22" s="122"/>
    </row>
    <row r="23" spans="1:9" ht="16.5" thickBot="1" x14ac:dyDescent="0.3">
      <c r="A23" s="120"/>
      <c r="B23" s="398" t="s">
        <v>81</v>
      </c>
      <c r="C23" s="399"/>
      <c r="D23" s="400"/>
      <c r="E23" s="122"/>
    </row>
    <row r="24" spans="1:9" ht="16.5" thickBot="1" x14ac:dyDescent="0.3">
      <c r="A24" s="120"/>
      <c r="B24" s="130" t="s">
        <v>151</v>
      </c>
      <c r="C24" s="161">
        <f>+(C18+D18)/(C20+D20)</f>
        <v>13.151893927506668</v>
      </c>
      <c r="D24" s="131" t="s">
        <v>66</v>
      </c>
      <c r="E24" s="122"/>
    </row>
    <row r="25" spans="1:9" ht="16.5" thickBot="1" x14ac:dyDescent="0.3">
      <c r="A25" s="120"/>
      <c r="B25" s="124" t="s">
        <v>82</v>
      </c>
      <c r="C25" s="162">
        <f>+((C21+D21)/(C19+D19))</f>
        <v>6.4025914973826023E-2</v>
      </c>
      <c r="D25" s="131" t="s">
        <v>66</v>
      </c>
      <c r="E25" s="122"/>
    </row>
    <row r="26" spans="1:9" ht="16.5" thickBot="1" x14ac:dyDescent="0.3">
      <c r="A26" s="120"/>
      <c r="B26" s="132"/>
      <c r="C26" s="133"/>
      <c r="D26" s="121"/>
      <c r="E26" s="134"/>
    </row>
    <row r="27" spans="1:9" x14ac:dyDescent="0.25">
      <c r="A27" s="403"/>
      <c r="B27" s="404" t="s">
        <v>83</v>
      </c>
      <c r="C27" s="406" t="s">
        <v>372</v>
      </c>
      <c r="D27" s="407"/>
      <c r="E27" s="408"/>
      <c r="F27" s="395"/>
    </row>
    <row r="28" spans="1:9" ht="16.5" thickBot="1" x14ac:dyDescent="0.3">
      <c r="A28" s="403"/>
      <c r="B28" s="405"/>
      <c r="C28" s="396" t="s">
        <v>84</v>
      </c>
      <c r="D28" s="397"/>
      <c r="E28" s="408"/>
      <c r="F28" s="395"/>
    </row>
    <row r="29" spans="1:9" thickBot="1" x14ac:dyDescent="0.3">
      <c r="A29" s="128"/>
      <c r="B29" s="135"/>
      <c r="C29" s="135"/>
      <c r="D29" s="135"/>
      <c r="E29" s="129"/>
      <c r="F29" s="114"/>
    </row>
    <row r="30" spans="1:9" x14ac:dyDescent="0.25">
      <c r="B30" s="137" t="s">
        <v>152</v>
      </c>
    </row>
    <row r="31" spans="1:9" x14ac:dyDescent="0.25">
      <c r="B31" s="136" t="s">
        <v>170</v>
      </c>
    </row>
    <row r="33" spans="2:5" ht="33.75" customHeight="1" x14ac:dyDescent="0.25">
      <c r="B33" s="393"/>
      <c r="C33" s="393"/>
      <c r="D33" s="393"/>
      <c r="E33" s="393"/>
    </row>
    <row r="34" spans="2:5" ht="31.5" customHeight="1" x14ac:dyDescent="0.25">
      <c r="B34" s="393"/>
      <c r="C34" s="393"/>
      <c r="D34" s="393"/>
      <c r="E34" s="393"/>
    </row>
    <row r="38" spans="2:5" ht="30.75" x14ac:dyDescent="0.25">
      <c r="B38" s="166" t="s">
        <v>176</v>
      </c>
      <c r="C38" s="136" t="s">
        <v>177</v>
      </c>
      <c r="D38" s="136" t="s">
        <v>178</v>
      </c>
    </row>
  </sheetData>
  <customSheetViews>
    <customSheetView guid="{5ECAD17E-85C7-40BC-8DDD-B21D69B7AB13}">
      <selection activeCell="C9" sqref="C9:D9"/>
      <pageMargins left="0.7" right="0.7" top="0.75" bottom="0.75" header="0.3" footer="0.3"/>
      <pageSetup orientation="portrait" horizontalDpi="4294967295" verticalDpi="4294967295" r:id="rId1"/>
    </customSheetView>
    <customSheetView guid="{B50369F1-95E6-4681-BE01-8A74BBA7C87D}">
      <selection activeCell="C9" sqref="C9:D9"/>
      <pageMargins left="0.7" right="0.7" top="0.75" bottom="0.75" header="0.3" footer="0.3"/>
      <pageSetup orientation="portrait" horizontalDpi="4294967295" verticalDpi="4294967295" r:id="rId2"/>
    </customSheetView>
    <customSheetView guid="{AF8F5158-CED0-490F-9C51-6D972AD4C7E8}">
      <selection activeCell="C9" sqref="C9:D9"/>
      <pageMargins left="0.7" right="0.7" top="0.75" bottom="0.75" header="0.3" footer="0.3"/>
      <pageSetup orientation="portrait" horizontalDpi="4294967295" verticalDpi="4294967295" r:id="rId3"/>
    </customSheetView>
    <customSheetView guid="{8809A896-5583-49E7-AABD-AB1B5EC32A12}" showPageBreaks="1" printArea="1">
      <selection activeCell="B33" sqref="B33:D33"/>
      <pageMargins left="0.70866141732283472" right="0.70866141732283472" top="0.74803149606299213" bottom="0.74803149606299213" header="0.31496062992125984" footer="0.31496062992125984"/>
      <pageSetup scale="65" orientation="landscape" horizontalDpi="300" verticalDpi="300" r:id="rId4"/>
    </customSheetView>
    <customSheetView guid="{26BF549F-11EC-4EEF-AF19-4DB3BC62B722}" topLeftCell="A7">
      <selection activeCell="A33" sqref="A33:XFD33"/>
      <pageMargins left="0.7" right="0.7" top="0.75" bottom="0.75" header="0.3" footer="0.3"/>
      <pageSetup orientation="portrait" horizontalDpi="4294967295" verticalDpi="4294967295" r:id="rId5"/>
    </customSheetView>
    <customSheetView guid="{1866C94F-F4D3-4245-A628-EB5B01532659}" showPageBreaks="1" topLeftCell="A25">
      <selection activeCell="B33" sqref="B33"/>
      <pageMargins left="0.7" right="0.7" top="0.75" bottom="0.75" header="0.3" footer="0.3"/>
      <pageSetup orientation="portrait" horizontalDpi="4294967295" verticalDpi="4294967295" r:id="rId6"/>
    </customSheetView>
    <customSheetView guid="{87D17AD6-9F1A-4386-AD3B-DF0DEAAD53B8}" topLeftCell="A7">
      <selection activeCell="A33" sqref="A33:XFD33"/>
      <pageMargins left="0.7" right="0.7" top="0.75" bottom="0.75" header="0.3" footer="0.3"/>
      <pageSetup orientation="portrait" horizontalDpi="4294967295" verticalDpi="4294967295" r:id="rId7"/>
    </customSheetView>
  </customSheetViews>
  <mergeCells count="23">
    <mergeCell ref="A27:A28"/>
    <mergeCell ref="B27:B28"/>
    <mergeCell ref="C27:D27"/>
    <mergeCell ref="E27:E28"/>
    <mergeCell ref="A1:D1"/>
    <mergeCell ref="B2:D2"/>
    <mergeCell ref="B3:D3"/>
    <mergeCell ref="C5:D5"/>
    <mergeCell ref="C6:D6"/>
    <mergeCell ref="C15:D15"/>
    <mergeCell ref="B22:D22"/>
    <mergeCell ref="C8:D8"/>
    <mergeCell ref="C7:D7"/>
    <mergeCell ref="C9:D9"/>
    <mergeCell ref="C10:D10"/>
    <mergeCell ref="C11:D11"/>
    <mergeCell ref="B33:E33"/>
    <mergeCell ref="B34:E34"/>
    <mergeCell ref="E8:E12"/>
    <mergeCell ref="F27:F28"/>
    <mergeCell ref="C28:D28"/>
    <mergeCell ref="B23:D23"/>
    <mergeCell ref="C14:D14"/>
  </mergeCells>
  <pageMargins left="0.70866141732283472" right="0.70866141732283472" top="0.74803149606299213" bottom="0.74803149606299213" header="0.31496062992125984" footer="0.31496062992125984"/>
  <pageSetup scale="52" orientation="portrait" horizontalDpi="300" verticalDpi="300" r:id="rId8"/>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8</vt:i4>
      </vt:variant>
    </vt:vector>
  </HeadingPairs>
  <TitlesOfParts>
    <vt:vector size="8" baseType="lpstr">
      <vt:lpstr>JURIDICA</vt:lpstr>
      <vt:lpstr>TECNICA (1)</vt:lpstr>
      <vt:lpstr>TECNICA (4)</vt:lpstr>
      <vt:lpstr>TECNICA (25)</vt:lpstr>
      <vt:lpstr>TECNICA (26)</vt:lpstr>
      <vt:lpstr>TECNICA (32)</vt:lpstr>
      <vt:lpstr>TECNICA (35)</vt:lpstr>
      <vt:lpstr>FINANCIERA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Carlos Mauricio Aux Revelo</cp:lastModifiedBy>
  <cp:lastPrinted>2014-12-13T20:10:26Z</cp:lastPrinted>
  <dcterms:created xsi:type="dcterms:W3CDTF">2014-10-22T15:49:24Z</dcterms:created>
  <dcterms:modified xsi:type="dcterms:W3CDTF">2014-12-13T22:23:07Z</dcterms:modified>
</cp:coreProperties>
</file>