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480" windowHeight="9465" firstSheet="1" activeTab="1"/>
  </bookViews>
  <sheets>
    <sheet name="final " sheetId="7" state="hidden" r:id="rId1"/>
    <sheet name="FORMATO DE COTIZACION " sheetId="13" r:id="rId2"/>
    <sheet name="HISTORICO  DE CONSUMO ICBF" sheetId="14" r:id="rId3"/>
    <sheet name="INFORMACION ADICIONAL " sheetId="15" r:id="rId4"/>
    <sheet name="POLIZAS" sheetId="16" r:id="rId5"/>
  </sheets>
  <externalReferences>
    <externalReference r:id="rId6"/>
  </externalReferences>
  <definedNames>
    <definedName name="_xlnm.Print_Area" localSheetId="1">'FORMATO DE COTIZACION '!$B$3:$K$42</definedName>
  </definedNames>
  <calcPr calcId="125725"/>
</workbook>
</file>

<file path=xl/calcChain.xml><?xml version="1.0" encoding="utf-8"?>
<calcChain xmlns="http://schemas.openxmlformats.org/spreadsheetml/2006/main">
  <c r="M14" i="14"/>
  <c r="L14"/>
  <c r="K14"/>
  <c r="J14"/>
  <c r="I14"/>
  <c r="H14"/>
  <c r="G14"/>
  <c r="F14"/>
  <c r="E14"/>
  <c r="D14"/>
  <c r="J20" i="13"/>
  <c r="K20" s="1"/>
  <c r="D20" i="7"/>
  <c r="C20"/>
  <c r="B20"/>
  <c r="D18"/>
  <c r="C18"/>
  <c r="B18"/>
  <c r="D17"/>
  <c r="C17"/>
  <c r="B17"/>
  <c r="D16"/>
  <c r="C16"/>
  <c r="B16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9"/>
  <c r="C9"/>
  <c r="B9"/>
  <c r="D8"/>
  <c r="C8"/>
  <c r="B8"/>
  <c r="D7"/>
  <c r="C7"/>
  <c r="B7"/>
  <c r="D6"/>
  <c r="C6"/>
  <c r="C19" s="1"/>
  <c r="C21" s="1"/>
  <c r="C23" s="1"/>
  <c r="B6"/>
  <c r="B19" l="1"/>
  <c r="B21" s="1"/>
  <c r="B23" s="1"/>
  <c r="D19"/>
  <c r="D21" s="1"/>
  <c r="D23" s="1"/>
</calcChain>
</file>

<file path=xl/sharedStrings.xml><?xml version="1.0" encoding="utf-8"?>
<sst xmlns="http://schemas.openxmlformats.org/spreadsheetml/2006/main" count="155" uniqueCount="140">
  <si>
    <r>
      <t>Por favor diligenciar solo las celdas en</t>
    </r>
    <r>
      <rPr>
        <b/>
        <sz val="10"/>
        <color theme="1"/>
        <rFont val="Arial"/>
        <family val="2"/>
      </rPr>
      <t xml:space="preserve"> AMARILLO y NO </t>
    </r>
    <r>
      <rPr>
        <sz val="10"/>
        <color theme="1"/>
        <rFont val="Arial"/>
        <family val="2"/>
      </rPr>
      <t xml:space="preserve">modificar el orden de las columnas </t>
    </r>
    <r>
      <rPr>
        <b/>
        <sz val="10"/>
        <color theme="1"/>
        <rFont val="Arial"/>
        <family val="2"/>
      </rPr>
      <t>.</t>
    </r>
  </si>
  <si>
    <r>
      <t xml:space="preserve">La cotización deberá remitirse en </t>
    </r>
    <r>
      <rPr>
        <b/>
        <sz val="10"/>
        <color theme="1"/>
        <rFont val="Arial"/>
        <family val="2"/>
      </rPr>
      <t>PESOS COLOMBIANOS.</t>
    </r>
  </si>
  <si>
    <t>Administración</t>
  </si>
  <si>
    <r>
      <t xml:space="preserve">Consultar </t>
    </r>
    <r>
      <rPr>
        <b/>
        <sz val="10"/>
        <color rgb="FFFF0000"/>
        <rFont val="Arial"/>
        <family val="2"/>
      </rPr>
      <t>NOTAS</t>
    </r>
    <r>
      <rPr>
        <sz val="10"/>
        <color rgb="FFFF0000"/>
        <rFont val="Arial"/>
        <family val="2"/>
      </rPr>
      <t xml:space="preserve"> </t>
    </r>
    <r>
      <rPr>
        <sz val="10"/>
        <color theme="1"/>
        <rFont val="Arial"/>
        <family val="2"/>
      </rPr>
      <t>sobre el diligenciamiento del formato al final del documento.</t>
    </r>
  </si>
  <si>
    <t>Categoría</t>
  </si>
  <si>
    <t>MESES DE EJECUCIÓN</t>
  </si>
  <si>
    <t>Costos ICBF</t>
  </si>
  <si>
    <t xml:space="preserve">Universidad Nacional </t>
  </si>
  <si>
    <t>Moore Stephens SAS</t>
  </si>
  <si>
    <t>Subtotal Grupo Coordinador</t>
  </si>
  <si>
    <t>Visitas de Campo</t>
  </si>
  <si>
    <t>Equipo Especializado</t>
  </si>
  <si>
    <t xml:space="preserve"> Visitas De Coordinación</t>
  </si>
  <si>
    <t>Imprevistos</t>
  </si>
  <si>
    <t>Gastos</t>
  </si>
  <si>
    <t xml:space="preserve">Publicación en el diario oficial </t>
  </si>
  <si>
    <t xml:space="preserve">ICA </t>
  </si>
  <si>
    <t>PÓLIZAS</t>
  </si>
  <si>
    <t>GMF</t>
  </si>
  <si>
    <t>SUB-TOTAL 5 (Sub-total 4 + GMF)</t>
  </si>
  <si>
    <t>IVA + GMF</t>
  </si>
  <si>
    <t>TOTAL SUPERVISIÓN TÉCNICA</t>
  </si>
  <si>
    <t>TOTAL SUPERVISIÓN TÉCNICA MENSUAL</t>
  </si>
  <si>
    <t xml:space="preserve">VALOR TOTAL (2 MESES) CONSOLIDADO  COTIZACIONES  </t>
  </si>
  <si>
    <t xml:space="preserve">UBICACIÓN </t>
  </si>
  <si>
    <t>No. DE CUENTA</t>
  </si>
  <si>
    <t>0553427-2</t>
  </si>
  <si>
    <t>Av.Carrera 68 No 64c-75</t>
  </si>
  <si>
    <t>Operador de Red</t>
  </si>
  <si>
    <r>
      <t xml:space="preserve">EMPRESA: </t>
    </r>
    <r>
      <rPr>
        <b/>
        <sz val="8"/>
        <color rgb="FF000000"/>
        <rFont val="Arial"/>
        <family val="2"/>
      </rPr>
      <t/>
    </r>
  </si>
  <si>
    <t xml:space="preserve">CARGO: </t>
  </si>
  <si>
    <t xml:space="preserve">CONTACTO:  </t>
  </si>
  <si>
    <t xml:space="preserve">E-MAIL:   </t>
  </si>
  <si>
    <t xml:space="preserve">TEL:    </t>
  </si>
  <si>
    <t xml:space="preserve">NIT:  </t>
  </si>
  <si>
    <t xml:space="preserve">FECHA:     </t>
  </si>
  <si>
    <t>FORMATO SOLICITUD DE COTIZACION SUMINISTRO DE ENERGÍA ELECTRICA</t>
  </si>
  <si>
    <t>Nota 1: Se refiera a los activos de uso conformados por los transformadores de distribución secundaria con sus protecciones y equipos de maniobra.</t>
  </si>
  <si>
    <t xml:space="preserve">Nota 2 - Factor: Se refiere al el equipo de medida existente  en el ICBF. </t>
  </si>
  <si>
    <t>Relación de los equipos de medida que se entregaran</t>
  </si>
  <si>
    <t>TOTAL COSTO MENSUAL Kwh</t>
  </si>
  <si>
    <t>Nota 5 : Los precios ofertados  deben incluir las adecuaciones a todo costo  en los equipos de medida</t>
  </si>
  <si>
    <r>
      <t xml:space="preserve">PROPIEDAD DE LOS ACTIVOS   </t>
    </r>
    <r>
      <rPr>
        <b/>
        <sz val="8"/>
        <color rgb="FFFF0000"/>
        <rFont val="Arial"/>
        <family val="2"/>
      </rPr>
      <t>(1)</t>
    </r>
  </si>
  <si>
    <r>
      <t>FACTOR</t>
    </r>
    <r>
      <rPr>
        <b/>
        <sz val="8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(2)</t>
    </r>
  </si>
  <si>
    <r>
      <t xml:space="preserve">PROMEDIO DE CONSUMO MENSUAL  EN Kwh  
</t>
    </r>
    <r>
      <rPr>
        <b/>
        <sz val="10"/>
        <color rgb="FFFF0000"/>
        <rFont val="Arial"/>
        <family val="2"/>
      </rPr>
      <t>(3)</t>
    </r>
  </si>
  <si>
    <r>
      <t xml:space="preserve">VALOR CARGO DE GENERACIÒN (G) 
(por Kwh) 
</t>
    </r>
    <r>
      <rPr>
        <b/>
        <sz val="10"/>
        <color rgb="FFFF0000"/>
        <rFont val="Arial"/>
        <family val="2"/>
      </rPr>
      <t>(4,5)</t>
    </r>
  </si>
  <si>
    <r>
      <t xml:space="preserve">VALOR CARGO DE COMERCIALIZACIÒN (Cv) (por Kwh)
</t>
    </r>
    <r>
      <rPr>
        <b/>
        <sz val="10"/>
        <color rgb="FFFF0000"/>
        <rFont val="Arial"/>
        <family val="2"/>
      </rPr>
      <t>(4,5)</t>
    </r>
  </si>
  <si>
    <r>
      <t xml:space="preserve">VALOR DE LOS COSTOS DE T+D+PR+R Referenicados a septiembre 2012  
(por Kwh) </t>
    </r>
    <r>
      <rPr>
        <b/>
        <sz val="10"/>
        <color rgb="FFFF0000"/>
        <rFont val="Arial"/>
        <family val="2"/>
      </rPr>
      <t>(6)</t>
    </r>
  </si>
  <si>
    <t>TOTAL PRESUPUESTO ESTIMADO</t>
  </si>
  <si>
    <t>HISTORICO  DE CONSUMO MENSUAL A 2012 - 2013 DE ENERGÌA (Kwh ) EN LA SEDE NACIONAL  DEL  INSTITUTO COLOMBIANO DE BIENESTAR  FAMILIAR-ICBF</t>
  </si>
  <si>
    <t>Nota 3 : El consumo de energia electrica de la Sede Nacional del  ICBF se calculo con los valores de los ultimos tres mese del año 2013.</t>
  </si>
  <si>
    <t>Nota 4 : Los precios ofertados  deben referenciarse  con el IPP  de abril de2013.</t>
  </si>
  <si>
    <t>Nota 6: Los precios ofertados deben referenciarse a los costos de mercado para el mes de abril de 2013, es decir, se espera que sean iguales en todas las cotizaciones</t>
  </si>
  <si>
    <t xml:space="preserve">DESCRIPCIÓN </t>
  </si>
  <si>
    <t>CANTIDAD</t>
  </si>
  <si>
    <t>Agregar las filas que considere necesarias para incluir todos los equipos requeridos.</t>
  </si>
  <si>
    <t>Nota 7 : Se debe especificar que equipos de medida se entregan en comodato (incluye adecuación)</t>
  </si>
  <si>
    <t>EN COMODATO (incluye adecuación)</t>
  </si>
  <si>
    <t>No.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</si>
  <si>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</si>
  <si>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</si>
  <si>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</si>
  <si>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</si>
  <si>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</si>
  <si>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</si>
  <si>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</si>
  <si>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</si>
  <si>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</si>
  <si>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</si>
  <si>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</si>
  <si>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</si>
  <si>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</si>
  <si>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</si>
  <si>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</si>
  <si>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</si>
  <si>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</si>
  <si>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NIT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</si>
  <si>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</si>
  <si>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</si>
  <si>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</si>
  <si>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</si>
  <si>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</si>
  <si>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</si>
  <si>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</si>
  <si>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</si>
  <si>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</si>
  <si>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</si>
  <si>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</si>
  <si>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TELEFONO</t>
  </si>
  <si>
    <t>EXT.</t>
  </si>
  <si>
    <t>CELULAR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</si>
  <si>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</si>
  <si>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</si>
  <si>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</si>
  <si>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</si>
  <si>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</si>
  <si>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</si>
  <si>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</si>
  <si>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</si>
  <si>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>2. INFORMACIÓN FINANCIERA  - A DICIEMBRE 31 DE 2012</t>
  </si>
  <si>
    <t xml:space="preserve">INDICADOR  </t>
  </si>
  <si>
    <t>DESCRIPCIÓN</t>
  </si>
  <si>
    <t>VALOR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</si>
  <si>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</si>
  <si>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</si>
  <si>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</si>
  <si>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</si>
  <si>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</si>
  <si>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</si>
  <si>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</si>
  <si>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</si>
  <si>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</si>
  <si>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</si>
  <si>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Porcentaje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</si>
  <si>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</si>
  <si>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</si>
  <si>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</si>
  <si>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</si>
  <si>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</si>
  <si>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</si>
  <si>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</si>
  <si>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</si>
  <si>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</si>
  <si>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</si>
  <si>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</si>
  <si>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</si>
  <si>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El presente cuadro es de carácter informativo, no se debe diligenciar. Sin embargo se entiende que la cotización incluye la totalidad de los conceptos relacionados a continuación.</t>
  </si>
  <si>
    <t>POLIZAS PARA LEGALIZACIÓN DEL CONTRATO</t>
  </si>
  <si>
    <t>CONCEPTO</t>
  </si>
  <si>
    <t>COBERTURA</t>
  </si>
  <si>
    <t>PLAZO 
(En Meses)</t>
  </si>
  <si>
    <t>Garantía de Seriedad de la oferta</t>
  </si>
  <si>
    <t>Plazo de Ejecución</t>
  </si>
  <si>
    <t>Cumplimiento</t>
  </si>
  <si>
    <t>Plazo de ejecución + 4 meses mas</t>
  </si>
  <si>
    <t>Salarios, Prestaciones</t>
  </si>
  <si>
    <t>Plazo de ejecución + 36 meses mas</t>
  </si>
  <si>
    <t>Calidad de los Servicios</t>
  </si>
  <si>
    <t>Responsabilidad civil extracontraactual</t>
  </si>
  <si>
    <t>Cobertura: Corresponde al porcentaje del valor total del contrato a amparar.</t>
  </si>
</sst>
</file>

<file path=xl/styles.xml><?xml version="1.0" encoding="utf-8"?>
<styleSheet xmlns="http://schemas.openxmlformats.org/spreadsheetml/2006/main">
  <numFmts count="12">
    <numFmt numFmtId="5" formatCode="&quot;$&quot;\ #,##0_);\(&quot;$&quot;\ #,##0\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([$$-240A]\ * #,##0.00_);_([$$-240A]\ * \(#,##0.00\);_([$$-240A]\ * &quot;-&quot;??_);_(@_)"/>
    <numFmt numFmtId="166" formatCode="_(&quot;$&quot;\ * #,##0_);_(&quot;$&quot;\ * \(#,##0\);_(&quot;$&quot;\ * &quot;-&quot;??_);_(@_)"/>
    <numFmt numFmtId="167" formatCode="_ &quot;$&quot;\ * #,##0.00_ ;_ &quot;$&quot;\ * \-#,##0.00_ ;_ &quot;$&quot;\ * &quot;-&quot;??_ ;_ @_ "/>
    <numFmt numFmtId="168" formatCode="0.0%"/>
    <numFmt numFmtId="169" formatCode="_(* #,##0_);_(* \(#,##0\);_(* &quot;-&quot;??_);_(@_)"/>
    <numFmt numFmtId="170" formatCode="[$-C0A]mmmm\-yy;@"/>
    <numFmt numFmtId="171" formatCode="_-* #,##0\ _€_-;\-* #,##0\ _€_-;_-* &quot;-&quot;??\ _€_-;_-@_-"/>
    <numFmt numFmtId="172" formatCode="0.0"/>
  </numFmts>
  <fonts count="28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name val="Zurich BT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Zurich BT"/>
      <family val="2"/>
    </font>
    <font>
      <sz val="12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theme="6" tint="-0.249977111117893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4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22" fillId="0" borderId="0"/>
  </cellStyleXfs>
  <cellXfs count="261">
    <xf numFmtId="0" fontId="0" fillId="0" borderId="0" xfId="0"/>
    <xf numFmtId="0" fontId="1" fillId="2" borderId="0" xfId="0" applyFont="1" applyFill="1" applyBorder="1"/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/>
    <xf numFmtId="165" fontId="7" fillId="0" borderId="0" xfId="4" applyNumberFormat="1" applyFont="1" applyFill="1" applyAlignment="1">
      <alignment horizontal="center" vertical="center"/>
    </xf>
    <xf numFmtId="0" fontId="1" fillId="2" borderId="6" xfId="0" applyFont="1" applyFill="1" applyBorder="1"/>
    <xf numFmtId="0" fontId="15" fillId="0" borderId="0" xfId="0" applyFont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3" fontId="17" fillId="0" borderId="0" xfId="12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left" vertical="center"/>
    </xf>
    <xf numFmtId="0" fontId="17" fillId="5" borderId="13" xfId="0" applyFont="1" applyFill="1" applyBorder="1" applyAlignment="1">
      <alignment horizontal="left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17" fillId="0" borderId="13" xfId="0" applyNumberFormat="1" applyFont="1" applyFill="1" applyBorder="1" applyAlignment="1">
      <alignment vertical="center" wrapText="1"/>
    </xf>
    <xf numFmtId="166" fontId="15" fillId="0" borderId="13" xfId="2" applyNumberFormat="1" applyFont="1" applyFill="1" applyBorder="1" applyAlignment="1">
      <alignment vertical="center"/>
    </xf>
    <xf numFmtId="166" fontId="15" fillId="7" borderId="13" xfId="2" applyNumberFormat="1" applyFont="1" applyFill="1" applyBorder="1" applyAlignment="1">
      <alignment vertical="center"/>
    </xf>
    <xf numFmtId="0" fontId="17" fillId="0" borderId="13" xfId="0" applyFont="1" applyFill="1" applyBorder="1" applyAlignment="1">
      <alignment vertical="center" wrapText="1"/>
    </xf>
    <xf numFmtId="168" fontId="15" fillId="0" borderId="13" xfId="3" applyNumberFormat="1" applyFont="1" applyFill="1" applyBorder="1" applyAlignment="1">
      <alignment vertical="center"/>
    </xf>
    <xf numFmtId="168" fontId="15" fillId="7" borderId="13" xfId="3" applyNumberFormat="1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17" fillId="0" borderId="13" xfId="0" applyFont="1" applyFill="1" applyBorder="1" applyAlignment="1">
      <alignment horizontal="left" vertical="center" wrapText="1"/>
    </xf>
    <xf numFmtId="166" fontId="12" fillId="5" borderId="13" xfId="2" applyNumberFormat="1" applyFont="1" applyFill="1" applyBorder="1" applyAlignment="1">
      <alignment vertical="center"/>
    </xf>
    <xf numFmtId="166" fontId="12" fillId="7" borderId="13" xfId="2" applyNumberFormat="1" applyFont="1" applyFill="1" applyBorder="1" applyAlignment="1">
      <alignment vertical="center"/>
    </xf>
    <xf numFmtId="0" fontId="14" fillId="5" borderId="13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5" fillId="7" borderId="0" xfId="0" applyFont="1" applyFill="1" applyAlignment="1">
      <alignment vertical="center"/>
    </xf>
    <xf numFmtId="166" fontId="12" fillId="0" borderId="13" xfId="2" applyNumberFormat="1" applyFont="1" applyFill="1" applyBorder="1" applyAlignment="1">
      <alignment vertical="center"/>
    </xf>
    <xf numFmtId="166" fontId="15" fillId="0" borderId="0" xfId="0" applyNumberFormat="1" applyFont="1" applyAlignment="1">
      <alignment vertical="center"/>
    </xf>
    <xf numFmtId="9" fontId="15" fillId="0" borderId="0" xfId="3" applyFont="1" applyAlignment="1">
      <alignment vertical="center"/>
    </xf>
    <xf numFmtId="0" fontId="14" fillId="0" borderId="0" xfId="0" applyFont="1" applyFill="1" applyBorder="1" applyAlignment="1">
      <alignment horizontal="center" vertical="center" wrapText="1"/>
    </xf>
    <xf numFmtId="0" fontId="3" fillId="4" borderId="8" xfId="5" applyFont="1" applyFill="1" applyBorder="1" applyAlignment="1">
      <alignment horizontal="center" vertical="center" wrapText="1"/>
    </xf>
    <xf numFmtId="0" fontId="3" fillId="4" borderId="10" xfId="5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2" xfId="0" applyFont="1" applyFill="1" applyBorder="1" applyAlignment="1" applyProtection="1">
      <alignment horizontal="right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2" fillId="2" borderId="5" xfId="0" applyFont="1" applyFill="1" applyBorder="1" applyAlignment="1" applyProtection="1">
      <alignment horizontal="right"/>
      <protection locked="0"/>
    </xf>
    <xf numFmtId="0" fontId="2" fillId="2" borderId="6" xfId="0" applyFont="1" applyFill="1" applyBorder="1" applyAlignment="1" applyProtection="1">
      <alignment horizontal="right"/>
      <protection locked="0"/>
    </xf>
    <xf numFmtId="0" fontId="1" fillId="2" borderId="12" xfId="0" applyFont="1" applyFill="1" applyBorder="1"/>
    <xf numFmtId="0" fontId="1" fillId="2" borderId="7" xfId="0" applyFont="1" applyFill="1" applyBorder="1"/>
    <xf numFmtId="0" fontId="19" fillId="2" borderId="8" xfId="5" applyFont="1" applyFill="1" applyBorder="1" applyAlignment="1">
      <alignment horizontal="center" vertical="center" wrapText="1"/>
    </xf>
    <xf numFmtId="169" fontId="19" fillId="2" borderId="8" xfId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5" fontId="3" fillId="3" borderId="8" xfId="5" applyNumberFormat="1" applyFont="1" applyFill="1" applyBorder="1" applyAlignment="1">
      <alignment horizontal="center" vertical="center" wrapText="1"/>
    </xf>
    <xf numFmtId="5" fontId="3" fillId="0" borderId="8" xfId="5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/>
    <xf numFmtId="0" fontId="3" fillId="4" borderId="8" xfId="5" applyFont="1" applyFill="1" applyBorder="1" applyAlignment="1">
      <alignment horizontal="center" vertical="center" wrapText="1"/>
    </xf>
    <xf numFmtId="170" fontId="21" fillId="9" borderId="8" xfId="0" applyNumberFormat="1" applyFont="1" applyFill="1" applyBorder="1" applyAlignment="1">
      <alignment horizontal="center"/>
    </xf>
    <xf numFmtId="171" fontId="0" fillId="2" borderId="8" xfId="0" applyNumberFormat="1" applyFont="1" applyFill="1" applyBorder="1"/>
    <xf numFmtId="0" fontId="2" fillId="0" borderId="8" xfId="0" applyFont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43" fontId="8" fillId="0" borderId="0" xfId="1" applyFont="1" applyFill="1" applyAlignment="1">
      <alignment horizontal="right" vertical="center"/>
    </xf>
    <xf numFmtId="0" fontId="8" fillId="0" borderId="0" xfId="5" applyFont="1" applyFill="1" applyAlignment="1">
      <alignment vertical="center"/>
    </xf>
    <xf numFmtId="166" fontId="8" fillId="0" borderId="0" xfId="2" applyNumberFormat="1" applyFont="1" applyFill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23" fillId="2" borderId="17" xfId="13" applyFont="1" applyFill="1" applyBorder="1" applyAlignment="1">
      <alignment vertical="center"/>
    </xf>
    <xf numFmtId="0" fontId="23" fillId="2" borderId="18" xfId="13" applyFont="1" applyFill="1" applyBorder="1" applyAlignment="1">
      <alignment vertical="center"/>
    </xf>
    <xf numFmtId="0" fontId="17" fillId="2" borderId="0" xfId="13" applyFont="1" applyFill="1" applyAlignment="1">
      <alignment horizontal="left" vertical="top"/>
    </xf>
    <xf numFmtId="0" fontId="23" fillId="2" borderId="0" xfId="13" applyFont="1" applyFill="1" applyBorder="1" applyAlignment="1">
      <alignment vertical="center"/>
    </xf>
    <xf numFmtId="0" fontId="23" fillId="2" borderId="20" xfId="13" applyFont="1" applyFill="1" applyBorder="1" applyAlignment="1">
      <alignment vertical="center"/>
    </xf>
    <xf numFmtId="0" fontId="23" fillId="2" borderId="22" xfId="13" applyFont="1" applyFill="1" applyBorder="1" applyAlignment="1">
      <alignment vertical="center"/>
    </xf>
    <xf numFmtId="0" fontId="23" fillId="2" borderId="23" xfId="13" applyFont="1" applyFill="1" applyBorder="1" applyAlignment="1">
      <alignment vertical="center"/>
    </xf>
    <xf numFmtId="0" fontId="17" fillId="2" borderId="0" xfId="13" applyFont="1" applyFill="1" applyBorder="1" applyAlignment="1">
      <alignment vertical="top"/>
    </xf>
    <xf numFmtId="0" fontId="17" fillId="2" borderId="13" xfId="13" applyFont="1" applyFill="1" applyBorder="1" applyAlignment="1">
      <alignment horizontal="left" vertical="top"/>
    </xf>
    <xf numFmtId="0" fontId="17" fillId="2" borderId="14" xfId="13" applyFont="1" applyFill="1" applyBorder="1" applyAlignment="1">
      <alignment horizontal="center" vertical="top"/>
    </xf>
    <xf numFmtId="0" fontId="17" fillId="2" borderId="14" xfId="13" applyFont="1" applyFill="1" applyBorder="1" applyAlignment="1">
      <alignment horizontal="left" vertical="top"/>
    </xf>
    <xf numFmtId="0" fontId="17" fillId="2" borderId="13" xfId="13" applyFont="1" applyFill="1" applyBorder="1" applyAlignment="1">
      <alignment horizontal="left" vertical="center"/>
    </xf>
    <xf numFmtId="0" fontId="17" fillId="2" borderId="13" xfId="13" applyFont="1" applyFill="1" applyBorder="1" applyAlignment="1">
      <alignment vertical="top" wrapText="1"/>
    </xf>
    <xf numFmtId="0" fontId="0" fillId="0" borderId="18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6" fillId="2" borderId="24" xfId="13" applyFont="1" applyFill="1" applyBorder="1" applyAlignment="1">
      <alignment vertical="center"/>
    </xf>
    <xf numFmtId="0" fontId="26" fillId="2" borderId="25" xfId="13" applyFont="1" applyFill="1" applyBorder="1" applyAlignment="1">
      <alignment vertical="center"/>
    </xf>
    <xf numFmtId="0" fontId="26" fillId="2" borderId="26" xfId="13" applyFont="1" applyFill="1" applyBorder="1" applyAlignment="1">
      <alignment vertical="center"/>
    </xf>
    <xf numFmtId="0" fontId="1" fillId="0" borderId="12" xfId="13" applyFont="1" applyBorder="1" applyAlignment="1">
      <alignment vertical="center"/>
    </xf>
    <xf numFmtId="0" fontId="26" fillId="2" borderId="0" xfId="13" applyFont="1" applyFill="1" applyBorder="1" applyAlignment="1">
      <alignment vertical="center"/>
    </xf>
    <xf numFmtId="0" fontId="26" fillId="2" borderId="20" xfId="13" applyFont="1" applyFill="1" applyBorder="1" applyAlignment="1">
      <alignment vertical="center"/>
    </xf>
    <xf numFmtId="0" fontId="1" fillId="0" borderId="24" xfId="13" applyFont="1" applyBorder="1" applyAlignment="1">
      <alignment vertical="center"/>
    </xf>
    <xf numFmtId="0" fontId="26" fillId="2" borderId="16" xfId="13" applyFont="1" applyFill="1" applyBorder="1" applyAlignment="1">
      <alignment vertical="center"/>
    </xf>
    <xf numFmtId="0" fontId="26" fillId="2" borderId="17" xfId="13" applyFont="1" applyFill="1" applyBorder="1" applyAlignment="1">
      <alignment vertical="center"/>
    </xf>
    <xf numFmtId="0" fontId="26" fillId="2" borderId="18" xfId="13" applyFont="1" applyFill="1" applyBorder="1" applyAlignment="1">
      <alignment vertical="center"/>
    </xf>
    <xf numFmtId="0" fontId="1" fillId="0" borderId="25" xfId="13" applyFont="1" applyBorder="1" applyAlignment="1">
      <alignment vertical="center"/>
    </xf>
    <xf numFmtId="0" fontId="1" fillId="0" borderId="0" xfId="13" applyFont="1"/>
    <xf numFmtId="0" fontId="1" fillId="0" borderId="0" xfId="13" applyFont="1" applyAlignment="1">
      <alignment wrapText="1"/>
    </xf>
    <xf numFmtId="0" fontId="2" fillId="0" borderId="1" xfId="13" applyFont="1" applyFill="1" applyBorder="1" applyAlignment="1" applyProtection="1">
      <alignment horizontal="right"/>
      <protection locked="0"/>
    </xf>
    <xf numFmtId="0" fontId="2" fillId="0" borderId="2" xfId="13" applyFont="1" applyBorder="1" applyAlignment="1" applyProtection="1">
      <alignment horizontal="right"/>
      <protection locked="0"/>
    </xf>
    <xf numFmtId="0" fontId="2" fillId="0" borderId="2" xfId="13" applyFont="1" applyBorder="1" applyAlignment="1" applyProtection="1">
      <alignment horizontal="right" wrapText="1"/>
      <protection locked="0"/>
    </xf>
    <xf numFmtId="0" fontId="2" fillId="0" borderId="2" xfId="13" applyFont="1" applyBorder="1" applyAlignment="1" applyProtection="1">
      <alignment vertical="center" wrapText="1"/>
      <protection locked="0"/>
    </xf>
    <xf numFmtId="0" fontId="2" fillId="0" borderId="3" xfId="13" applyFont="1" applyBorder="1" applyAlignment="1" applyProtection="1">
      <alignment vertical="center" wrapText="1"/>
      <protection locked="0"/>
    </xf>
    <xf numFmtId="0" fontId="2" fillId="0" borderId="4" xfId="13" applyFont="1" applyBorder="1" applyAlignment="1" applyProtection="1">
      <alignment horizontal="right"/>
      <protection locked="0"/>
    </xf>
    <xf numFmtId="0" fontId="2" fillId="0" borderId="0" xfId="13" applyFont="1" applyBorder="1" applyAlignment="1" applyProtection="1">
      <alignment horizontal="right"/>
      <protection locked="0"/>
    </xf>
    <xf numFmtId="0" fontId="2" fillId="0" borderId="0" xfId="13" applyFont="1" applyBorder="1" applyAlignment="1" applyProtection="1">
      <alignment horizontal="right" wrapText="1"/>
      <protection locked="0"/>
    </xf>
    <xf numFmtId="0" fontId="2" fillId="0" borderId="0" xfId="13" applyFont="1" applyBorder="1" applyAlignment="1" applyProtection="1">
      <alignment vertical="center" wrapText="1"/>
      <protection locked="0"/>
    </xf>
    <xf numFmtId="0" fontId="2" fillId="0" borderId="12" xfId="13" applyFont="1" applyBorder="1" applyAlignment="1" applyProtection="1">
      <alignment vertical="center" wrapText="1"/>
      <protection locked="0"/>
    </xf>
    <xf numFmtId="0" fontId="1" fillId="2" borderId="0" xfId="13" applyFont="1" applyFill="1" applyBorder="1"/>
    <xf numFmtId="0" fontId="1" fillId="2" borderId="12" xfId="13" applyFont="1" applyFill="1" applyBorder="1"/>
    <xf numFmtId="0" fontId="2" fillId="0" borderId="4" xfId="13" applyFont="1" applyFill="1" applyBorder="1" applyAlignment="1" applyProtection="1">
      <alignment horizontal="left" vertical="center"/>
      <protection locked="0"/>
    </xf>
    <xf numFmtId="0" fontId="2" fillId="0" borderId="0" xfId="13" applyFont="1" applyFill="1" applyBorder="1" applyAlignment="1" applyProtection="1">
      <alignment horizontal="left" vertical="center"/>
      <protection locked="0"/>
    </xf>
    <xf numFmtId="0" fontId="2" fillId="0" borderId="0" xfId="13" applyFont="1" applyFill="1" applyBorder="1" applyAlignment="1" applyProtection="1">
      <alignment horizontal="left" vertical="center" wrapText="1"/>
      <protection locked="0"/>
    </xf>
    <xf numFmtId="0" fontId="2" fillId="0" borderId="0" xfId="13" applyFont="1" applyFill="1" applyBorder="1" applyAlignment="1" applyProtection="1">
      <alignment horizontal="left"/>
      <protection locked="0"/>
    </xf>
    <xf numFmtId="0" fontId="3" fillId="0" borderId="12" xfId="13" applyFont="1" applyFill="1" applyBorder="1" applyAlignment="1" applyProtection="1">
      <alignment horizontal="left" vertical="center" wrapText="1"/>
      <protection locked="0"/>
    </xf>
    <xf numFmtId="0" fontId="1" fillId="0" borderId="4" xfId="13" applyFont="1" applyBorder="1"/>
    <xf numFmtId="0" fontId="1" fillId="0" borderId="0" xfId="13" applyFont="1" applyBorder="1"/>
    <xf numFmtId="0" fontId="1" fillId="0" borderId="0" xfId="13" applyFont="1" applyBorder="1" applyAlignment="1">
      <alignment wrapText="1"/>
    </xf>
    <xf numFmtId="0" fontId="1" fillId="0" borderId="12" xfId="13" applyFont="1" applyBorder="1"/>
    <xf numFmtId="0" fontId="2" fillId="0" borderId="4" xfId="13" applyFont="1" applyBorder="1"/>
    <xf numFmtId="0" fontId="3" fillId="10" borderId="8" xfId="5" applyFont="1" applyFill="1" applyBorder="1" applyAlignment="1">
      <alignment horizontal="center" vertical="center" wrapText="1"/>
    </xf>
    <xf numFmtId="10" fontId="8" fillId="0" borderId="8" xfId="7" applyNumberFormat="1" applyFont="1" applyFill="1" applyBorder="1" applyAlignment="1">
      <alignment horizontal="center" vertical="center"/>
    </xf>
    <xf numFmtId="172" fontId="8" fillId="0" borderId="8" xfId="5" applyNumberFormat="1" applyFont="1" applyFill="1" applyBorder="1" applyAlignment="1">
      <alignment horizontal="center"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1" fillId="0" borderId="5" xfId="13" applyFont="1" applyBorder="1"/>
    <xf numFmtId="0" fontId="1" fillId="0" borderId="6" xfId="13" applyFont="1" applyBorder="1"/>
    <xf numFmtId="0" fontId="1" fillId="0" borderId="6" xfId="13" applyFont="1" applyBorder="1" applyAlignment="1">
      <alignment wrapText="1"/>
    </xf>
    <xf numFmtId="0" fontId="1" fillId="0" borderId="7" xfId="13" applyFont="1" applyBorder="1"/>
    <xf numFmtId="0" fontId="12" fillId="6" borderId="13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left" vertical="center" wrapText="1"/>
    </xf>
    <xf numFmtId="0" fontId="17" fillId="0" borderId="15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left" vertical="center" wrapText="1"/>
      <protection locked="0"/>
    </xf>
    <xf numFmtId="0" fontId="2" fillId="3" borderId="8" xfId="0" applyFont="1" applyFill="1" applyBorder="1" applyAlignment="1" applyProtection="1">
      <alignment horizontal="left" vertical="center"/>
      <protection locked="0"/>
    </xf>
    <xf numFmtId="0" fontId="3" fillId="4" borderId="8" xfId="5" applyFont="1" applyFill="1" applyBorder="1" applyAlignment="1">
      <alignment horizontal="center" vertical="center" wrapText="1"/>
    </xf>
    <xf numFmtId="1" fontId="11" fillId="0" borderId="8" xfId="5" applyNumberFormat="1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26" fillId="2" borderId="13" xfId="13" applyFont="1" applyFill="1" applyBorder="1" applyAlignment="1">
      <alignment horizontal="justify" vertical="center" wrapText="1"/>
    </xf>
    <xf numFmtId="0" fontId="26" fillId="2" borderId="26" xfId="13" applyFont="1" applyFill="1" applyBorder="1" applyAlignment="1">
      <alignment horizontal="justify" vertical="center" wrapText="1"/>
    </xf>
    <xf numFmtId="0" fontId="26" fillId="2" borderId="24" xfId="13" applyFont="1" applyFill="1" applyBorder="1" applyAlignment="1">
      <alignment horizontal="justify" vertical="center" wrapText="1"/>
    </xf>
    <xf numFmtId="0" fontId="17" fillId="2" borderId="13" xfId="13" applyFont="1" applyFill="1" applyBorder="1" applyAlignment="1">
      <alignment horizontal="justify" vertical="center" wrapText="1"/>
    </xf>
    <xf numFmtId="0" fontId="1" fillId="0" borderId="24" xfId="13" applyFont="1" applyBorder="1" applyAlignment="1">
      <alignment horizontal="left" vertical="center"/>
    </xf>
    <xf numFmtId="0" fontId="1" fillId="0" borderId="25" xfId="13" applyFont="1" applyBorder="1" applyAlignment="1">
      <alignment horizontal="left" vertical="center"/>
    </xf>
    <xf numFmtId="0" fontId="1" fillId="0" borderId="26" xfId="13" applyFont="1" applyBorder="1" applyAlignment="1">
      <alignment horizontal="left" vertical="center"/>
    </xf>
    <xf numFmtId="0" fontId="14" fillId="5" borderId="24" xfId="13" applyFont="1" applyFill="1" applyBorder="1" applyAlignment="1">
      <alignment horizontal="center" vertical="top"/>
    </xf>
    <xf numFmtId="0" fontId="14" fillId="5" borderId="25" xfId="13" applyFont="1" applyFill="1" applyBorder="1" applyAlignment="1">
      <alignment horizontal="center" vertical="top"/>
    </xf>
    <xf numFmtId="0" fontId="14" fillId="5" borderId="26" xfId="13" applyFont="1" applyFill="1" applyBorder="1" applyAlignment="1">
      <alignment horizontal="center" vertical="top"/>
    </xf>
    <xf numFmtId="0" fontId="23" fillId="2" borderId="24" xfId="13" applyFont="1" applyFill="1" applyBorder="1" applyAlignment="1">
      <alignment horizontal="center" vertical="center"/>
    </xf>
    <xf numFmtId="0" fontId="23" fillId="2" borderId="25" xfId="13" applyFont="1" applyFill="1" applyBorder="1" applyAlignment="1">
      <alignment horizontal="center" vertical="center"/>
    </xf>
    <xf numFmtId="0" fontId="23" fillId="2" borderId="26" xfId="13" applyFont="1" applyFill="1" applyBorder="1" applyAlignment="1">
      <alignment horizontal="center" vertical="center"/>
    </xf>
    <xf numFmtId="0" fontId="23" fillId="2" borderId="13" xfId="13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7" fillId="2" borderId="24" xfId="13" applyFont="1" applyFill="1" applyBorder="1" applyAlignment="1">
      <alignment horizontal="left" vertical="top"/>
    </xf>
    <xf numFmtId="0" fontId="17" fillId="2" borderId="25" xfId="13" applyFont="1" applyFill="1" applyBorder="1" applyAlignment="1">
      <alignment horizontal="left" vertical="top"/>
    </xf>
    <xf numFmtId="0" fontId="17" fillId="2" borderId="26" xfId="13" applyFont="1" applyFill="1" applyBorder="1" applyAlignment="1">
      <alignment horizontal="left" vertical="top"/>
    </xf>
    <xf numFmtId="0" fontId="26" fillId="2" borderId="16" xfId="13" applyFont="1" applyFill="1" applyBorder="1" applyAlignment="1">
      <alignment horizontal="center" vertical="center"/>
    </xf>
    <xf numFmtId="0" fontId="26" fillId="2" borderId="17" xfId="13" applyFont="1" applyFill="1" applyBorder="1" applyAlignment="1">
      <alignment horizontal="center" vertical="center"/>
    </xf>
    <xf numFmtId="0" fontId="26" fillId="2" borderId="18" xfId="13" applyFont="1" applyFill="1" applyBorder="1" applyAlignment="1">
      <alignment horizontal="center" vertical="center"/>
    </xf>
    <xf numFmtId="0" fontId="26" fillId="2" borderId="19" xfId="13" applyFont="1" applyFill="1" applyBorder="1" applyAlignment="1">
      <alignment horizontal="center" vertical="center"/>
    </xf>
    <xf numFmtId="0" fontId="26" fillId="2" borderId="0" xfId="13" applyFont="1" applyFill="1" applyBorder="1" applyAlignment="1">
      <alignment horizontal="center" vertical="center"/>
    </xf>
    <xf numFmtId="0" fontId="26" fillId="2" borderId="20" xfId="13" applyFont="1" applyFill="1" applyBorder="1" applyAlignment="1">
      <alignment horizontal="center" vertical="center"/>
    </xf>
    <xf numFmtId="0" fontId="26" fillId="2" borderId="21" xfId="13" applyFont="1" applyFill="1" applyBorder="1" applyAlignment="1">
      <alignment horizontal="center" vertical="center"/>
    </xf>
    <xf numFmtId="0" fontId="26" fillId="2" borderId="22" xfId="13" applyFont="1" applyFill="1" applyBorder="1" applyAlignment="1">
      <alignment horizontal="center" vertical="center"/>
    </xf>
    <xf numFmtId="0" fontId="26" fillId="2" borderId="23" xfId="13" applyFont="1" applyFill="1" applyBorder="1" applyAlignment="1">
      <alignment horizontal="center" vertical="center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27" fillId="0" borderId="24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6" fillId="2" borderId="16" xfId="13" applyFont="1" applyFill="1" applyBorder="1" applyAlignment="1">
      <alignment vertical="center"/>
    </xf>
    <xf numFmtId="0" fontId="26" fillId="2" borderId="17" xfId="13" applyFont="1" applyFill="1" applyBorder="1" applyAlignment="1">
      <alignment vertical="center"/>
    </xf>
    <xf numFmtId="0" fontId="26" fillId="2" borderId="18" xfId="13" applyFont="1" applyFill="1" applyBorder="1" applyAlignment="1">
      <alignment vertical="center"/>
    </xf>
    <xf numFmtId="0" fontId="26" fillId="2" borderId="21" xfId="13" applyFont="1" applyFill="1" applyBorder="1" applyAlignment="1">
      <alignment vertical="center"/>
    </xf>
    <xf numFmtId="0" fontId="26" fillId="2" borderId="22" xfId="13" applyFont="1" applyFill="1" applyBorder="1" applyAlignment="1">
      <alignment vertical="center"/>
    </xf>
    <xf numFmtId="0" fontId="26" fillId="2" borderId="23" xfId="13" applyFont="1" applyFill="1" applyBorder="1" applyAlignment="1">
      <alignment vertical="center"/>
    </xf>
    <xf numFmtId="0" fontId="26" fillId="2" borderId="13" xfId="13" applyFont="1" applyFill="1" applyBorder="1" applyAlignment="1">
      <alignment vertical="center"/>
    </xf>
    <xf numFmtId="0" fontId="26" fillId="2" borderId="14" xfId="13" applyFont="1" applyFill="1" applyBorder="1" applyAlignment="1">
      <alignment vertical="center"/>
    </xf>
    <xf numFmtId="0" fontId="26" fillId="2" borderId="15" xfId="13" applyFont="1" applyFill="1" applyBorder="1" applyAlignment="1">
      <alignment vertical="center"/>
    </xf>
    <xf numFmtId="0" fontId="17" fillId="2" borderId="24" xfId="13" applyFont="1" applyFill="1" applyBorder="1" applyAlignment="1">
      <alignment horizontal="left" vertical="top" wrapText="1"/>
    </xf>
    <xf numFmtId="0" fontId="17" fillId="2" borderId="25" xfId="13" applyFont="1" applyFill="1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17" fillId="2" borderId="24" xfId="13" applyFont="1" applyFill="1" applyBorder="1" applyAlignment="1">
      <alignment vertical="top"/>
    </xf>
    <xf numFmtId="0" fontId="17" fillId="2" borderId="25" xfId="13" applyFont="1" applyFill="1" applyBorder="1" applyAlignment="1">
      <alignment vertical="top"/>
    </xf>
    <xf numFmtId="0" fontId="17" fillId="2" borderId="26" xfId="13" applyFont="1" applyFill="1" applyBorder="1" applyAlignment="1">
      <alignment vertical="top"/>
    </xf>
    <xf numFmtId="0" fontId="25" fillId="2" borderId="13" xfId="13" applyFont="1" applyFill="1" applyBorder="1" applyAlignment="1">
      <alignment horizontal="center" vertical="center" textRotation="90" wrapText="1" shrinkToFit="1"/>
    </xf>
    <xf numFmtId="0" fontId="25" fillId="2" borderId="13" xfId="13" applyFont="1" applyFill="1" applyBorder="1" applyAlignment="1">
      <alignment horizontal="center" vertical="center" textRotation="90" shrinkToFit="1"/>
    </xf>
    <xf numFmtId="0" fontId="17" fillId="2" borderId="13" xfId="13" applyFont="1" applyFill="1" applyBorder="1" applyAlignment="1">
      <alignment horizontal="left" vertical="top"/>
    </xf>
    <xf numFmtId="0" fontId="17" fillId="2" borderId="13" xfId="13" applyFont="1" applyFill="1" applyBorder="1" applyAlignment="1">
      <alignment vertical="top"/>
    </xf>
    <xf numFmtId="169" fontId="26" fillId="2" borderId="16" xfId="1" applyNumberFormat="1" applyFont="1" applyFill="1" applyBorder="1" applyAlignment="1">
      <alignment horizontal="center" vertical="center"/>
    </xf>
    <xf numFmtId="169" fontId="26" fillId="2" borderId="17" xfId="1" applyNumberFormat="1" applyFont="1" applyFill="1" applyBorder="1" applyAlignment="1">
      <alignment horizontal="center" vertical="center"/>
    </xf>
    <xf numFmtId="169" fontId="26" fillId="2" borderId="18" xfId="1" applyNumberFormat="1" applyFont="1" applyFill="1" applyBorder="1" applyAlignment="1">
      <alignment horizontal="center" vertical="center"/>
    </xf>
    <xf numFmtId="169" fontId="26" fillId="2" borderId="21" xfId="1" applyNumberFormat="1" applyFont="1" applyFill="1" applyBorder="1" applyAlignment="1">
      <alignment horizontal="center" vertical="center"/>
    </xf>
    <xf numFmtId="169" fontId="26" fillId="2" borderId="22" xfId="1" applyNumberFormat="1" applyFont="1" applyFill="1" applyBorder="1" applyAlignment="1">
      <alignment horizontal="center" vertical="center"/>
    </xf>
    <xf numFmtId="169" fontId="26" fillId="2" borderId="23" xfId="1" applyNumberFormat="1" applyFont="1" applyFill="1" applyBorder="1" applyAlignment="1">
      <alignment horizontal="center" vertical="center"/>
    </xf>
    <xf numFmtId="0" fontId="17" fillId="2" borderId="14" xfId="13" applyFont="1" applyFill="1" applyBorder="1" applyAlignment="1">
      <alignment vertical="center"/>
    </xf>
    <xf numFmtId="0" fontId="17" fillId="2" borderId="15" xfId="13" applyFont="1" applyFill="1" applyBorder="1" applyAlignment="1">
      <alignment vertical="center"/>
    </xf>
    <xf numFmtId="0" fontId="25" fillId="2" borderId="15" xfId="13" applyFont="1" applyFill="1" applyBorder="1" applyAlignment="1">
      <alignment horizontal="center" vertical="center" textRotation="90" wrapText="1" shrinkToFit="1"/>
    </xf>
    <xf numFmtId="0" fontId="17" fillId="2" borderId="15" xfId="13" applyFont="1" applyFill="1" applyBorder="1" applyAlignment="1">
      <alignment horizontal="center" vertical="top"/>
    </xf>
    <xf numFmtId="0" fontId="17" fillId="2" borderId="15" xfId="13" applyFont="1" applyFill="1" applyBorder="1" applyAlignment="1">
      <alignment vertical="top"/>
    </xf>
    <xf numFmtId="169" fontId="26" fillId="2" borderId="13" xfId="1" applyNumberFormat="1" applyFont="1" applyFill="1" applyBorder="1" applyAlignment="1">
      <alignment horizontal="center" vertical="center"/>
    </xf>
    <xf numFmtId="0" fontId="17" fillId="2" borderId="16" xfId="13" applyFont="1" applyFill="1" applyBorder="1" applyAlignment="1">
      <alignment horizontal="center" vertical="top"/>
    </xf>
    <xf numFmtId="0" fontId="17" fillId="2" borderId="17" xfId="13" applyFont="1" applyFill="1" applyBorder="1" applyAlignment="1">
      <alignment horizontal="center" vertical="top"/>
    </xf>
    <xf numFmtId="0" fontId="17" fillId="2" borderId="19" xfId="13" applyFont="1" applyFill="1" applyBorder="1" applyAlignment="1">
      <alignment horizontal="center" vertical="top"/>
    </xf>
    <xf numFmtId="0" fontId="17" fillId="2" borderId="0" xfId="13" applyFont="1" applyFill="1" applyBorder="1" applyAlignment="1">
      <alignment horizontal="center" vertical="top"/>
    </xf>
    <xf numFmtId="0" fontId="17" fillId="2" borderId="21" xfId="13" applyFont="1" applyFill="1" applyBorder="1" applyAlignment="1">
      <alignment horizontal="center" vertical="top"/>
    </xf>
    <xf numFmtId="0" fontId="17" fillId="2" borderId="22" xfId="13" applyFont="1" applyFill="1" applyBorder="1" applyAlignment="1">
      <alignment horizontal="center" vertical="top"/>
    </xf>
    <xf numFmtId="0" fontId="23" fillId="2" borderId="17" xfId="13" applyFont="1" applyFill="1" applyBorder="1" applyAlignment="1">
      <alignment horizontal="center" vertical="center" wrapText="1"/>
    </xf>
    <xf numFmtId="0" fontId="23" fillId="2" borderId="0" xfId="13" applyFont="1" applyFill="1" applyBorder="1" applyAlignment="1">
      <alignment horizontal="center" vertical="center" wrapText="1"/>
    </xf>
    <xf numFmtId="0" fontId="23" fillId="2" borderId="22" xfId="13" applyFont="1" applyFill="1" applyBorder="1" applyAlignment="1">
      <alignment horizontal="center" vertical="center" wrapText="1"/>
    </xf>
    <xf numFmtId="0" fontId="24" fillId="10" borderId="24" xfId="13" applyFont="1" applyFill="1" applyBorder="1" applyAlignment="1">
      <alignment horizontal="center" vertical="center"/>
    </xf>
    <xf numFmtId="0" fontId="24" fillId="10" borderId="25" xfId="13" applyFont="1" applyFill="1" applyBorder="1" applyAlignment="1">
      <alignment horizontal="center" vertical="center"/>
    </xf>
    <xf numFmtId="0" fontId="24" fillId="10" borderId="26" xfId="13" applyFont="1" applyFill="1" applyBorder="1" applyAlignment="1">
      <alignment horizontal="center" vertical="center"/>
    </xf>
    <xf numFmtId="0" fontId="17" fillId="2" borderId="16" xfId="13" applyFont="1" applyFill="1" applyBorder="1" applyAlignment="1">
      <alignment horizontal="center" vertical="center"/>
    </xf>
    <xf numFmtId="0" fontId="17" fillId="2" borderId="18" xfId="13" applyFont="1" applyFill="1" applyBorder="1" applyAlignment="1">
      <alignment horizontal="center" vertical="center"/>
    </xf>
    <xf numFmtId="0" fontId="17" fillId="2" borderId="19" xfId="13" applyFont="1" applyFill="1" applyBorder="1" applyAlignment="1">
      <alignment horizontal="center" vertical="center"/>
    </xf>
    <xf numFmtId="0" fontId="17" fillId="2" borderId="20" xfId="13" applyFont="1" applyFill="1" applyBorder="1" applyAlignment="1">
      <alignment horizontal="center" vertical="center"/>
    </xf>
    <xf numFmtId="0" fontId="17" fillId="2" borderId="17" xfId="13" applyFont="1" applyFill="1" applyBorder="1" applyAlignment="1">
      <alignment horizontal="center" vertical="center"/>
    </xf>
    <xf numFmtId="0" fontId="17" fillId="2" borderId="0" xfId="13" applyFont="1" applyFill="1" applyBorder="1" applyAlignment="1">
      <alignment horizontal="center" vertical="center"/>
    </xf>
    <xf numFmtId="0" fontId="17" fillId="2" borderId="13" xfId="13" applyFont="1" applyFill="1" applyBorder="1" applyAlignment="1">
      <alignment horizontal="center" vertical="center"/>
    </xf>
    <xf numFmtId="0" fontId="17" fillId="2" borderId="14" xfId="13" applyFont="1" applyFill="1" applyBorder="1" applyAlignment="1">
      <alignment horizontal="center" vertical="center"/>
    </xf>
    <xf numFmtId="0" fontId="17" fillId="2" borderId="14" xfId="13" applyFont="1" applyFill="1" applyBorder="1" applyAlignment="1">
      <alignment horizontal="left" vertical="top"/>
    </xf>
    <xf numFmtId="0" fontId="8" fillId="2" borderId="8" xfId="5" applyFont="1" applyFill="1" applyBorder="1" applyAlignment="1">
      <alignment horizontal="left" vertical="center"/>
    </xf>
    <xf numFmtId="0" fontId="8" fillId="2" borderId="9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left" vertical="center"/>
    </xf>
    <xf numFmtId="0" fontId="2" fillId="10" borderId="1" xfId="13" applyFont="1" applyFill="1" applyBorder="1" applyAlignment="1" applyProtection="1">
      <alignment horizontal="center" vertical="center" wrapText="1"/>
      <protection locked="0"/>
    </xf>
    <xf numFmtId="0" fontId="2" fillId="10" borderId="2" xfId="13" applyFont="1" applyFill="1" applyBorder="1" applyAlignment="1" applyProtection="1">
      <alignment horizontal="center" vertical="center" wrapText="1"/>
      <protection locked="0"/>
    </xf>
    <xf numFmtId="0" fontId="2" fillId="10" borderId="3" xfId="13" applyFont="1" applyFill="1" applyBorder="1" applyAlignment="1" applyProtection="1">
      <alignment horizontal="center" vertical="center" wrapText="1"/>
      <protection locked="0"/>
    </xf>
    <xf numFmtId="0" fontId="2" fillId="10" borderId="5" xfId="13" applyFont="1" applyFill="1" applyBorder="1" applyAlignment="1" applyProtection="1">
      <alignment horizontal="center" vertical="center" wrapText="1"/>
      <protection locked="0"/>
    </xf>
    <xf numFmtId="0" fontId="2" fillId="10" borderId="6" xfId="13" applyFont="1" applyFill="1" applyBorder="1" applyAlignment="1" applyProtection="1">
      <alignment horizontal="center" vertical="center" wrapText="1"/>
      <protection locked="0"/>
    </xf>
    <xf numFmtId="0" fontId="2" fillId="10" borderId="7" xfId="13" applyFont="1" applyFill="1" applyBorder="1" applyAlignment="1" applyProtection="1">
      <alignment horizontal="center" vertical="center" wrapText="1"/>
      <protection locked="0"/>
    </xf>
    <xf numFmtId="0" fontId="9" fillId="0" borderId="4" xfId="13" applyFont="1" applyFill="1" applyBorder="1" applyAlignment="1" applyProtection="1">
      <alignment horizontal="left" vertical="center" wrapText="1"/>
      <protection locked="0"/>
    </xf>
    <xf numFmtId="0" fontId="9" fillId="0" borderId="0" xfId="13" applyFont="1" applyFill="1" applyBorder="1" applyAlignment="1" applyProtection="1">
      <alignment horizontal="left" vertical="center" wrapText="1"/>
      <protection locked="0"/>
    </xf>
    <xf numFmtId="0" fontId="9" fillId="0" borderId="12" xfId="13" applyFont="1" applyFill="1" applyBorder="1" applyAlignment="1" applyProtection="1">
      <alignment horizontal="left" vertical="center" wrapText="1"/>
      <protection locked="0"/>
    </xf>
    <xf numFmtId="0" fontId="3" fillId="10" borderId="8" xfId="5" applyFont="1" applyFill="1" applyBorder="1" applyAlignment="1">
      <alignment horizontal="center" vertical="center" wrapText="1"/>
    </xf>
  </cellXfs>
  <cellStyles count="14">
    <cellStyle name="Millares" xfId="1" builtinId="3"/>
    <cellStyle name="Millares 2" xfId="10"/>
    <cellStyle name="Moneda" xfId="2" builtinId="4"/>
    <cellStyle name="Moneda 2" xfId="11"/>
    <cellStyle name="Moneda 4" xfId="6"/>
    <cellStyle name="Moneda 5" xfId="12"/>
    <cellStyle name="Normal" xfId="0" builtinId="0"/>
    <cellStyle name="Normal 2" xfId="13"/>
    <cellStyle name="Normal 2 2" xfId="8"/>
    <cellStyle name="Normal 3" xfId="4"/>
    <cellStyle name="Normal 4" xfId="5"/>
    <cellStyle name="Porcentual" xfId="3" builtinId="5"/>
    <cellStyle name="Porcentual 2 2" xfId="9"/>
    <cellStyle name="Porcentual 5" xfId="7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397326</xdr:colOff>
      <xdr:row>3</xdr:row>
      <xdr:rowOff>16327</xdr:rowOff>
    </xdr:from>
    <xdr:to>
      <xdr:col>2</xdr:col>
      <xdr:colOff>302012</xdr:colOff>
      <xdr:row>9</xdr:row>
      <xdr:rowOff>11615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0649" y="504193"/>
          <a:ext cx="857186" cy="971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185854</xdr:colOff>
      <xdr:row>2</xdr:row>
      <xdr:rowOff>116158</xdr:rowOff>
    </xdr:from>
    <xdr:to>
      <xdr:col>8</xdr:col>
      <xdr:colOff>557561</xdr:colOff>
      <xdr:row>9</xdr:row>
      <xdr:rowOff>0</xdr:rowOff>
    </xdr:to>
    <xdr:sp macro="" textlink="">
      <xdr:nvSpPr>
        <xdr:cNvPr id="4" name="3 CuadroTexto"/>
        <xdr:cNvSpPr txBox="1"/>
      </xdr:nvSpPr>
      <xdr:spPr>
        <a:xfrm>
          <a:off x="3884729" y="433658"/>
          <a:ext cx="5927957" cy="11379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4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República de Colombia</a:t>
          </a:r>
          <a:endParaRPr lang="es-CO" sz="1800">
            <a:latin typeface="Arial" pitchFamily="34" charset="0"/>
            <a:cs typeface="Arial" pitchFamily="34" charset="0"/>
          </a:endParaRPr>
        </a:p>
        <a:p>
          <a:pPr algn="ctr"/>
          <a:r>
            <a:rPr lang="es-ES" sz="14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Instituto Colombiano de Bienestar Familiar</a:t>
          </a:r>
          <a:endParaRPr lang="es-CO" sz="1800">
            <a:latin typeface="Arial" pitchFamily="34" charset="0"/>
            <a:cs typeface="Arial" pitchFamily="34" charset="0"/>
          </a:endParaRPr>
        </a:p>
        <a:p>
          <a:pPr algn="ctr"/>
          <a:r>
            <a:rPr lang="es-ES" sz="14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Cecilia de la Fuente de Lleras </a:t>
          </a:r>
          <a:endParaRPr lang="es-CO" sz="1800">
            <a:latin typeface="Arial" pitchFamily="34" charset="0"/>
            <a:cs typeface="Arial" pitchFamily="34" charset="0"/>
          </a:endParaRPr>
        </a:p>
        <a:p>
          <a:pPr algn="ctr"/>
          <a:r>
            <a:rPr lang="es-CO" sz="14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Dirección</a:t>
          </a:r>
          <a:r>
            <a:rPr lang="es-CO" sz="14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de Logpistica y Abastecimiento</a:t>
          </a:r>
          <a:endParaRPr lang="es-ES" sz="18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416545</xdr:colOff>
      <xdr:row>3</xdr:row>
      <xdr:rowOff>16030</xdr:rowOff>
    </xdr:from>
    <xdr:to>
      <xdr:col>10</xdr:col>
      <xdr:colOff>421656</xdr:colOff>
      <xdr:row>9</xdr:row>
      <xdr:rowOff>0</xdr:rowOff>
    </xdr:to>
    <xdr:pic>
      <xdr:nvPicPr>
        <xdr:cNvPr id="1025" name="Imagen 10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0752" y="503896"/>
          <a:ext cx="876300" cy="10874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397326</xdr:colOff>
      <xdr:row>2</xdr:row>
      <xdr:rowOff>16327</xdr:rowOff>
    </xdr:from>
    <xdr:to>
      <xdr:col>2</xdr:col>
      <xdr:colOff>447676</xdr:colOff>
      <xdr:row>7</xdr:row>
      <xdr:rowOff>111766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876" y="340177"/>
          <a:ext cx="907600" cy="905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228599</xdr:colOff>
      <xdr:row>1</xdr:row>
      <xdr:rowOff>76200</xdr:rowOff>
    </xdr:from>
    <xdr:to>
      <xdr:col>10</xdr:col>
      <xdr:colOff>745239</xdr:colOff>
      <xdr:row>8</xdr:row>
      <xdr:rowOff>0</xdr:rowOff>
    </xdr:to>
    <xdr:sp macro="" textlink="">
      <xdr:nvSpPr>
        <xdr:cNvPr id="4" name="3 CuadroTexto"/>
        <xdr:cNvSpPr txBox="1"/>
      </xdr:nvSpPr>
      <xdr:spPr>
        <a:xfrm flipH="1">
          <a:off x="2695574" y="238125"/>
          <a:ext cx="5650615" cy="1133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 para la Protección Social</a:t>
          </a:r>
          <a:endParaRPr lang="es-ES" sz="11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marL="0" indent="0" algn="ctr"/>
          <a:r>
            <a:rPr lang="es-ES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Dirección Administrativa</a:t>
          </a:r>
          <a:endParaRPr lang="es-CO" sz="11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indent="0" algn="ctr"/>
          <a:r>
            <a:rPr lang="es-ES" sz="11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Grupo de Infraestructura Inmobiliaria</a:t>
          </a:r>
          <a:endParaRPr lang="es-CO" sz="1100" b="1">
            <a:solidFill>
              <a:schemeClr val="dk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ctr"/>
          <a:endParaRPr lang="es-ES" sz="1400" b="1"/>
        </a:p>
      </xdr:txBody>
    </xdr:sp>
    <xdr:clientData/>
  </xdr:twoCellAnchor>
  <xdr:twoCellAnchor>
    <xdr:from>
      <xdr:col>11</xdr:col>
      <xdr:colOff>152400</xdr:colOff>
      <xdr:row>2</xdr:row>
      <xdr:rowOff>57150</xdr:rowOff>
    </xdr:from>
    <xdr:to>
      <xdr:col>12</xdr:col>
      <xdr:colOff>171450</xdr:colOff>
      <xdr:row>7</xdr:row>
      <xdr:rowOff>127310</xdr:rowOff>
    </xdr:to>
    <xdr:pic>
      <xdr:nvPicPr>
        <xdr:cNvPr id="5" name="Imagen 10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91550" y="381000"/>
          <a:ext cx="876300" cy="8797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2</xdr:row>
      <xdr:rowOff>85726</xdr:rowOff>
    </xdr:from>
    <xdr:to>
      <xdr:col>3</xdr:col>
      <xdr:colOff>79927</xdr:colOff>
      <xdr:row>9</xdr:row>
      <xdr:rowOff>123826</xdr:rowOff>
    </xdr:to>
    <xdr:pic>
      <xdr:nvPicPr>
        <xdr:cNvPr id="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71476"/>
          <a:ext cx="479977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219075</xdr:colOff>
      <xdr:row>2</xdr:row>
      <xdr:rowOff>95251</xdr:rowOff>
    </xdr:from>
    <xdr:to>
      <xdr:col>22</xdr:col>
      <xdr:colOff>285750</xdr:colOff>
      <xdr:row>7</xdr:row>
      <xdr:rowOff>0</xdr:rowOff>
    </xdr:to>
    <xdr:pic>
      <xdr:nvPicPr>
        <xdr:cNvPr id="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58200" y="381001"/>
          <a:ext cx="676275" cy="66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76200</xdr:colOff>
      <xdr:row>2</xdr:row>
      <xdr:rowOff>28575</xdr:rowOff>
    </xdr:from>
    <xdr:to>
      <xdr:col>19</xdr:col>
      <xdr:colOff>180975</xdr:colOff>
      <xdr:row>7</xdr:row>
      <xdr:rowOff>95249</xdr:rowOff>
    </xdr:to>
    <xdr:sp macro="" textlink="">
      <xdr:nvSpPr>
        <xdr:cNvPr id="4" name="3 CuadroTexto"/>
        <xdr:cNvSpPr txBox="1"/>
      </xdr:nvSpPr>
      <xdr:spPr>
        <a:xfrm>
          <a:off x="2752725" y="314325"/>
          <a:ext cx="4524375" cy="8286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57150</xdr:rowOff>
    </xdr:from>
    <xdr:to>
      <xdr:col>2</xdr:col>
      <xdr:colOff>0</xdr:colOff>
      <xdr:row>6</xdr:row>
      <xdr:rowOff>85725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419100"/>
          <a:ext cx="57150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933450</xdr:colOff>
      <xdr:row>1</xdr:row>
      <xdr:rowOff>45243</xdr:rowOff>
    </xdr:from>
    <xdr:to>
      <xdr:col>4</xdr:col>
      <xdr:colOff>2457450</xdr:colOff>
      <xdr:row>6</xdr:row>
      <xdr:rowOff>169068</xdr:rowOff>
    </xdr:to>
    <xdr:sp macro="" textlink="">
      <xdr:nvSpPr>
        <xdr:cNvPr id="3" name="2 CuadroTexto"/>
        <xdr:cNvSpPr txBox="1"/>
      </xdr:nvSpPr>
      <xdr:spPr>
        <a:xfrm>
          <a:off x="1914525" y="226218"/>
          <a:ext cx="3838575" cy="1028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</a:t>
          </a:r>
        </a:p>
      </xdr:txBody>
    </xdr:sp>
    <xdr:clientData/>
  </xdr:twoCellAnchor>
  <xdr:twoCellAnchor>
    <xdr:from>
      <xdr:col>5</xdr:col>
      <xdr:colOff>457200</xdr:colOff>
      <xdr:row>2</xdr:row>
      <xdr:rowOff>9525</xdr:rowOff>
    </xdr:from>
    <xdr:to>
      <xdr:col>6</xdr:col>
      <xdr:colOff>371475</xdr:colOff>
      <xdr:row>6</xdr:row>
      <xdr:rowOff>123825</xdr:rowOff>
    </xdr:to>
    <xdr:pic>
      <xdr:nvPicPr>
        <xdr:cNvPr id="4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62700" y="371475"/>
          <a:ext cx="752475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ucia.vargas/Configuraci&#243;n%20local/Archivos%20temporales%20de%20Internet/Content.Outlook/00CQAO4P/2012/Proyecto%204,5%20y%207%20marzo%2028-2012/marzo%2022proy%204,5,7/SUP%207%20-%20CONSOL%20COT%2003151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EN MACRO 7 (2)"/>
      <sheetName val="RESUMEN MACRO 7"/>
      <sheetName val="MACRO 7"/>
      <sheetName val="Uni. Salle 12 de Marzo"/>
      <sheetName val="Moore Stepheens 12 marzo"/>
      <sheetName val="Univer. Nacional 12 de Marzo"/>
      <sheetName val="C&amp;M Consultores"/>
    </sheetNames>
    <sheetDataSet>
      <sheetData sheetId="0"/>
      <sheetData sheetId="1"/>
      <sheetData sheetId="2">
        <row r="10">
          <cell r="M10">
            <v>340493024</v>
          </cell>
          <cell r="N10">
            <v>404000000</v>
          </cell>
          <cell r="Q10">
            <v>314480000</v>
          </cell>
        </row>
        <row r="13">
          <cell r="M13">
            <v>3272937816.3200002</v>
          </cell>
          <cell r="N13">
            <v>3071839000</v>
          </cell>
          <cell r="Q13">
            <v>4097077978</v>
          </cell>
        </row>
        <row r="16">
          <cell r="M16">
            <v>609760000</v>
          </cell>
          <cell r="N16">
            <v>480000000</v>
          </cell>
          <cell r="Q16">
            <v>251584000</v>
          </cell>
        </row>
        <row r="21">
          <cell r="M21">
            <v>463724344.04000002</v>
          </cell>
          <cell r="N21">
            <v>96196480</v>
          </cell>
          <cell r="Q21">
            <v>464051206.00999999</v>
          </cell>
        </row>
        <row r="29">
          <cell r="M29">
            <v>281749765</v>
          </cell>
          <cell r="N29">
            <v>652876774</v>
          </cell>
          <cell r="Q29">
            <v>271530000</v>
          </cell>
        </row>
        <row r="32">
          <cell r="M32">
            <v>7.4999999999999997E-2</v>
          </cell>
          <cell r="N32">
            <v>0.06</v>
          </cell>
          <cell r="Q32">
            <v>0.08</v>
          </cell>
        </row>
        <row r="33">
          <cell r="M33">
            <v>21131232.375</v>
          </cell>
          <cell r="N33">
            <v>39172606.439999998</v>
          </cell>
          <cell r="Q33">
            <v>21722400</v>
          </cell>
        </row>
        <row r="36">
          <cell r="M36">
            <v>43478033.280000001</v>
          </cell>
          <cell r="N36">
            <v>110000000</v>
          </cell>
          <cell r="Q36">
            <v>35000000</v>
          </cell>
        </row>
        <row r="41">
          <cell r="M41">
            <v>0.09</v>
          </cell>
          <cell r="N41">
            <v>0.1</v>
          </cell>
          <cell r="Q41">
            <v>0.1</v>
          </cell>
        </row>
        <row r="42">
          <cell r="M42">
            <v>452994679.35135001</v>
          </cell>
          <cell r="N42">
            <v>485408486.04399997</v>
          </cell>
          <cell r="Q42">
            <v>545544558.40100002</v>
          </cell>
        </row>
        <row r="45">
          <cell r="M45">
            <v>3937000</v>
          </cell>
          <cell r="N45">
            <v>2834600</v>
          </cell>
          <cell r="Q45">
            <v>3937000</v>
          </cell>
        </row>
        <row r="50">
          <cell r="M50">
            <v>37882420.671127819</v>
          </cell>
          <cell r="N50">
            <v>36862062.830739595</v>
          </cell>
          <cell r="Q50">
            <v>41433997.282635897</v>
          </cell>
        </row>
        <row r="60">
          <cell r="M60">
            <v>12724540.390000001</v>
          </cell>
          <cell r="N60">
            <v>37972757.739999995</v>
          </cell>
          <cell r="Q60">
            <v>37092037.239999995</v>
          </cell>
        </row>
        <row r="65">
          <cell r="M65">
            <v>22163251.421709917</v>
          </cell>
          <cell r="N65">
            <v>21668651.068218958</v>
          </cell>
          <cell r="Q65">
            <v>24333812.707734544</v>
          </cell>
        </row>
        <row r="69">
          <cell r="M69">
            <v>878432943.098616</v>
          </cell>
          <cell r="Q69">
            <v>960788342.78576005</v>
          </cell>
        </row>
        <row r="70">
          <cell r="M70">
            <v>3513731.7723944639</v>
          </cell>
          <cell r="Q70">
            <v>3843153.3711430402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activeCell="B6" sqref="B6:B18"/>
    </sheetView>
  </sheetViews>
  <sheetFormatPr baseColWidth="10" defaultRowHeight="11.25"/>
  <cols>
    <col min="1" max="1" width="27" style="10" customWidth="1"/>
    <col min="2" max="2" width="17.42578125" style="7" customWidth="1"/>
    <col min="3" max="3" width="14.42578125" style="7" bestFit="1" customWidth="1"/>
    <col min="4" max="4" width="14.140625" style="7" bestFit="1" customWidth="1"/>
    <col min="5" max="16384" width="11.42578125" style="7"/>
  </cols>
  <sheetData>
    <row r="1" spans="1:4">
      <c r="A1" s="138" t="s">
        <v>5</v>
      </c>
      <c r="B1" s="139">
        <v>2</v>
      </c>
      <c r="C1" s="29"/>
    </row>
    <row r="2" spans="1:4" ht="19.5" customHeight="1">
      <c r="A2" s="138"/>
      <c r="B2" s="139"/>
      <c r="C2" s="9"/>
    </row>
    <row r="3" spans="1:4">
      <c r="A3" s="8"/>
      <c r="B3" s="9"/>
      <c r="C3" s="9"/>
    </row>
    <row r="4" spans="1:4" ht="21.75" customHeight="1">
      <c r="B4" s="135" t="s">
        <v>23</v>
      </c>
      <c r="C4" s="135"/>
      <c r="D4" s="135"/>
    </row>
    <row r="5" spans="1:4" ht="22.5">
      <c r="A5" s="11" t="s">
        <v>4</v>
      </c>
      <c r="B5" s="12" t="s">
        <v>6</v>
      </c>
      <c r="C5" s="12" t="s">
        <v>7</v>
      </c>
      <c r="D5" s="12" t="s">
        <v>8</v>
      </c>
    </row>
    <row r="6" spans="1:4" ht="18.75" customHeight="1">
      <c r="A6" s="13" t="s">
        <v>9</v>
      </c>
      <c r="B6" s="14">
        <f>'[1]MACRO 7'!M10</f>
        <v>340493024</v>
      </c>
      <c r="C6" s="15">
        <f>'[1]MACRO 7'!N10</f>
        <v>404000000</v>
      </c>
      <c r="D6" s="14">
        <f>'[1]MACRO 7'!Q10</f>
        <v>314480000</v>
      </c>
    </row>
    <row r="7" spans="1:4" ht="18.75" customHeight="1">
      <c r="A7" s="16" t="s">
        <v>10</v>
      </c>
      <c r="B7" s="14">
        <f>'[1]MACRO 7'!M13</f>
        <v>3272937816.3200002</v>
      </c>
      <c r="C7" s="15">
        <f>'[1]MACRO 7'!N13</f>
        <v>3071839000</v>
      </c>
      <c r="D7" s="14">
        <f>'[1]MACRO 7'!Q13</f>
        <v>4097077978</v>
      </c>
    </row>
    <row r="8" spans="1:4" ht="18.75" customHeight="1">
      <c r="A8" s="16" t="s">
        <v>11</v>
      </c>
      <c r="B8" s="14">
        <f>'[1]MACRO 7'!M16+'[1]MACRO 7'!M21</f>
        <v>1073484344.04</v>
      </c>
      <c r="C8" s="15">
        <f>'[1]MACRO 7'!N16+'[1]MACRO 7'!N21</f>
        <v>576196480</v>
      </c>
      <c r="D8" s="14">
        <f>'[1]MACRO 7'!Q16+'[1]MACRO 7'!Q21</f>
        <v>715635206.00999999</v>
      </c>
    </row>
    <row r="9" spans="1:4" ht="18.75" customHeight="1">
      <c r="A9" s="13" t="s">
        <v>12</v>
      </c>
      <c r="B9" s="14">
        <f>'[1]MACRO 7'!M29</f>
        <v>281749765</v>
      </c>
      <c r="C9" s="15">
        <f>'[1]MACRO 7'!N29</f>
        <v>652876774</v>
      </c>
      <c r="D9" s="14">
        <f>'[1]MACRO 7'!Q29</f>
        <v>271530000</v>
      </c>
    </row>
    <row r="10" spans="1:4" ht="18.75" customHeight="1">
      <c r="A10" s="136" t="s">
        <v>13</v>
      </c>
      <c r="B10" s="17">
        <f>'[1]MACRO 7'!M32</f>
        <v>7.4999999999999997E-2</v>
      </c>
      <c r="C10" s="18">
        <f>'[1]MACRO 7'!N32</f>
        <v>0.06</v>
      </c>
      <c r="D10" s="17">
        <f>'[1]MACRO 7'!Q32</f>
        <v>0.08</v>
      </c>
    </row>
    <row r="11" spans="1:4" ht="18.75" customHeight="1">
      <c r="A11" s="137"/>
      <c r="B11" s="14">
        <f>'[1]MACRO 7'!M33</f>
        <v>21131232.375</v>
      </c>
      <c r="C11" s="15">
        <f>'[1]MACRO 7'!N33</f>
        <v>39172606.439999998</v>
      </c>
      <c r="D11" s="14">
        <f>'[1]MACRO 7'!Q33</f>
        <v>21722400</v>
      </c>
    </row>
    <row r="12" spans="1:4" ht="18.75" customHeight="1">
      <c r="A12" s="19" t="s">
        <v>14</v>
      </c>
      <c r="B12" s="14">
        <f>'[1]MACRO 7'!M36</f>
        <v>43478033.280000001</v>
      </c>
      <c r="C12" s="15">
        <f>'[1]MACRO 7'!N36</f>
        <v>110000000</v>
      </c>
      <c r="D12" s="14">
        <f>'[1]MACRO 7'!Q36</f>
        <v>35000000</v>
      </c>
    </row>
    <row r="13" spans="1:4" ht="18.75" customHeight="1">
      <c r="A13" s="136" t="s">
        <v>2</v>
      </c>
      <c r="B13" s="17">
        <f>'[1]MACRO 7'!M41</f>
        <v>0.09</v>
      </c>
      <c r="C13" s="18">
        <f>'[1]MACRO 7'!N41</f>
        <v>0.1</v>
      </c>
      <c r="D13" s="17">
        <f>'[1]MACRO 7'!Q41</f>
        <v>0.1</v>
      </c>
    </row>
    <row r="14" spans="1:4" ht="18.75" customHeight="1">
      <c r="A14" s="137"/>
      <c r="B14" s="14">
        <f>'[1]MACRO 7'!M42</f>
        <v>452994679.35135001</v>
      </c>
      <c r="C14" s="15">
        <f>'[1]MACRO 7'!N42</f>
        <v>485408486.04399997</v>
      </c>
      <c r="D14" s="14">
        <f>'[1]MACRO 7'!Q42</f>
        <v>545544558.40100002</v>
      </c>
    </row>
    <row r="15" spans="1:4" ht="18.75" customHeight="1">
      <c r="A15" s="20" t="s">
        <v>15</v>
      </c>
      <c r="B15" s="14">
        <f>'[1]MACRO 7'!M45</f>
        <v>3937000</v>
      </c>
      <c r="C15" s="15">
        <f>'[1]MACRO 7'!N45</f>
        <v>2834600</v>
      </c>
      <c r="D15" s="14">
        <f>'[1]MACRO 7'!Q45</f>
        <v>3937000</v>
      </c>
    </row>
    <row r="16" spans="1:4" ht="18.75" customHeight="1">
      <c r="A16" s="20" t="s">
        <v>16</v>
      </c>
      <c r="B16" s="14">
        <f>'[1]MACRO 7'!M50</f>
        <v>37882420.671127819</v>
      </c>
      <c r="C16" s="15">
        <f>'[1]MACRO 7'!N50</f>
        <v>36862062.830739595</v>
      </c>
      <c r="D16" s="14">
        <f>'[1]MACRO 7'!Q50</f>
        <v>41433997.282635897</v>
      </c>
    </row>
    <row r="17" spans="1:4" ht="18.75" customHeight="1">
      <c r="A17" s="20" t="s">
        <v>17</v>
      </c>
      <c r="B17" s="14">
        <f>'[1]MACRO 7'!M60</f>
        <v>12724540.390000001</v>
      </c>
      <c r="C17" s="15">
        <f>'[1]MACRO 7'!N60</f>
        <v>37972757.739999995</v>
      </c>
      <c r="D17" s="14">
        <f>'[1]MACRO 7'!Q60</f>
        <v>37092037.239999995</v>
      </c>
    </row>
    <row r="18" spans="1:4" ht="18.75" customHeight="1">
      <c r="A18" s="20" t="s">
        <v>18</v>
      </c>
      <c r="B18" s="14">
        <f>'[1]MACRO 7'!M65</f>
        <v>22163251.421709917</v>
      </c>
      <c r="C18" s="15">
        <f>'[1]MACRO 7'!N65</f>
        <v>21668651.068218958</v>
      </c>
      <c r="D18" s="14">
        <f>'[1]MACRO 7'!Q65</f>
        <v>24333812.707734544</v>
      </c>
    </row>
    <row r="19" spans="1:4" ht="18.75" customHeight="1">
      <c r="A19" s="11" t="s">
        <v>19</v>
      </c>
      <c r="B19" s="21">
        <f t="shared" ref="B19:D19" si="0">B6+B7+B8+B9+B11+B12+B14+B15+B16+B17+B18</f>
        <v>5562976106.8491888</v>
      </c>
      <c r="C19" s="22">
        <f t="shared" si="0"/>
        <v>5438831418.1229582</v>
      </c>
      <c r="D19" s="21">
        <f t="shared" si="0"/>
        <v>6107786989.6413698</v>
      </c>
    </row>
    <row r="20" spans="1:4" ht="18.75" customHeight="1">
      <c r="A20" s="20" t="s">
        <v>20</v>
      </c>
      <c r="B20" s="14">
        <f>'[1]MACRO 7'!M69+'[1]MACRO 7'!M70</f>
        <v>881946674.87101042</v>
      </c>
      <c r="C20" s="15">
        <f>'[1]MACRO 7'!N69+'[1]MACRO 7'!N70</f>
        <v>0</v>
      </c>
      <c r="D20" s="14">
        <f>'[1]MACRO 7'!Q69+'[1]MACRO 7'!Q70</f>
        <v>964631496.15690303</v>
      </c>
    </row>
    <row r="21" spans="1:4" s="24" customFormat="1" ht="18.75" customHeight="1">
      <c r="A21" s="23" t="s">
        <v>21</v>
      </c>
      <c r="B21" s="21">
        <f>B19+B20</f>
        <v>6444922781.7201996</v>
      </c>
      <c r="C21" s="22">
        <f t="shared" ref="C21:D21" si="1">C19+C20</f>
        <v>5438831418.1229582</v>
      </c>
      <c r="D21" s="21">
        <f t="shared" si="1"/>
        <v>7072418485.7982731</v>
      </c>
    </row>
    <row r="22" spans="1:4">
      <c r="C22" s="25"/>
    </row>
    <row r="23" spans="1:4" s="24" customFormat="1" ht="18" customHeight="1">
      <c r="A23" s="23" t="s">
        <v>22</v>
      </c>
      <c r="B23" s="26">
        <f>B21/$B$1</f>
        <v>3222461390.8600998</v>
      </c>
      <c r="C23" s="22">
        <f>C21/$B$1</f>
        <v>2719415709.0614791</v>
      </c>
      <c r="D23" s="26">
        <f>D21/$B$1</f>
        <v>3536209242.8991365</v>
      </c>
    </row>
    <row r="24" spans="1:4">
      <c r="B24" s="27"/>
      <c r="C24" s="28"/>
    </row>
    <row r="25" spans="1:4">
      <c r="B25" s="27"/>
      <c r="C25" s="28"/>
    </row>
  </sheetData>
  <mergeCells count="5">
    <mergeCell ref="B4:D4"/>
    <mergeCell ref="A10:A11"/>
    <mergeCell ref="A13:A14"/>
    <mergeCell ref="A1:A2"/>
    <mergeCell ref="B1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42"/>
  <sheetViews>
    <sheetView tabSelected="1" zoomScale="70" zoomScaleNormal="70" workbookViewId="0">
      <selection activeCell="C47" sqref="C47"/>
    </sheetView>
  </sheetViews>
  <sheetFormatPr baseColWidth="10" defaultRowHeight="12.75"/>
  <cols>
    <col min="1" max="1" width="5.7109375" style="55" customWidth="1"/>
    <col min="2" max="2" width="14.28515625" style="50" customWidth="1"/>
    <col min="3" max="3" width="35.42578125" style="50" customWidth="1"/>
    <col min="4" max="4" width="16" style="50" customWidth="1"/>
    <col min="5" max="5" width="21.140625" style="50" customWidth="1"/>
    <col min="6" max="6" width="12.28515625" style="50" customWidth="1"/>
    <col min="7" max="7" width="13.28515625" style="50" customWidth="1"/>
    <col min="8" max="8" width="20.42578125" style="50" customWidth="1"/>
    <col min="9" max="9" width="18.85546875" style="50" customWidth="1"/>
    <col min="10" max="10" width="13.140625" style="50" customWidth="1"/>
    <col min="11" max="11" width="18.140625" style="50" customWidth="1"/>
    <col min="12" max="12" width="11.42578125" style="55" customWidth="1"/>
    <col min="13" max="16384" width="11.42578125" style="55"/>
  </cols>
  <sheetData>
    <row r="1" spans="2:11" s="49" customFormat="1"/>
    <row r="2" spans="2:11" s="49" customFormat="1">
      <c r="B2" s="53"/>
      <c r="C2" s="53"/>
      <c r="D2" s="54"/>
      <c r="E2" s="54"/>
      <c r="F2" s="54"/>
      <c r="G2" s="54"/>
      <c r="H2" s="54"/>
    </row>
    <row r="3" spans="2:11" s="49" customFormat="1">
      <c r="B3" s="143"/>
      <c r="C3" s="143"/>
      <c r="D3" s="143"/>
      <c r="E3" s="143"/>
      <c r="F3" s="143"/>
      <c r="G3" s="143"/>
      <c r="H3" s="143"/>
      <c r="I3" s="143"/>
      <c r="J3" s="143"/>
      <c r="K3" s="143"/>
    </row>
    <row r="4" spans="2:11" s="49" customFormat="1">
      <c r="B4" s="143"/>
      <c r="C4" s="143"/>
      <c r="D4" s="143"/>
      <c r="E4" s="143"/>
      <c r="F4" s="143"/>
      <c r="G4" s="143"/>
      <c r="H4" s="143"/>
      <c r="I4" s="143"/>
      <c r="J4" s="143"/>
      <c r="K4" s="143"/>
    </row>
    <row r="5" spans="2:11" s="49" customFormat="1">
      <c r="B5" s="143"/>
      <c r="C5" s="143"/>
      <c r="D5" s="143"/>
      <c r="E5" s="143"/>
      <c r="F5" s="143"/>
      <c r="G5" s="143"/>
      <c r="H5" s="143"/>
      <c r="I5" s="143"/>
      <c r="J5" s="143"/>
      <c r="K5" s="143"/>
    </row>
    <row r="6" spans="2:11" s="49" customFormat="1">
      <c r="B6" s="143"/>
      <c r="C6" s="143"/>
      <c r="D6" s="143"/>
      <c r="E6" s="143"/>
      <c r="F6" s="143"/>
      <c r="G6" s="143"/>
      <c r="H6" s="143"/>
      <c r="I6" s="143"/>
      <c r="J6" s="143"/>
      <c r="K6" s="143"/>
    </row>
    <row r="7" spans="2:11" s="49" customFormat="1">
      <c r="B7" s="143"/>
      <c r="C7" s="143"/>
      <c r="D7" s="143"/>
      <c r="E7" s="143"/>
      <c r="F7" s="143"/>
      <c r="G7" s="143"/>
      <c r="H7" s="143"/>
      <c r="I7" s="143"/>
      <c r="J7" s="143"/>
      <c r="K7" s="143"/>
    </row>
    <row r="8" spans="2:11" s="49" customFormat="1">
      <c r="B8" s="143"/>
      <c r="C8" s="143"/>
      <c r="D8" s="143"/>
      <c r="E8" s="143"/>
      <c r="F8" s="143"/>
      <c r="G8" s="143"/>
      <c r="H8" s="143"/>
      <c r="I8" s="143"/>
      <c r="J8" s="143"/>
      <c r="K8" s="143"/>
    </row>
    <row r="9" spans="2:11" s="49" customFormat="1">
      <c r="B9" s="143"/>
      <c r="C9" s="143"/>
      <c r="D9" s="143"/>
      <c r="E9" s="143"/>
      <c r="F9" s="143"/>
      <c r="G9" s="143"/>
      <c r="H9" s="143"/>
      <c r="I9" s="143"/>
      <c r="J9" s="143"/>
      <c r="K9" s="143"/>
    </row>
    <row r="10" spans="2:11" s="49" customFormat="1">
      <c r="B10" s="143"/>
      <c r="C10" s="143"/>
      <c r="D10" s="143"/>
      <c r="E10" s="143"/>
      <c r="F10" s="143"/>
      <c r="G10" s="143"/>
      <c r="H10" s="143"/>
      <c r="I10" s="143"/>
      <c r="J10" s="143"/>
      <c r="K10" s="143"/>
    </row>
    <row r="11" spans="2:11" s="49" customFormat="1" ht="30" customHeight="1">
      <c r="B11" s="144" t="s">
        <v>36</v>
      </c>
      <c r="C11" s="144"/>
      <c r="D11" s="144"/>
      <c r="E11" s="144"/>
      <c r="F11" s="144"/>
      <c r="G11" s="144"/>
      <c r="H11" s="144"/>
      <c r="I11" s="144"/>
      <c r="J11" s="144"/>
      <c r="K11" s="144"/>
    </row>
    <row r="12" spans="2:11" s="49" customFormat="1" ht="19.5" customHeight="1">
      <c r="B12" s="145" t="s">
        <v>29</v>
      </c>
      <c r="C12" s="145"/>
      <c r="D12" s="145"/>
      <c r="E12" s="145" t="s">
        <v>31</v>
      </c>
      <c r="F12" s="145"/>
      <c r="G12" s="145"/>
      <c r="H12" s="145"/>
      <c r="I12" s="145" t="s">
        <v>33</v>
      </c>
      <c r="J12" s="145"/>
      <c r="K12" s="145" t="s">
        <v>35</v>
      </c>
    </row>
    <row r="13" spans="2:11" s="49" customFormat="1" ht="19.5" customHeight="1">
      <c r="B13" s="146" t="s">
        <v>30</v>
      </c>
      <c r="C13" s="146"/>
      <c r="D13" s="146"/>
      <c r="E13" s="145" t="s">
        <v>32</v>
      </c>
      <c r="F13" s="145"/>
      <c r="G13" s="145"/>
      <c r="H13" s="145"/>
      <c r="I13" s="146" t="s">
        <v>34</v>
      </c>
      <c r="J13" s="146"/>
      <c r="K13" s="145"/>
    </row>
    <row r="14" spans="2:11" s="49" customFormat="1">
      <c r="B14" s="2"/>
      <c r="C14" s="2"/>
      <c r="D14" s="2"/>
      <c r="E14" s="2"/>
      <c r="F14" s="2"/>
      <c r="G14" s="3"/>
      <c r="H14" s="48"/>
    </row>
    <row r="15" spans="2:11" s="49" customFormat="1">
      <c r="B15" s="65" t="s">
        <v>0</v>
      </c>
      <c r="C15" s="65"/>
      <c r="D15" s="2"/>
      <c r="E15" s="2"/>
      <c r="F15" s="2"/>
      <c r="G15" s="147" t="s">
        <v>5</v>
      </c>
      <c r="H15" s="147"/>
    </row>
    <row r="16" spans="2:11" s="49" customFormat="1" ht="15">
      <c r="B16" s="66" t="s">
        <v>3</v>
      </c>
      <c r="C16" s="67"/>
      <c r="D16" s="2"/>
      <c r="E16" s="2"/>
      <c r="F16" s="2"/>
      <c r="G16" s="148">
        <v>12</v>
      </c>
      <c r="H16" s="148"/>
    </row>
    <row r="17" spans="2:11" s="49" customFormat="1">
      <c r="B17" s="66" t="s">
        <v>1</v>
      </c>
      <c r="C17" s="5"/>
      <c r="D17" s="2"/>
      <c r="E17" s="2"/>
      <c r="F17" s="2"/>
      <c r="G17" s="3"/>
      <c r="H17" s="48"/>
    </row>
    <row r="18" spans="2:11">
      <c r="B18" s="55"/>
      <c r="C18" s="68"/>
      <c r="D18" s="69"/>
      <c r="E18" s="70"/>
      <c r="F18" s="71"/>
      <c r="G18" s="70"/>
    </row>
    <row r="19" spans="2:11" ht="76.5">
      <c r="B19" s="30" t="s">
        <v>24</v>
      </c>
      <c r="C19" s="30" t="s">
        <v>25</v>
      </c>
      <c r="D19" s="30" t="s">
        <v>42</v>
      </c>
      <c r="E19" s="30" t="s">
        <v>43</v>
      </c>
      <c r="F19" s="31" t="s">
        <v>44</v>
      </c>
      <c r="G19" s="31" t="s">
        <v>45</v>
      </c>
      <c r="H19" s="31" t="s">
        <v>46</v>
      </c>
      <c r="I19" s="31" t="s">
        <v>47</v>
      </c>
      <c r="J19" s="31" t="s">
        <v>40</v>
      </c>
      <c r="K19" s="31" t="s">
        <v>48</v>
      </c>
    </row>
    <row r="20" spans="2:11" ht="42" customHeight="1">
      <c r="B20" s="46" t="s">
        <v>27</v>
      </c>
      <c r="C20" s="46" t="s">
        <v>26</v>
      </c>
      <c r="D20" s="46" t="s">
        <v>28</v>
      </c>
      <c r="E20" s="46">
        <v>160</v>
      </c>
      <c r="F20" s="47">
        <v>93660</v>
      </c>
      <c r="G20" s="51"/>
      <c r="H20" s="51"/>
      <c r="I20" s="51"/>
      <c r="J20" s="52">
        <f>G20+H20</f>
        <v>0</v>
      </c>
      <c r="K20" s="52">
        <f>J20*$G$16</f>
        <v>0</v>
      </c>
    </row>
    <row r="22" spans="2:11">
      <c r="B22" s="50" t="s">
        <v>37</v>
      </c>
    </row>
    <row r="23" spans="2:11">
      <c r="B23" s="50" t="s">
        <v>38</v>
      </c>
    </row>
    <row r="24" spans="2:11">
      <c r="B24" s="50" t="s">
        <v>50</v>
      </c>
    </row>
    <row r="25" spans="2:11">
      <c r="B25" s="50" t="s">
        <v>51</v>
      </c>
    </row>
    <row r="26" spans="2:11">
      <c r="B26" s="50" t="s">
        <v>41</v>
      </c>
    </row>
    <row r="27" spans="2:11">
      <c r="B27" s="50" t="s">
        <v>52</v>
      </c>
    </row>
    <row r="28" spans="2:11">
      <c r="B28" s="50" t="s">
        <v>56</v>
      </c>
    </row>
    <row r="30" spans="2:11" ht="24" customHeight="1">
      <c r="B30" s="140" t="s">
        <v>39</v>
      </c>
      <c r="C30" s="141"/>
      <c r="D30" s="141"/>
      <c r="E30" s="142"/>
    </row>
    <row r="31" spans="2:11" ht="25.5">
      <c r="B31" s="72" t="s">
        <v>58</v>
      </c>
      <c r="C31" s="62" t="s">
        <v>53</v>
      </c>
      <c r="D31" s="62" t="s">
        <v>54</v>
      </c>
      <c r="E31" s="58" t="s">
        <v>57</v>
      </c>
    </row>
    <row r="32" spans="2:11">
      <c r="B32" s="61">
        <v>1</v>
      </c>
      <c r="C32" s="63"/>
      <c r="D32" s="64"/>
      <c r="E32" s="51"/>
    </row>
    <row r="33" spans="2:5">
      <c r="B33" s="61">
        <v>2</v>
      </c>
      <c r="C33" s="63"/>
      <c r="D33" s="64"/>
      <c r="E33" s="51"/>
    </row>
    <row r="34" spans="2:5">
      <c r="B34" s="61">
        <v>3</v>
      </c>
      <c r="C34" s="63"/>
      <c r="D34" s="64"/>
      <c r="E34" s="51"/>
    </row>
    <row r="35" spans="2:5">
      <c r="B35" s="61">
        <v>4</v>
      </c>
      <c r="C35" s="63"/>
      <c r="D35" s="64"/>
      <c r="E35" s="51"/>
    </row>
    <row r="36" spans="2:5">
      <c r="B36" s="61">
        <v>5</v>
      </c>
      <c r="C36" s="63"/>
      <c r="D36" s="64"/>
      <c r="E36" s="51"/>
    </row>
    <row r="37" spans="2:5">
      <c r="B37" s="61">
        <v>6</v>
      </c>
      <c r="C37" s="63"/>
      <c r="D37" s="64"/>
      <c r="E37" s="51"/>
    </row>
    <row r="38" spans="2:5">
      <c r="B38" s="61">
        <v>7</v>
      </c>
      <c r="C38" s="63"/>
      <c r="D38" s="64"/>
      <c r="E38" s="51"/>
    </row>
    <row r="39" spans="2:5">
      <c r="B39" s="61">
        <v>8</v>
      </c>
      <c r="C39" s="63"/>
      <c r="D39" s="64"/>
      <c r="E39" s="51"/>
    </row>
    <row r="40" spans="2:5">
      <c r="B40" s="61">
        <v>9</v>
      </c>
      <c r="C40" s="63"/>
      <c r="D40" s="64"/>
      <c r="E40" s="51"/>
    </row>
    <row r="41" spans="2:5">
      <c r="B41" s="61">
        <v>10</v>
      </c>
      <c r="C41" s="63"/>
      <c r="D41" s="64"/>
      <c r="E41" s="51"/>
    </row>
    <row r="42" spans="2:5">
      <c r="B42" s="50" t="s">
        <v>55</v>
      </c>
    </row>
  </sheetData>
  <mergeCells count="12">
    <mergeCell ref="B30:E30"/>
    <mergeCell ref="B3:K10"/>
    <mergeCell ref="B11:K11"/>
    <mergeCell ref="K12:K13"/>
    <mergeCell ref="B12:D12"/>
    <mergeCell ref="E12:H12"/>
    <mergeCell ref="I12:J12"/>
    <mergeCell ref="I13:J13"/>
    <mergeCell ref="B13:D13"/>
    <mergeCell ref="E13:H13"/>
    <mergeCell ref="G15:H15"/>
    <mergeCell ref="G16:H16"/>
  </mergeCells>
  <pageMargins left="0.19685039370078741" right="0.19685039370078741" top="0.74803149606299213" bottom="0.74803149606299213" header="0.31496062992125984" footer="0.31496062992125984"/>
  <pageSetup scale="74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M14"/>
  <sheetViews>
    <sheetView zoomScaleNormal="100" workbookViewId="0">
      <selection activeCell="H17" sqref="H17"/>
    </sheetView>
  </sheetViews>
  <sheetFormatPr baseColWidth="10" defaultRowHeight="12.75"/>
  <cols>
    <col min="1" max="1" width="3.140625" style="4" customWidth="1"/>
    <col min="2" max="2" width="12.85546875" style="4" customWidth="1"/>
    <col min="3" max="3" width="11.140625" style="4" customWidth="1"/>
    <col min="4" max="4" width="9.85546875" style="4" customWidth="1"/>
    <col min="5" max="5" width="9.42578125" style="4" customWidth="1"/>
    <col min="6" max="6" width="15" style="4" customWidth="1"/>
    <col min="7" max="7" width="14.28515625" style="4" customWidth="1"/>
    <col min="8" max="8" width="13.7109375" style="4" customWidth="1"/>
    <col min="9" max="9" width="13.5703125" style="4" customWidth="1"/>
    <col min="10" max="10" width="11" style="4" customWidth="1"/>
    <col min="11" max="11" width="12.5703125" style="4" customWidth="1"/>
    <col min="12" max="12" width="12.85546875" style="4" customWidth="1"/>
    <col min="13" max="13" width="14" style="4" customWidth="1"/>
    <col min="14" max="16384" width="11.42578125" style="4"/>
  </cols>
  <sheetData>
    <row r="2" spans="2:13">
      <c r="B2" s="32"/>
      <c r="C2" s="33"/>
      <c r="D2" s="34"/>
      <c r="E2" s="34"/>
      <c r="F2" s="35"/>
      <c r="G2" s="35"/>
      <c r="H2" s="36"/>
      <c r="I2" s="56"/>
      <c r="J2" s="56"/>
      <c r="K2" s="56"/>
      <c r="L2" s="56"/>
      <c r="M2" s="57"/>
    </row>
    <row r="3" spans="2:13">
      <c r="B3" s="37"/>
      <c r="C3" s="38"/>
      <c r="D3" s="39"/>
      <c r="E3" s="39"/>
      <c r="F3" s="39"/>
      <c r="G3" s="39"/>
      <c r="H3" s="40"/>
      <c r="I3" s="1"/>
      <c r="J3" s="1"/>
      <c r="K3" s="1"/>
      <c r="L3" s="1"/>
      <c r="M3" s="44"/>
    </row>
    <row r="4" spans="2:13">
      <c r="B4" s="37"/>
      <c r="C4" s="38"/>
      <c r="D4" s="39"/>
      <c r="E4" s="39"/>
      <c r="F4" s="39"/>
      <c r="G4" s="39"/>
      <c r="H4" s="41"/>
      <c r="I4" s="1"/>
      <c r="J4" s="1"/>
      <c r="K4" s="1"/>
      <c r="L4" s="1"/>
      <c r="M4" s="44"/>
    </row>
    <row r="5" spans="2:13">
      <c r="B5" s="37"/>
      <c r="C5" s="38"/>
      <c r="D5" s="39"/>
      <c r="E5" s="39"/>
      <c r="F5" s="39"/>
      <c r="G5" s="39"/>
      <c r="H5" s="41"/>
      <c r="I5" s="1"/>
      <c r="J5" s="1"/>
      <c r="K5" s="1"/>
      <c r="L5" s="1"/>
      <c r="M5" s="44"/>
    </row>
    <row r="6" spans="2:13">
      <c r="B6" s="37"/>
      <c r="C6" s="38"/>
      <c r="D6" s="1"/>
      <c r="E6" s="1"/>
      <c r="F6" s="1"/>
      <c r="G6" s="1"/>
      <c r="H6" s="1"/>
      <c r="I6" s="1"/>
      <c r="J6" s="1"/>
      <c r="K6" s="1"/>
      <c r="L6" s="1"/>
      <c r="M6" s="44"/>
    </row>
    <row r="7" spans="2:13">
      <c r="B7" s="37"/>
      <c r="C7" s="38"/>
      <c r="D7" s="1"/>
      <c r="E7" s="1"/>
      <c r="F7" s="1"/>
      <c r="G7" s="1"/>
      <c r="H7" s="1"/>
      <c r="I7" s="1"/>
      <c r="J7" s="1"/>
      <c r="K7" s="1"/>
      <c r="L7" s="1"/>
      <c r="M7" s="44"/>
    </row>
    <row r="8" spans="2:13">
      <c r="B8" s="37"/>
      <c r="C8" s="38"/>
      <c r="D8" s="1"/>
      <c r="E8" s="1"/>
      <c r="F8" s="1"/>
      <c r="G8" s="1"/>
      <c r="H8" s="1"/>
      <c r="I8" s="1"/>
      <c r="J8" s="1"/>
      <c r="K8" s="1"/>
      <c r="L8" s="1"/>
      <c r="M8" s="44"/>
    </row>
    <row r="9" spans="2:13">
      <c r="B9" s="42"/>
      <c r="C9" s="43"/>
      <c r="D9" s="6"/>
      <c r="E9" s="6"/>
      <c r="F9" s="6"/>
      <c r="G9" s="6"/>
      <c r="H9" s="6"/>
      <c r="I9" s="6"/>
      <c r="J9" s="6"/>
      <c r="K9" s="6"/>
      <c r="L9" s="6"/>
      <c r="M9" s="45"/>
    </row>
    <row r="11" spans="2:13" ht="39.75" customHeight="1">
      <c r="B11" s="149" t="s">
        <v>49</v>
      </c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1"/>
    </row>
    <row r="13" spans="2:13" ht="15">
      <c r="B13" s="59">
        <v>41030</v>
      </c>
      <c r="C13" s="59">
        <v>41061</v>
      </c>
      <c r="D13" s="59">
        <v>41091</v>
      </c>
      <c r="E13" s="59">
        <v>41122</v>
      </c>
      <c r="F13" s="59">
        <v>41153</v>
      </c>
      <c r="G13" s="59">
        <v>41183</v>
      </c>
      <c r="H13" s="59">
        <v>41214</v>
      </c>
      <c r="I13" s="59">
        <v>41244</v>
      </c>
      <c r="J13" s="59">
        <v>41275</v>
      </c>
      <c r="K13" s="59">
        <v>41306</v>
      </c>
      <c r="L13" s="59">
        <v>41334</v>
      </c>
      <c r="M13" s="59">
        <v>41365</v>
      </c>
    </row>
    <row r="14" spans="2:13" ht="15">
      <c r="B14" s="60">
        <v>103880</v>
      </c>
      <c r="C14" s="60">
        <v>87360</v>
      </c>
      <c r="D14" s="60">
        <f>77600+1360</f>
        <v>78960</v>
      </c>
      <c r="E14" s="60">
        <f>81440+1440</f>
        <v>82880</v>
      </c>
      <c r="F14" s="60">
        <f>97440+1440</f>
        <v>98880</v>
      </c>
      <c r="G14" s="60">
        <f>90080+1420</f>
        <v>91500</v>
      </c>
      <c r="H14" s="60">
        <f>86880+1330</f>
        <v>88210</v>
      </c>
      <c r="I14" s="60">
        <f>91040+1460</f>
        <v>92500</v>
      </c>
      <c r="J14" s="60">
        <f>86880+1360</f>
        <v>88240</v>
      </c>
      <c r="K14" s="60">
        <f>95680+1580</f>
        <v>97260</v>
      </c>
      <c r="L14" s="60">
        <f>89600+1440</f>
        <v>91040</v>
      </c>
      <c r="M14" s="60">
        <f>90720+1960</f>
        <v>92680</v>
      </c>
    </row>
  </sheetData>
  <mergeCells count="1">
    <mergeCell ref="B11:M11"/>
  </mergeCells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3:W59"/>
  <sheetViews>
    <sheetView topLeftCell="A22" workbookViewId="0">
      <selection activeCell="B38" sqref="B38:V40"/>
    </sheetView>
  </sheetViews>
  <sheetFormatPr baseColWidth="10" defaultColWidth="4.28515625" defaultRowHeight="11.25" customHeight="1"/>
  <cols>
    <col min="1" max="1" width="2.85546875" style="75" customWidth="1"/>
    <col min="2" max="2" width="4.28515625" style="75"/>
    <col min="3" max="6" width="4.28515625" style="75" customWidth="1"/>
    <col min="7" max="7" width="6.85546875" style="75" customWidth="1"/>
    <col min="8" max="8" width="9" style="75" customWidth="1"/>
    <col min="9" max="9" width="16.5703125" style="75" customWidth="1"/>
    <col min="10" max="13" width="4.28515625" style="75" customWidth="1"/>
    <col min="14" max="14" width="4" style="75" customWidth="1"/>
    <col min="15" max="15" width="4.28515625" style="75" customWidth="1"/>
    <col min="16" max="16" width="1.140625" style="75" customWidth="1"/>
    <col min="17" max="17" width="8.28515625" style="75" customWidth="1"/>
    <col min="18" max="18" width="7.85546875" style="75" customWidth="1"/>
    <col min="19" max="19" width="7" style="75" customWidth="1"/>
    <col min="20" max="20" width="7.85546875" style="75" customWidth="1"/>
    <col min="21" max="21" width="9.28515625" style="75" customWidth="1"/>
    <col min="22" max="22" width="9.140625" style="75" customWidth="1"/>
    <col min="23" max="23" width="8.28515625" style="75" customWidth="1"/>
    <col min="24" max="258" width="4.28515625" style="75"/>
    <col min="259" max="271" width="4.28515625" style="75" customWidth="1"/>
    <col min="272" max="272" width="5.28515625" style="75" customWidth="1"/>
    <col min="273" max="514" width="4.28515625" style="75"/>
    <col min="515" max="527" width="4.28515625" style="75" customWidth="1"/>
    <col min="528" max="528" width="5.28515625" style="75" customWidth="1"/>
    <col min="529" max="770" width="4.28515625" style="75"/>
    <col min="771" max="783" width="4.28515625" style="75" customWidth="1"/>
    <col min="784" max="784" width="5.28515625" style="75" customWidth="1"/>
    <col min="785" max="1026" width="4.28515625" style="75"/>
    <col min="1027" max="1039" width="4.28515625" style="75" customWidth="1"/>
    <col min="1040" max="1040" width="5.28515625" style="75" customWidth="1"/>
    <col min="1041" max="1282" width="4.28515625" style="75"/>
    <col min="1283" max="1295" width="4.28515625" style="75" customWidth="1"/>
    <col min="1296" max="1296" width="5.28515625" style="75" customWidth="1"/>
    <col min="1297" max="1538" width="4.28515625" style="75"/>
    <col min="1539" max="1551" width="4.28515625" style="75" customWidth="1"/>
    <col min="1552" max="1552" width="5.28515625" style="75" customWidth="1"/>
    <col min="1553" max="1794" width="4.28515625" style="75"/>
    <col min="1795" max="1807" width="4.28515625" style="75" customWidth="1"/>
    <col min="1808" max="1808" width="5.28515625" style="75" customWidth="1"/>
    <col min="1809" max="2050" width="4.28515625" style="75"/>
    <col min="2051" max="2063" width="4.28515625" style="75" customWidth="1"/>
    <col min="2064" max="2064" width="5.28515625" style="75" customWidth="1"/>
    <col min="2065" max="2306" width="4.28515625" style="75"/>
    <col min="2307" max="2319" width="4.28515625" style="75" customWidth="1"/>
    <col min="2320" max="2320" width="5.28515625" style="75" customWidth="1"/>
    <col min="2321" max="2562" width="4.28515625" style="75"/>
    <col min="2563" max="2575" width="4.28515625" style="75" customWidth="1"/>
    <col min="2576" max="2576" width="5.28515625" style="75" customWidth="1"/>
    <col min="2577" max="2818" width="4.28515625" style="75"/>
    <col min="2819" max="2831" width="4.28515625" style="75" customWidth="1"/>
    <col min="2832" max="2832" width="5.28515625" style="75" customWidth="1"/>
    <col min="2833" max="3074" width="4.28515625" style="75"/>
    <col min="3075" max="3087" width="4.28515625" style="75" customWidth="1"/>
    <col min="3088" max="3088" width="5.28515625" style="75" customWidth="1"/>
    <col min="3089" max="3330" width="4.28515625" style="75"/>
    <col min="3331" max="3343" width="4.28515625" style="75" customWidth="1"/>
    <col min="3344" max="3344" width="5.28515625" style="75" customWidth="1"/>
    <col min="3345" max="3586" width="4.28515625" style="75"/>
    <col min="3587" max="3599" width="4.28515625" style="75" customWidth="1"/>
    <col min="3600" max="3600" width="5.28515625" style="75" customWidth="1"/>
    <col min="3601" max="3842" width="4.28515625" style="75"/>
    <col min="3843" max="3855" width="4.28515625" style="75" customWidth="1"/>
    <col min="3856" max="3856" width="5.28515625" style="75" customWidth="1"/>
    <col min="3857" max="4098" width="4.28515625" style="75"/>
    <col min="4099" max="4111" width="4.28515625" style="75" customWidth="1"/>
    <col min="4112" max="4112" width="5.28515625" style="75" customWidth="1"/>
    <col min="4113" max="4354" width="4.28515625" style="75"/>
    <col min="4355" max="4367" width="4.28515625" style="75" customWidth="1"/>
    <col min="4368" max="4368" width="5.28515625" style="75" customWidth="1"/>
    <col min="4369" max="4610" width="4.28515625" style="75"/>
    <col min="4611" max="4623" width="4.28515625" style="75" customWidth="1"/>
    <col min="4624" max="4624" width="5.28515625" style="75" customWidth="1"/>
    <col min="4625" max="4866" width="4.28515625" style="75"/>
    <col min="4867" max="4879" width="4.28515625" style="75" customWidth="1"/>
    <col min="4880" max="4880" width="5.28515625" style="75" customWidth="1"/>
    <col min="4881" max="5122" width="4.28515625" style="75"/>
    <col min="5123" max="5135" width="4.28515625" style="75" customWidth="1"/>
    <col min="5136" max="5136" width="5.28515625" style="75" customWidth="1"/>
    <col min="5137" max="5378" width="4.28515625" style="75"/>
    <col min="5379" max="5391" width="4.28515625" style="75" customWidth="1"/>
    <col min="5392" max="5392" width="5.28515625" style="75" customWidth="1"/>
    <col min="5393" max="5634" width="4.28515625" style="75"/>
    <col min="5635" max="5647" width="4.28515625" style="75" customWidth="1"/>
    <col min="5648" max="5648" width="5.28515625" style="75" customWidth="1"/>
    <col min="5649" max="5890" width="4.28515625" style="75"/>
    <col min="5891" max="5903" width="4.28515625" style="75" customWidth="1"/>
    <col min="5904" max="5904" width="5.28515625" style="75" customWidth="1"/>
    <col min="5905" max="6146" width="4.28515625" style="75"/>
    <col min="6147" max="6159" width="4.28515625" style="75" customWidth="1"/>
    <col min="6160" max="6160" width="5.28515625" style="75" customWidth="1"/>
    <col min="6161" max="6402" width="4.28515625" style="75"/>
    <col min="6403" max="6415" width="4.28515625" style="75" customWidth="1"/>
    <col min="6416" max="6416" width="5.28515625" style="75" customWidth="1"/>
    <col min="6417" max="6658" width="4.28515625" style="75"/>
    <col min="6659" max="6671" width="4.28515625" style="75" customWidth="1"/>
    <col min="6672" max="6672" width="5.28515625" style="75" customWidth="1"/>
    <col min="6673" max="6914" width="4.28515625" style="75"/>
    <col min="6915" max="6927" width="4.28515625" style="75" customWidth="1"/>
    <col min="6928" max="6928" width="5.28515625" style="75" customWidth="1"/>
    <col min="6929" max="7170" width="4.28515625" style="75"/>
    <col min="7171" max="7183" width="4.28515625" style="75" customWidth="1"/>
    <col min="7184" max="7184" width="5.28515625" style="75" customWidth="1"/>
    <col min="7185" max="7426" width="4.28515625" style="75"/>
    <col min="7427" max="7439" width="4.28515625" style="75" customWidth="1"/>
    <col min="7440" max="7440" width="5.28515625" style="75" customWidth="1"/>
    <col min="7441" max="7682" width="4.28515625" style="75"/>
    <col min="7683" max="7695" width="4.28515625" style="75" customWidth="1"/>
    <col min="7696" max="7696" width="5.28515625" style="75" customWidth="1"/>
    <col min="7697" max="7938" width="4.28515625" style="75"/>
    <col min="7939" max="7951" width="4.28515625" style="75" customWidth="1"/>
    <col min="7952" max="7952" width="5.28515625" style="75" customWidth="1"/>
    <col min="7953" max="8194" width="4.28515625" style="75"/>
    <col min="8195" max="8207" width="4.28515625" style="75" customWidth="1"/>
    <col min="8208" max="8208" width="5.28515625" style="75" customWidth="1"/>
    <col min="8209" max="8450" width="4.28515625" style="75"/>
    <col min="8451" max="8463" width="4.28515625" style="75" customWidth="1"/>
    <col min="8464" max="8464" width="5.28515625" style="75" customWidth="1"/>
    <col min="8465" max="8706" width="4.28515625" style="75"/>
    <col min="8707" max="8719" width="4.28515625" style="75" customWidth="1"/>
    <col min="8720" max="8720" width="5.28515625" style="75" customWidth="1"/>
    <col min="8721" max="8962" width="4.28515625" style="75"/>
    <col min="8963" max="8975" width="4.28515625" style="75" customWidth="1"/>
    <col min="8976" max="8976" width="5.28515625" style="75" customWidth="1"/>
    <col min="8977" max="9218" width="4.28515625" style="75"/>
    <col min="9219" max="9231" width="4.28515625" style="75" customWidth="1"/>
    <col min="9232" max="9232" width="5.28515625" style="75" customWidth="1"/>
    <col min="9233" max="9474" width="4.28515625" style="75"/>
    <col min="9475" max="9487" width="4.28515625" style="75" customWidth="1"/>
    <col min="9488" max="9488" width="5.28515625" style="75" customWidth="1"/>
    <col min="9489" max="9730" width="4.28515625" style="75"/>
    <col min="9731" max="9743" width="4.28515625" style="75" customWidth="1"/>
    <col min="9744" max="9744" width="5.28515625" style="75" customWidth="1"/>
    <col min="9745" max="9986" width="4.28515625" style="75"/>
    <col min="9987" max="9999" width="4.28515625" style="75" customWidth="1"/>
    <col min="10000" max="10000" width="5.28515625" style="75" customWidth="1"/>
    <col min="10001" max="10242" width="4.28515625" style="75"/>
    <col min="10243" max="10255" width="4.28515625" style="75" customWidth="1"/>
    <col min="10256" max="10256" width="5.28515625" style="75" customWidth="1"/>
    <col min="10257" max="10498" width="4.28515625" style="75"/>
    <col min="10499" max="10511" width="4.28515625" style="75" customWidth="1"/>
    <col min="10512" max="10512" width="5.28515625" style="75" customWidth="1"/>
    <col min="10513" max="10754" width="4.28515625" style="75"/>
    <col min="10755" max="10767" width="4.28515625" style="75" customWidth="1"/>
    <col min="10768" max="10768" width="5.28515625" style="75" customWidth="1"/>
    <col min="10769" max="11010" width="4.28515625" style="75"/>
    <col min="11011" max="11023" width="4.28515625" style="75" customWidth="1"/>
    <col min="11024" max="11024" width="5.28515625" style="75" customWidth="1"/>
    <col min="11025" max="11266" width="4.28515625" style="75"/>
    <col min="11267" max="11279" width="4.28515625" style="75" customWidth="1"/>
    <col min="11280" max="11280" width="5.28515625" style="75" customWidth="1"/>
    <col min="11281" max="11522" width="4.28515625" style="75"/>
    <col min="11523" max="11535" width="4.28515625" style="75" customWidth="1"/>
    <col min="11536" max="11536" width="5.28515625" style="75" customWidth="1"/>
    <col min="11537" max="11778" width="4.28515625" style="75"/>
    <col min="11779" max="11791" width="4.28515625" style="75" customWidth="1"/>
    <col min="11792" max="11792" width="5.28515625" style="75" customWidth="1"/>
    <col min="11793" max="12034" width="4.28515625" style="75"/>
    <col min="12035" max="12047" width="4.28515625" style="75" customWidth="1"/>
    <col min="12048" max="12048" width="5.28515625" style="75" customWidth="1"/>
    <col min="12049" max="12290" width="4.28515625" style="75"/>
    <col min="12291" max="12303" width="4.28515625" style="75" customWidth="1"/>
    <col min="12304" max="12304" width="5.28515625" style="75" customWidth="1"/>
    <col min="12305" max="12546" width="4.28515625" style="75"/>
    <col min="12547" max="12559" width="4.28515625" style="75" customWidth="1"/>
    <col min="12560" max="12560" width="5.28515625" style="75" customWidth="1"/>
    <col min="12561" max="12802" width="4.28515625" style="75"/>
    <col min="12803" max="12815" width="4.28515625" style="75" customWidth="1"/>
    <col min="12816" max="12816" width="5.28515625" style="75" customWidth="1"/>
    <col min="12817" max="13058" width="4.28515625" style="75"/>
    <col min="13059" max="13071" width="4.28515625" style="75" customWidth="1"/>
    <col min="13072" max="13072" width="5.28515625" style="75" customWidth="1"/>
    <col min="13073" max="13314" width="4.28515625" style="75"/>
    <col min="13315" max="13327" width="4.28515625" style="75" customWidth="1"/>
    <col min="13328" max="13328" width="5.28515625" style="75" customWidth="1"/>
    <col min="13329" max="13570" width="4.28515625" style="75"/>
    <col min="13571" max="13583" width="4.28515625" style="75" customWidth="1"/>
    <col min="13584" max="13584" width="5.28515625" style="75" customWidth="1"/>
    <col min="13585" max="13826" width="4.28515625" style="75"/>
    <col min="13827" max="13839" width="4.28515625" style="75" customWidth="1"/>
    <col min="13840" max="13840" width="5.28515625" style="75" customWidth="1"/>
    <col min="13841" max="14082" width="4.28515625" style="75"/>
    <col min="14083" max="14095" width="4.28515625" style="75" customWidth="1"/>
    <col min="14096" max="14096" width="5.28515625" style="75" customWidth="1"/>
    <col min="14097" max="14338" width="4.28515625" style="75"/>
    <col min="14339" max="14351" width="4.28515625" style="75" customWidth="1"/>
    <col min="14352" max="14352" width="5.28515625" style="75" customWidth="1"/>
    <col min="14353" max="14594" width="4.28515625" style="75"/>
    <col min="14595" max="14607" width="4.28515625" style="75" customWidth="1"/>
    <col min="14608" max="14608" width="5.28515625" style="75" customWidth="1"/>
    <col min="14609" max="14850" width="4.28515625" style="75"/>
    <col min="14851" max="14863" width="4.28515625" style="75" customWidth="1"/>
    <col min="14864" max="14864" width="5.28515625" style="75" customWidth="1"/>
    <col min="14865" max="15106" width="4.28515625" style="75"/>
    <col min="15107" max="15119" width="4.28515625" style="75" customWidth="1"/>
    <col min="15120" max="15120" width="5.28515625" style="75" customWidth="1"/>
    <col min="15121" max="15362" width="4.28515625" style="75"/>
    <col min="15363" max="15375" width="4.28515625" style="75" customWidth="1"/>
    <col min="15376" max="15376" width="5.28515625" style="75" customWidth="1"/>
    <col min="15377" max="15618" width="4.28515625" style="75"/>
    <col min="15619" max="15631" width="4.28515625" style="75" customWidth="1"/>
    <col min="15632" max="15632" width="5.28515625" style="75" customWidth="1"/>
    <col min="15633" max="15874" width="4.28515625" style="75"/>
    <col min="15875" max="15887" width="4.28515625" style="75" customWidth="1"/>
    <col min="15888" max="15888" width="5.28515625" style="75" customWidth="1"/>
    <col min="15889" max="16130" width="4.28515625" style="75"/>
    <col min="16131" max="16143" width="4.28515625" style="75" customWidth="1"/>
    <col min="16144" max="16144" width="5.28515625" style="75" customWidth="1"/>
    <col min="16145" max="16384" width="4.28515625" style="75"/>
  </cols>
  <sheetData>
    <row r="3" spans="2:23" ht="12">
      <c r="B3" s="227"/>
      <c r="C3" s="228"/>
      <c r="D3" s="228"/>
      <c r="E3" s="228"/>
      <c r="F3" s="228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73"/>
      <c r="W3" s="74"/>
    </row>
    <row r="4" spans="2:23" ht="12">
      <c r="B4" s="229"/>
      <c r="C4" s="230"/>
      <c r="D4" s="230"/>
      <c r="E4" s="230"/>
      <c r="F4" s="230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76"/>
      <c r="W4" s="77"/>
    </row>
    <row r="5" spans="2:23" ht="12">
      <c r="B5" s="229"/>
      <c r="C5" s="230"/>
      <c r="D5" s="230"/>
      <c r="E5" s="230"/>
      <c r="F5" s="230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76"/>
      <c r="W5" s="77"/>
    </row>
    <row r="6" spans="2:23" ht="12">
      <c r="B6" s="229"/>
      <c r="C6" s="230"/>
      <c r="D6" s="230"/>
      <c r="E6" s="230"/>
      <c r="F6" s="230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76"/>
      <c r="W6" s="77"/>
    </row>
    <row r="7" spans="2:23" ht="12">
      <c r="B7" s="229"/>
      <c r="C7" s="230"/>
      <c r="D7" s="230"/>
      <c r="E7" s="230"/>
      <c r="F7" s="230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76"/>
      <c r="W7" s="77"/>
    </row>
    <row r="8" spans="2:23" ht="12">
      <c r="B8" s="231"/>
      <c r="C8" s="232"/>
      <c r="D8" s="232"/>
      <c r="E8" s="232"/>
      <c r="F8" s="232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78"/>
      <c r="W8" s="79"/>
    </row>
    <row r="9" spans="2:23">
      <c r="B9" s="80"/>
      <c r="C9" s="80"/>
      <c r="D9" s="80"/>
      <c r="E9" s="80"/>
      <c r="F9" s="80"/>
    </row>
    <row r="10" spans="2:23" ht="15.75">
      <c r="B10" s="236" t="s">
        <v>59</v>
      </c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  <c r="U10" s="237"/>
      <c r="V10" s="237"/>
      <c r="W10" s="238"/>
    </row>
    <row r="11" spans="2:23">
      <c r="B11" s="80"/>
      <c r="C11" s="80"/>
      <c r="D11" s="80"/>
      <c r="E11" s="80"/>
      <c r="F11" s="80"/>
    </row>
    <row r="12" spans="2:23">
      <c r="B12" s="80"/>
      <c r="C12" s="80"/>
      <c r="D12" s="80"/>
      <c r="E12" s="80"/>
      <c r="F12" s="80"/>
    </row>
    <row r="13" spans="2:23">
      <c r="B13" s="239" t="s">
        <v>60</v>
      </c>
      <c r="C13" s="240"/>
      <c r="D13" s="239"/>
      <c r="E13" s="243"/>
      <c r="F13" s="243"/>
      <c r="G13" s="243"/>
      <c r="H13" s="240"/>
      <c r="I13" s="239" t="s">
        <v>61</v>
      </c>
      <c r="J13" s="240"/>
      <c r="K13" s="81"/>
      <c r="L13" s="81"/>
      <c r="M13" s="81"/>
      <c r="S13" s="245" t="s">
        <v>62</v>
      </c>
      <c r="T13" s="245"/>
      <c r="U13" s="213" t="s">
        <v>63</v>
      </c>
      <c r="V13" s="213"/>
      <c r="W13" s="81"/>
    </row>
    <row r="14" spans="2:23">
      <c r="B14" s="241"/>
      <c r="C14" s="242"/>
      <c r="D14" s="241"/>
      <c r="E14" s="244"/>
      <c r="F14" s="244"/>
      <c r="G14" s="244"/>
      <c r="H14" s="242"/>
      <c r="I14" s="241"/>
      <c r="J14" s="242"/>
      <c r="K14" s="82" t="s">
        <v>64</v>
      </c>
      <c r="L14" s="82" t="s">
        <v>65</v>
      </c>
      <c r="M14" s="82" t="s">
        <v>66</v>
      </c>
      <c r="S14" s="246"/>
      <c r="T14" s="246"/>
      <c r="U14" s="247" t="s">
        <v>67</v>
      </c>
      <c r="V14" s="247"/>
      <c r="W14" s="83"/>
    </row>
    <row r="15" spans="2:23">
      <c r="B15" s="159" t="s">
        <v>68</v>
      </c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1"/>
    </row>
    <row r="16" spans="2:23">
      <c r="B16" s="159" t="s">
        <v>69</v>
      </c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1"/>
    </row>
    <row r="17" spans="2:23">
      <c r="B17" s="223" t="s">
        <v>70</v>
      </c>
      <c r="C17" s="224" t="s">
        <v>71</v>
      </c>
      <c r="D17" s="224"/>
      <c r="E17" s="224"/>
      <c r="F17" s="224"/>
      <c r="G17" s="224"/>
      <c r="H17" s="224"/>
      <c r="I17" s="224"/>
      <c r="J17" s="224" t="s">
        <v>72</v>
      </c>
      <c r="K17" s="224"/>
      <c r="L17" s="224"/>
      <c r="M17" s="224"/>
      <c r="N17" s="224"/>
      <c r="O17" s="224"/>
      <c r="P17" s="224"/>
      <c r="Q17" s="225" t="s">
        <v>73</v>
      </c>
      <c r="R17" s="225"/>
      <c r="S17" s="225"/>
      <c r="T17" s="225"/>
      <c r="U17" s="225"/>
      <c r="V17" s="225"/>
      <c r="W17" s="225"/>
    </row>
    <row r="18" spans="2:23">
      <c r="B18" s="212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226"/>
      <c r="R18" s="226"/>
      <c r="S18" s="226"/>
      <c r="T18" s="226"/>
      <c r="U18" s="226"/>
      <c r="V18" s="226"/>
      <c r="W18" s="226"/>
    </row>
    <row r="19" spans="2:23">
      <c r="B19" s="212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226"/>
      <c r="R19" s="226"/>
      <c r="S19" s="226"/>
      <c r="T19" s="226"/>
      <c r="U19" s="226"/>
      <c r="V19" s="226"/>
      <c r="W19" s="226"/>
    </row>
    <row r="20" spans="2:23">
      <c r="B20" s="211" t="s">
        <v>74</v>
      </c>
      <c r="C20" s="213" t="s">
        <v>75</v>
      </c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4" t="s">
        <v>76</v>
      </c>
      <c r="R20" s="214"/>
      <c r="S20" s="214"/>
      <c r="T20" s="214"/>
      <c r="U20" s="214"/>
      <c r="V20" s="214"/>
      <c r="W20" s="84" t="s">
        <v>77</v>
      </c>
    </row>
    <row r="21" spans="2:23">
      <c r="B21" s="212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215"/>
      <c r="R21" s="216"/>
      <c r="S21" s="216"/>
      <c r="T21" s="216"/>
      <c r="U21" s="216"/>
      <c r="V21" s="217"/>
      <c r="W21" s="221"/>
    </row>
    <row r="22" spans="2:23">
      <c r="B22" s="212"/>
      <c r="C22" s="197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218"/>
      <c r="R22" s="219"/>
      <c r="S22" s="219"/>
      <c r="T22" s="219"/>
      <c r="U22" s="219"/>
      <c r="V22" s="220"/>
      <c r="W22" s="222"/>
    </row>
    <row r="23" spans="2:23">
      <c r="B23" s="171" t="s">
        <v>78</v>
      </c>
      <c r="C23" s="172"/>
      <c r="D23" s="172"/>
      <c r="E23" s="172"/>
      <c r="F23" s="172"/>
      <c r="G23" s="172"/>
      <c r="H23" s="172"/>
      <c r="I23" s="172"/>
      <c r="J23" s="172"/>
      <c r="K23" s="173"/>
      <c r="L23" s="171" t="s">
        <v>79</v>
      </c>
      <c r="M23" s="172"/>
      <c r="N23" s="173"/>
      <c r="O23" s="208" t="s">
        <v>80</v>
      </c>
      <c r="P23" s="209"/>
      <c r="Q23" s="210"/>
      <c r="R23" s="208" t="s">
        <v>60</v>
      </c>
      <c r="S23" s="209"/>
      <c r="T23" s="209"/>
      <c r="U23" s="209"/>
      <c r="V23" s="209"/>
      <c r="W23" s="210"/>
    </row>
    <row r="24" spans="2:23">
      <c r="B24" s="191"/>
      <c r="C24" s="192"/>
      <c r="D24" s="192"/>
      <c r="E24" s="192"/>
      <c r="F24" s="192"/>
      <c r="G24" s="192"/>
      <c r="H24" s="192"/>
      <c r="I24" s="192"/>
      <c r="J24" s="192"/>
      <c r="K24" s="193"/>
      <c r="L24" s="191"/>
      <c r="M24" s="192"/>
      <c r="N24" s="193"/>
      <c r="O24" s="191"/>
      <c r="P24" s="192"/>
      <c r="Q24" s="193"/>
      <c r="R24" s="191"/>
      <c r="S24" s="192"/>
      <c r="T24" s="192"/>
      <c r="U24" s="192"/>
      <c r="V24" s="192"/>
      <c r="W24" s="193"/>
    </row>
    <row r="25" spans="2:23">
      <c r="B25" s="194"/>
      <c r="C25" s="195"/>
      <c r="D25" s="195"/>
      <c r="E25" s="195"/>
      <c r="F25" s="195"/>
      <c r="G25" s="195"/>
      <c r="H25" s="195"/>
      <c r="I25" s="195"/>
      <c r="J25" s="195"/>
      <c r="K25" s="196"/>
      <c r="L25" s="194"/>
      <c r="M25" s="195"/>
      <c r="N25" s="196"/>
      <c r="O25" s="194"/>
      <c r="P25" s="195"/>
      <c r="Q25" s="196"/>
      <c r="R25" s="194"/>
      <c r="S25" s="195"/>
      <c r="T25" s="195"/>
      <c r="U25" s="195"/>
      <c r="V25" s="195"/>
      <c r="W25" s="196"/>
    </row>
    <row r="26" spans="2:23" ht="15">
      <c r="B26" s="171" t="s">
        <v>81</v>
      </c>
      <c r="C26" s="172"/>
      <c r="D26" s="172"/>
      <c r="E26" s="172"/>
      <c r="F26" s="172"/>
      <c r="G26" s="172"/>
      <c r="H26" s="172"/>
      <c r="I26" s="172"/>
      <c r="J26" s="172"/>
      <c r="K26" s="173"/>
      <c r="L26" s="200" t="s">
        <v>82</v>
      </c>
      <c r="M26" s="201"/>
      <c r="N26" s="201"/>
      <c r="O26" s="202"/>
      <c r="P26" s="202"/>
      <c r="Q26" s="203"/>
      <c r="R26" s="171" t="s">
        <v>83</v>
      </c>
      <c r="S26" s="172"/>
      <c r="T26" s="172"/>
      <c r="U26" s="172"/>
      <c r="V26" s="172"/>
      <c r="W26" s="173"/>
    </row>
    <row r="27" spans="2:23">
      <c r="B27" s="191"/>
      <c r="C27" s="192"/>
      <c r="D27" s="192"/>
      <c r="E27" s="192"/>
      <c r="F27" s="192"/>
      <c r="G27" s="192"/>
      <c r="H27" s="192"/>
      <c r="I27" s="192"/>
      <c r="J27" s="192"/>
      <c r="K27" s="193"/>
      <c r="L27" s="191" t="s">
        <v>84</v>
      </c>
      <c r="M27" s="192"/>
      <c r="N27" s="192"/>
      <c r="O27" s="204"/>
      <c r="P27" s="204"/>
      <c r="Q27" s="205"/>
      <c r="R27" s="191"/>
      <c r="S27" s="192"/>
      <c r="T27" s="192"/>
      <c r="U27" s="192"/>
      <c r="V27" s="192"/>
      <c r="W27" s="193"/>
    </row>
    <row r="28" spans="2:23">
      <c r="B28" s="194"/>
      <c r="C28" s="195"/>
      <c r="D28" s="195"/>
      <c r="E28" s="195"/>
      <c r="F28" s="195"/>
      <c r="G28" s="195"/>
      <c r="H28" s="195"/>
      <c r="I28" s="195"/>
      <c r="J28" s="195"/>
      <c r="K28" s="196"/>
      <c r="L28" s="194"/>
      <c r="M28" s="195"/>
      <c r="N28" s="195"/>
      <c r="O28" s="206"/>
      <c r="P28" s="206"/>
      <c r="Q28" s="207"/>
      <c r="R28" s="194"/>
      <c r="S28" s="195"/>
      <c r="T28" s="195"/>
      <c r="U28" s="195"/>
      <c r="V28" s="195"/>
      <c r="W28" s="196"/>
    </row>
    <row r="29" spans="2:23">
      <c r="B29" s="159" t="s">
        <v>85</v>
      </c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1"/>
    </row>
    <row r="30" spans="2:23">
      <c r="B30" s="171" t="s">
        <v>86</v>
      </c>
      <c r="C30" s="172"/>
      <c r="D30" s="172"/>
      <c r="E30" s="172"/>
      <c r="F30" s="172"/>
      <c r="G30" s="173"/>
      <c r="H30" s="171" t="s">
        <v>87</v>
      </c>
      <c r="I30" s="172"/>
      <c r="J30" s="172"/>
      <c r="K30" s="172"/>
      <c r="L30" s="172"/>
      <c r="M30" s="172"/>
      <c r="N30" s="172"/>
      <c r="O30" s="172"/>
      <c r="P30" s="173"/>
      <c r="Q30" s="171" t="s">
        <v>88</v>
      </c>
      <c r="R30" s="173"/>
      <c r="S30" s="81" t="s">
        <v>89</v>
      </c>
      <c r="T30" s="171" t="s">
        <v>90</v>
      </c>
      <c r="U30" s="172"/>
      <c r="V30" s="172"/>
      <c r="W30" s="173"/>
    </row>
    <row r="31" spans="2:23">
      <c r="B31" s="191"/>
      <c r="C31" s="192"/>
      <c r="D31" s="192"/>
      <c r="E31" s="192"/>
      <c r="F31" s="192"/>
      <c r="G31" s="193"/>
      <c r="H31" s="191"/>
      <c r="I31" s="192"/>
      <c r="J31" s="192"/>
      <c r="K31" s="192"/>
      <c r="L31" s="192"/>
      <c r="M31" s="192"/>
      <c r="N31" s="192"/>
      <c r="O31" s="192"/>
      <c r="P31" s="193"/>
      <c r="Q31" s="191"/>
      <c r="R31" s="193"/>
      <c r="S31" s="198"/>
      <c r="T31" s="197"/>
      <c r="U31" s="197"/>
      <c r="V31" s="197"/>
      <c r="W31" s="197"/>
    </row>
    <row r="32" spans="2:23">
      <c r="B32" s="194"/>
      <c r="C32" s="195"/>
      <c r="D32" s="195"/>
      <c r="E32" s="195"/>
      <c r="F32" s="195"/>
      <c r="G32" s="196"/>
      <c r="H32" s="194"/>
      <c r="I32" s="195"/>
      <c r="J32" s="195"/>
      <c r="K32" s="195"/>
      <c r="L32" s="195"/>
      <c r="M32" s="195"/>
      <c r="N32" s="195"/>
      <c r="O32" s="195"/>
      <c r="P32" s="196"/>
      <c r="Q32" s="194"/>
      <c r="R32" s="196"/>
      <c r="S32" s="199"/>
      <c r="T32" s="197"/>
      <c r="U32" s="197"/>
      <c r="V32" s="197"/>
      <c r="W32" s="197"/>
    </row>
    <row r="33" spans="2:23">
      <c r="B33" s="171" t="s">
        <v>91</v>
      </c>
      <c r="C33" s="172"/>
      <c r="D33" s="172"/>
      <c r="E33" s="172"/>
      <c r="F33" s="172"/>
      <c r="G33" s="173"/>
      <c r="H33" s="171" t="s">
        <v>87</v>
      </c>
      <c r="I33" s="172"/>
      <c r="J33" s="172"/>
      <c r="K33" s="172"/>
      <c r="L33" s="172"/>
      <c r="M33" s="172"/>
      <c r="N33" s="172"/>
      <c r="O33" s="172"/>
      <c r="P33" s="173"/>
      <c r="Q33" s="171" t="s">
        <v>88</v>
      </c>
      <c r="R33" s="173"/>
      <c r="S33" s="81" t="s">
        <v>89</v>
      </c>
      <c r="T33" s="171" t="s">
        <v>90</v>
      </c>
      <c r="U33" s="172"/>
      <c r="V33" s="172"/>
      <c r="W33" s="173"/>
    </row>
    <row r="34" spans="2:23">
      <c r="B34" s="191"/>
      <c r="C34" s="192"/>
      <c r="D34" s="192"/>
      <c r="E34" s="192"/>
      <c r="F34" s="192"/>
      <c r="G34" s="193"/>
      <c r="H34" s="191"/>
      <c r="I34" s="192"/>
      <c r="J34" s="192"/>
      <c r="K34" s="192"/>
      <c r="L34" s="192"/>
      <c r="M34" s="192"/>
      <c r="N34" s="192"/>
      <c r="O34" s="192"/>
      <c r="P34" s="193"/>
      <c r="Q34" s="191"/>
      <c r="R34" s="193"/>
      <c r="S34" s="197"/>
      <c r="T34" s="191"/>
      <c r="U34" s="192"/>
      <c r="V34" s="192"/>
      <c r="W34" s="193"/>
    </row>
    <row r="35" spans="2:23">
      <c r="B35" s="194"/>
      <c r="C35" s="195"/>
      <c r="D35" s="195"/>
      <c r="E35" s="195"/>
      <c r="F35" s="195"/>
      <c r="G35" s="196"/>
      <c r="H35" s="194"/>
      <c r="I35" s="195"/>
      <c r="J35" s="195"/>
      <c r="K35" s="195"/>
      <c r="L35" s="195"/>
      <c r="M35" s="195"/>
      <c r="N35" s="195"/>
      <c r="O35" s="195"/>
      <c r="P35" s="196"/>
      <c r="Q35" s="194"/>
      <c r="R35" s="196"/>
      <c r="S35" s="198"/>
      <c r="T35" s="194"/>
      <c r="U35" s="195"/>
      <c r="V35" s="195"/>
      <c r="W35" s="196"/>
    </row>
    <row r="36" spans="2:23">
      <c r="B36" s="159" t="s">
        <v>92</v>
      </c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1"/>
    </row>
    <row r="37" spans="2:23" ht="45">
      <c r="B37" s="171" t="s">
        <v>93</v>
      </c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72"/>
      <c r="U37" s="172"/>
      <c r="V37" s="173"/>
      <c r="W37" s="85" t="s">
        <v>94</v>
      </c>
    </row>
    <row r="38" spans="2:23" ht="15">
      <c r="B38" s="174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6"/>
      <c r="W38" s="86"/>
    </row>
    <row r="39" spans="2:23" ht="15">
      <c r="B39" s="177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9"/>
      <c r="W39" s="87"/>
    </row>
    <row r="40" spans="2:23" ht="15">
      <c r="B40" s="180"/>
      <c r="C40" s="181"/>
      <c r="D40" s="181"/>
      <c r="E40" s="181"/>
      <c r="F40" s="181"/>
      <c r="G40" s="181"/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2"/>
      <c r="W40" s="88"/>
    </row>
    <row r="41" spans="2:23" ht="15">
      <c r="B41" s="171" t="s">
        <v>95</v>
      </c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4"/>
    </row>
    <row r="42" spans="2:23" ht="12">
      <c r="B42" s="185" t="s">
        <v>96</v>
      </c>
      <c r="C42" s="186"/>
      <c r="D42" s="186"/>
      <c r="E42" s="187"/>
      <c r="F42" s="188" t="s">
        <v>97</v>
      </c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90"/>
      <c r="T42" s="185" t="s">
        <v>98</v>
      </c>
      <c r="U42" s="186"/>
      <c r="V42" s="186"/>
      <c r="W42" s="187"/>
    </row>
    <row r="43" spans="2:23" ht="15">
      <c r="B43" s="166"/>
      <c r="C43" s="167"/>
      <c r="D43" s="167"/>
      <c r="E43" s="168"/>
      <c r="F43" s="166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8"/>
      <c r="T43" s="166"/>
      <c r="U43" s="167"/>
      <c r="V43" s="167"/>
      <c r="W43" s="168"/>
    </row>
    <row r="44" spans="2:23" ht="15">
      <c r="B44" s="169"/>
      <c r="C44" s="167"/>
      <c r="D44" s="167"/>
      <c r="E44" s="168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8"/>
      <c r="T44" s="166"/>
      <c r="U44" s="167"/>
      <c r="V44" s="167"/>
      <c r="W44" s="170"/>
    </row>
    <row r="45" spans="2:23" ht="15">
      <c r="B45" s="166"/>
      <c r="C45" s="167"/>
      <c r="D45" s="167"/>
      <c r="E45" s="168"/>
      <c r="F45" s="166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8"/>
      <c r="T45" s="166"/>
      <c r="U45" s="167"/>
      <c r="V45" s="167"/>
      <c r="W45" s="168"/>
    </row>
    <row r="46" spans="2:23" ht="15">
      <c r="B46" s="89"/>
      <c r="C46" s="90"/>
      <c r="D46" s="90"/>
      <c r="E46" s="91"/>
      <c r="F46" s="89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1"/>
      <c r="T46" s="89"/>
      <c r="U46" s="90"/>
      <c r="V46" s="90"/>
      <c r="W46" s="91"/>
    </row>
    <row r="47" spans="2:23" ht="15">
      <c r="B47" s="166"/>
      <c r="C47" s="167"/>
      <c r="D47" s="167"/>
      <c r="E47" s="168"/>
      <c r="F47" s="166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8"/>
      <c r="T47" s="166"/>
      <c r="U47" s="167"/>
      <c r="V47" s="167"/>
      <c r="W47" s="168"/>
    </row>
    <row r="48" spans="2:23">
      <c r="B48" s="159" t="s">
        <v>99</v>
      </c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1"/>
    </row>
    <row r="49" spans="2:23" ht="12">
      <c r="B49" s="162" t="s">
        <v>100</v>
      </c>
      <c r="C49" s="163"/>
      <c r="D49" s="163"/>
      <c r="E49" s="163"/>
      <c r="F49" s="163"/>
      <c r="G49" s="164"/>
      <c r="H49" s="165" t="s">
        <v>101</v>
      </c>
      <c r="I49" s="165"/>
      <c r="J49" s="165"/>
      <c r="K49" s="165"/>
      <c r="L49" s="165"/>
      <c r="M49" s="165"/>
      <c r="N49" s="165"/>
      <c r="O49" s="165"/>
      <c r="P49" s="165"/>
      <c r="Q49" s="162" t="s">
        <v>102</v>
      </c>
      <c r="R49" s="163"/>
      <c r="S49" s="163"/>
      <c r="T49" s="163"/>
      <c r="U49" s="163"/>
      <c r="V49" s="163"/>
      <c r="W49" s="164"/>
    </row>
    <row r="50" spans="2:23" ht="12.75">
      <c r="B50" s="152" t="s">
        <v>103</v>
      </c>
      <c r="C50" s="152"/>
      <c r="D50" s="152"/>
      <c r="E50" s="152"/>
      <c r="F50" s="152"/>
      <c r="G50" s="152"/>
      <c r="H50" s="152" t="s">
        <v>104</v>
      </c>
      <c r="I50" s="152"/>
      <c r="J50" s="152"/>
      <c r="K50" s="152"/>
      <c r="L50" s="152"/>
      <c r="M50" s="152"/>
      <c r="N50" s="152"/>
      <c r="O50" s="152"/>
      <c r="P50" s="152"/>
      <c r="Q50" s="92"/>
      <c r="R50" s="93"/>
      <c r="S50" s="94"/>
      <c r="T50" s="95" t="s">
        <v>105</v>
      </c>
      <c r="U50" s="96"/>
      <c r="V50" s="96"/>
      <c r="W50" s="97"/>
    </row>
    <row r="51" spans="2:23" ht="12.75">
      <c r="B51" s="152" t="s">
        <v>106</v>
      </c>
      <c r="C51" s="152"/>
      <c r="D51" s="152"/>
      <c r="E51" s="152"/>
      <c r="F51" s="152"/>
      <c r="G51" s="152"/>
      <c r="H51" s="155" t="s">
        <v>107</v>
      </c>
      <c r="I51" s="155"/>
      <c r="J51" s="155"/>
      <c r="K51" s="155"/>
      <c r="L51" s="155"/>
      <c r="M51" s="155"/>
      <c r="N51" s="155"/>
      <c r="O51" s="155"/>
      <c r="P51" s="155"/>
      <c r="Q51" s="92"/>
      <c r="R51" s="93"/>
      <c r="S51" s="94"/>
      <c r="T51" s="98" t="s">
        <v>105</v>
      </c>
      <c r="U51" s="93"/>
      <c r="V51" s="93"/>
      <c r="W51" s="94"/>
    </row>
    <row r="52" spans="2:23" ht="12.75">
      <c r="B52" s="152" t="s">
        <v>108</v>
      </c>
      <c r="C52" s="152"/>
      <c r="D52" s="152"/>
      <c r="E52" s="152"/>
      <c r="F52" s="152"/>
      <c r="G52" s="152"/>
      <c r="H52" s="153" t="s">
        <v>109</v>
      </c>
      <c r="I52" s="152"/>
      <c r="J52" s="152"/>
      <c r="K52" s="152"/>
      <c r="L52" s="152"/>
      <c r="M52" s="152"/>
      <c r="N52" s="152"/>
      <c r="O52" s="152"/>
      <c r="P52" s="154"/>
      <c r="Q52" s="99"/>
      <c r="R52" s="100"/>
      <c r="S52" s="101"/>
      <c r="T52" s="156" t="s">
        <v>110</v>
      </c>
      <c r="U52" s="157"/>
      <c r="V52" s="157"/>
      <c r="W52" s="158"/>
    </row>
    <row r="53" spans="2:23" ht="12.75">
      <c r="B53" s="152" t="s">
        <v>111</v>
      </c>
      <c r="C53" s="152"/>
      <c r="D53" s="152"/>
      <c r="E53" s="152"/>
      <c r="F53" s="152"/>
      <c r="G53" s="152"/>
      <c r="H53" s="153" t="s">
        <v>112</v>
      </c>
      <c r="I53" s="152"/>
      <c r="J53" s="152"/>
      <c r="K53" s="152"/>
      <c r="L53" s="152"/>
      <c r="M53" s="152"/>
      <c r="N53" s="152"/>
      <c r="O53" s="152"/>
      <c r="P53" s="154"/>
      <c r="Q53" s="92"/>
      <c r="R53" s="93"/>
      <c r="S53" s="94"/>
      <c r="T53" s="102" t="s">
        <v>113</v>
      </c>
      <c r="U53" s="93"/>
      <c r="V53" s="93"/>
      <c r="W53" s="94"/>
    </row>
    <row r="54" spans="2:23" ht="12.75">
      <c r="B54" s="152" t="s">
        <v>114</v>
      </c>
      <c r="C54" s="152"/>
      <c r="D54" s="152"/>
      <c r="E54" s="152"/>
      <c r="F54" s="152"/>
      <c r="G54" s="152"/>
      <c r="H54" s="153" t="s">
        <v>115</v>
      </c>
      <c r="I54" s="152"/>
      <c r="J54" s="152"/>
      <c r="K54" s="152"/>
      <c r="L54" s="152"/>
      <c r="M54" s="152"/>
      <c r="N54" s="152"/>
      <c r="O54" s="152"/>
      <c r="P54" s="154"/>
      <c r="Q54" s="92"/>
      <c r="R54" s="93"/>
      <c r="S54" s="94"/>
      <c r="T54" s="95" t="s">
        <v>105</v>
      </c>
      <c r="U54" s="96"/>
      <c r="V54" s="96"/>
      <c r="W54" s="97"/>
    </row>
    <row r="55" spans="2:23" ht="12.75">
      <c r="B55" s="152" t="s">
        <v>116</v>
      </c>
      <c r="C55" s="152"/>
      <c r="D55" s="152"/>
      <c r="E55" s="152"/>
      <c r="F55" s="152"/>
      <c r="G55" s="152"/>
      <c r="H55" s="153" t="s">
        <v>117</v>
      </c>
      <c r="I55" s="152"/>
      <c r="J55" s="152"/>
      <c r="K55" s="152"/>
      <c r="L55" s="152"/>
      <c r="M55" s="152"/>
      <c r="N55" s="152"/>
      <c r="O55" s="152"/>
      <c r="P55" s="154"/>
      <c r="Q55" s="92"/>
      <c r="R55" s="93"/>
      <c r="S55" s="94"/>
      <c r="T55" s="102" t="s">
        <v>113</v>
      </c>
      <c r="U55" s="93"/>
      <c r="V55" s="93"/>
      <c r="W55" s="94"/>
    </row>
    <row r="56" spans="2:23" ht="12.75">
      <c r="B56" s="152" t="s">
        <v>118</v>
      </c>
      <c r="C56" s="152"/>
      <c r="D56" s="152"/>
      <c r="E56" s="152"/>
      <c r="F56" s="152"/>
      <c r="G56" s="152"/>
      <c r="H56" s="153" t="s">
        <v>119</v>
      </c>
      <c r="I56" s="152"/>
      <c r="J56" s="152"/>
      <c r="K56" s="152"/>
      <c r="L56" s="152"/>
      <c r="M56" s="152"/>
      <c r="N56" s="152"/>
      <c r="O56" s="152"/>
      <c r="P56" s="154"/>
      <c r="Q56" s="92"/>
      <c r="R56" s="93"/>
      <c r="S56" s="94"/>
      <c r="T56" s="102" t="s">
        <v>105</v>
      </c>
      <c r="U56" s="93"/>
      <c r="V56" s="93"/>
      <c r="W56" s="94"/>
    </row>
    <row r="57" spans="2:23" ht="12.75">
      <c r="B57" s="152" t="s">
        <v>120</v>
      </c>
      <c r="C57" s="152"/>
      <c r="D57" s="152"/>
      <c r="E57" s="152"/>
      <c r="F57" s="152"/>
      <c r="G57" s="152"/>
      <c r="H57" s="153" t="s">
        <v>121</v>
      </c>
      <c r="I57" s="152"/>
      <c r="J57" s="152"/>
      <c r="K57" s="152"/>
      <c r="L57" s="152"/>
      <c r="M57" s="152"/>
      <c r="N57" s="152"/>
      <c r="O57" s="152"/>
      <c r="P57" s="154"/>
      <c r="Q57" s="92"/>
      <c r="R57" s="93"/>
      <c r="S57" s="94"/>
      <c r="T57" s="102" t="s">
        <v>113</v>
      </c>
      <c r="U57" s="93"/>
      <c r="V57" s="93"/>
      <c r="W57" s="94"/>
    </row>
    <row r="58" spans="2:23" ht="12.75">
      <c r="B58" s="152" t="s">
        <v>122</v>
      </c>
      <c r="C58" s="152"/>
      <c r="D58" s="152"/>
      <c r="E58" s="152"/>
      <c r="F58" s="152"/>
      <c r="G58" s="152"/>
      <c r="H58" s="153" t="s">
        <v>123</v>
      </c>
      <c r="I58" s="152"/>
      <c r="J58" s="152"/>
      <c r="K58" s="152"/>
      <c r="L58" s="152"/>
      <c r="M58" s="152"/>
      <c r="N58" s="152"/>
      <c r="O58" s="152"/>
      <c r="P58" s="154"/>
      <c r="Q58" s="92"/>
      <c r="R58" s="93"/>
      <c r="S58" s="94"/>
      <c r="T58" s="102" t="s">
        <v>110</v>
      </c>
      <c r="U58" s="93"/>
      <c r="V58" s="93"/>
      <c r="W58" s="94"/>
    </row>
    <row r="59" spans="2:23" ht="12.75">
      <c r="B59" s="152" t="s">
        <v>124</v>
      </c>
      <c r="C59" s="152"/>
      <c r="D59" s="152"/>
      <c r="E59" s="152"/>
      <c r="F59" s="152"/>
      <c r="G59" s="152"/>
      <c r="H59" s="153"/>
      <c r="I59" s="152"/>
      <c r="J59" s="152"/>
      <c r="K59" s="152"/>
      <c r="L59" s="152"/>
      <c r="M59" s="152"/>
      <c r="N59" s="152"/>
      <c r="O59" s="152"/>
      <c r="P59" s="154"/>
      <c r="Q59" s="92"/>
      <c r="R59" s="93"/>
      <c r="S59" s="94"/>
      <c r="T59" s="102" t="s">
        <v>105</v>
      </c>
      <c r="U59" s="93"/>
      <c r="V59" s="93"/>
      <c r="W59" s="94"/>
    </row>
  </sheetData>
  <mergeCells count="101">
    <mergeCell ref="B3:F8"/>
    <mergeCell ref="G3:U8"/>
    <mergeCell ref="B10:W10"/>
    <mergeCell ref="B13:C14"/>
    <mergeCell ref="D13:H14"/>
    <mergeCell ref="I13:J14"/>
    <mergeCell ref="S13:T14"/>
    <mergeCell ref="U13:V13"/>
    <mergeCell ref="U14:V14"/>
    <mergeCell ref="B20:B22"/>
    <mergeCell ref="C20:P20"/>
    <mergeCell ref="Q20:V20"/>
    <mergeCell ref="C21:P22"/>
    <mergeCell ref="Q21:V22"/>
    <mergeCell ref="W21:W22"/>
    <mergeCell ref="B15:W15"/>
    <mergeCell ref="B16:W16"/>
    <mergeCell ref="B17:B19"/>
    <mergeCell ref="C17:I17"/>
    <mergeCell ref="J17:P17"/>
    <mergeCell ref="Q17:W17"/>
    <mergeCell ref="C18:I19"/>
    <mergeCell ref="J18:P19"/>
    <mergeCell ref="Q18:W19"/>
    <mergeCell ref="B26:K26"/>
    <mergeCell ref="L26:Q26"/>
    <mergeCell ref="R26:W26"/>
    <mergeCell ref="B27:K28"/>
    <mergeCell ref="L27:Q28"/>
    <mergeCell ref="R27:W28"/>
    <mergeCell ref="B23:K23"/>
    <mergeCell ref="L23:N23"/>
    <mergeCell ref="O23:Q23"/>
    <mergeCell ref="R23:W23"/>
    <mergeCell ref="B24:K25"/>
    <mergeCell ref="L24:N25"/>
    <mergeCell ref="O24:Q25"/>
    <mergeCell ref="R24:W25"/>
    <mergeCell ref="B29:W29"/>
    <mergeCell ref="B30:G30"/>
    <mergeCell ref="H30:P30"/>
    <mergeCell ref="Q30:R30"/>
    <mergeCell ref="T30:W30"/>
    <mergeCell ref="B31:G32"/>
    <mergeCell ref="H31:P32"/>
    <mergeCell ref="Q31:R32"/>
    <mergeCell ref="S31:S32"/>
    <mergeCell ref="T31:W32"/>
    <mergeCell ref="B36:W36"/>
    <mergeCell ref="B37:V37"/>
    <mergeCell ref="B38:V40"/>
    <mergeCell ref="B41:W41"/>
    <mergeCell ref="B42:E42"/>
    <mergeCell ref="F42:S42"/>
    <mergeCell ref="T42:W42"/>
    <mergeCell ref="B33:G33"/>
    <mergeCell ref="H33:P33"/>
    <mergeCell ref="Q33:R33"/>
    <mergeCell ref="T33:W33"/>
    <mergeCell ref="B34:G35"/>
    <mergeCell ref="H34:P35"/>
    <mergeCell ref="Q34:R35"/>
    <mergeCell ref="S34:S35"/>
    <mergeCell ref="T34:W35"/>
    <mergeCell ref="B45:E45"/>
    <mergeCell ref="F45:S45"/>
    <mergeCell ref="T45:W45"/>
    <mergeCell ref="B47:E47"/>
    <mergeCell ref="F47:S47"/>
    <mergeCell ref="T47:W47"/>
    <mergeCell ref="B43:E43"/>
    <mergeCell ref="F43:S43"/>
    <mergeCell ref="T43:W43"/>
    <mergeCell ref="B44:E44"/>
    <mergeCell ref="F44:S44"/>
    <mergeCell ref="T44:W44"/>
    <mergeCell ref="B51:G51"/>
    <mergeCell ref="H51:P51"/>
    <mergeCell ref="B52:G52"/>
    <mergeCell ref="H52:P52"/>
    <mergeCell ref="T52:W52"/>
    <mergeCell ref="B53:G53"/>
    <mergeCell ref="H53:P53"/>
    <mergeCell ref="B48:W48"/>
    <mergeCell ref="B49:G49"/>
    <mergeCell ref="H49:P49"/>
    <mergeCell ref="Q49:W49"/>
    <mergeCell ref="B50:G50"/>
    <mergeCell ref="H50:P50"/>
    <mergeCell ref="B57:G57"/>
    <mergeCell ref="H57:P57"/>
    <mergeCell ref="B58:G58"/>
    <mergeCell ref="H58:P58"/>
    <mergeCell ref="B59:G59"/>
    <mergeCell ref="H59:P59"/>
    <mergeCell ref="B54:G54"/>
    <mergeCell ref="H54:P54"/>
    <mergeCell ref="B55:G55"/>
    <mergeCell ref="H55:P55"/>
    <mergeCell ref="B56:G56"/>
    <mergeCell ref="H56:P5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G28"/>
  <sheetViews>
    <sheetView workbookViewId="0">
      <selection activeCell="F31" sqref="F31"/>
    </sheetView>
  </sheetViews>
  <sheetFormatPr baseColWidth="10" defaultRowHeight="15"/>
  <cols>
    <col min="1" max="1" width="2.140625" customWidth="1"/>
    <col min="3" max="3" width="22.140625" customWidth="1"/>
    <col min="5" max="5" width="39.140625" customWidth="1"/>
  </cols>
  <sheetData>
    <row r="1" spans="2:7">
      <c r="B1" s="103"/>
      <c r="C1" s="103"/>
      <c r="D1" s="103"/>
      <c r="E1" s="104"/>
      <c r="F1" s="103"/>
      <c r="G1" s="103"/>
    </row>
    <row r="2" spans="2:7">
      <c r="B2" s="105"/>
      <c r="C2" s="106"/>
      <c r="D2" s="106"/>
      <c r="E2" s="107"/>
      <c r="F2" s="108"/>
      <c r="G2" s="109"/>
    </row>
    <row r="3" spans="2:7">
      <c r="B3" s="110"/>
      <c r="C3" s="111"/>
      <c r="D3" s="111"/>
      <c r="E3" s="112"/>
      <c r="F3" s="113"/>
      <c r="G3" s="114"/>
    </row>
    <row r="4" spans="2:7">
      <c r="B4" s="110"/>
      <c r="C4" s="111"/>
      <c r="D4" s="111"/>
      <c r="E4" s="112"/>
      <c r="F4" s="113"/>
      <c r="G4" s="114"/>
    </row>
    <row r="5" spans="2:7">
      <c r="B5" s="110"/>
      <c r="C5" s="111"/>
      <c r="D5" s="111"/>
      <c r="E5" s="112"/>
      <c r="F5" s="113"/>
      <c r="G5" s="114"/>
    </row>
    <row r="6" spans="2:7">
      <c r="B6" s="110"/>
      <c r="C6" s="111"/>
      <c r="D6" s="111"/>
      <c r="E6" s="112"/>
      <c r="F6" s="115"/>
      <c r="G6" s="116"/>
    </row>
    <row r="7" spans="2:7">
      <c r="B7" s="110"/>
      <c r="C7" s="111"/>
      <c r="D7" s="111"/>
      <c r="E7" s="112"/>
      <c r="F7" s="115"/>
      <c r="G7" s="116"/>
    </row>
    <row r="8" spans="2:7">
      <c r="B8" s="110"/>
      <c r="C8" s="111"/>
      <c r="D8" s="111"/>
      <c r="E8" s="112"/>
      <c r="F8" s="115"/>
      <c r="G8" s="116"/>
    </row>
    <row r="9" spans="2:7">
      <c r="B9" s="251" t="s">
        <v>125</v>
      </c>
      <c r="C9" s="252"/>
      <c r="D9" s="252"/>
      <c r="E9" s="252"/>
      <c r="F9" s="252"/>
      <c r="G9" s="253"/>
    </row>
    <row r="10" spans="2:7">
      <c r="B10" s="254"/>
      <c r="C10" s="255"/>
      <c r="D10" s="255"/>
      <c r="E10" s="255"/>
      <c r="F10" s="255"/>
      <c r="G10" s="256"/>
    </row>
    <row r="11" spans="2:7">
      <c r="B11" s="117"/>
      <c r="C11" s="118"/>
      <c r="D11" s="118"/>
      <c r="E11" s="119"/>
      <c r="F11" s="120"/>
      <c r="G11" s="121"/>
    </row>
    <row r="12" spans="2:7">
      <c r="B12" s="257" t="s">
        <v>126</v>
      </c>
      <c r="C12" s="258"/>
      <c r="D12" s="258"/>
      <c r="E12" s="258"/>
      <c r="F12" s="258"/>
      <c r="G12" s="259"/>
    </row>
    <row r="13" spans="2:7">
      <c r="B13" s="122"/>
      <c r="C13" s="123"/>
      <c r="D13" s="123"/>
      <c r="E13" s="124"/>
      <c r="F13" s="123"/>
      <c r="G13" s="125"/>
    </row>
    <row r="14" spans="2:7">
      <c r="B14" s="126" t="s">
        <v>127</v>
      </c>
      <c r="C14" s="123"/>
      <c r="D14" s="123"/>
      <c r="E14" s="124"/>
      <c r="F14" s="123"/>
      <c r="G14" s="125"/>
    </row>
    <row r="15" spans="2:7">
      <c r="B15" s="122"/>
      <c r="C15" s="123"/>
      <c r="D15" s="123"/>
      <c r="E15" s="124"/>
      <c r="F15" s="123"/>
      <c r="G15" s="125"/>
    </row>
    <row r="16" spans="2:7" ht="25.5">
      <c r="B16" s="260" t="s">
        <v>128</v>
      </c>
      <c r="C16" s="260"/>
      <c r="D16" s="127" t="s">
        <v>129</v>
      </c>
      <c r="E16" s="127" t="s">
        <v>130</v>
      </c>
      <c r="F16" s="123"/>
      <c r="G16" s="125"/>
    </row>
    <row r="17" spans="2:7">
      <c r="B17" s="248" t="s">
        <v>131</v>
      </c>
      <c r="C17" s="248"/>
      <c r="D17" s="128">
        <v>0.1</v>
      </c>
      <c r="E17" s="129" t="s">
        <v>132</v>
      </c>
      <c r="F17" s="123"/>
      <c r="G17" s="125"/>
    </row>
    <row r="18" spans="2:7">
      <c r="B18" s="248" t="s">
        <v>133</v>
      </c>
      <c r="C18" s="248"/>
      <c r="D18" s="128">
        <v>0.2</v>
      </c>
      <c r="E18" s="130" t="s">
        <v>134</v>
      </c>
      <c r="F18" s="123"/>
      <c r="G18" s="125"/>
    </row>
    <row r="19" spans="2:7">
      <c r="B19" s="248" t="s">
        <v>135</v>
      </c>
      <c r="C19" s="248"/>
      <c r="D19" s="128">
        <v>0.1</v>
      </c>
      <c r="E19" s="130" t="s">
        <v>136</v>
      </c>
      <c r="F19" s="123"/>
      <c r="G19" s="125"/>
    </row>
    <row r="20" spans="2:7">
      <c r="B20" s="248" t="s">
        <v>137</v>
      </c>
      <c r="C20" s="248"/>
      <c r="D20" s="128">
        <v>0.2</v>
      </c>
      <c r="E20" s="130" t="s">
        <v>134</v>
      </c>
      <c r="F20" s="123"/>
      <c r="G20" s="125"/>
    </row>
    <row r="21" spans="2:7">
      <c r="B21" s="249" t="s">
        <v>138</v>
      </c>
      <c r="C21" s="250"/>
      <c r="D21" s="128">
        <v>0.1</v>
      </c>
      <c r="E21" s="129" t="s">
        <v>132</v>
      </c>
      <c r="F21" s="123"/>
      <c r="G21" s="125"/>
    </row>
    <row r="22" spans="2:7">
      <c r="B22" s="122"/>
      <c r="C22" s="123"/>
      <c r="D22" s="123"/>
      <c r="E22" s="124"/>
      <c r="F22" s="123"/>
      <c r="G22" s="125"/>
    </row>
    <row r="23" spans="2:7">
      <c r="B23" s="122" t="s">
        <v>139</v>
      </c>
      <c r="C23" s="123"/>
      <c r="D23" s="123"/>
      <c r="E23" s="124"/>
      <c r="F23" s="123"/>
      <c r="G23" s="125"/>
    </row>
    <row r="24" spans="2:7">
      <c r="B24" s="122"/>
      <c r="C24" s="123"/>
      <c r="D24" s="123"/>
      <c r="E24" s="124"/>
      <c r="F24" s="123"/>
      <c r="G24" s="125"/>
    </row>
    <row r="25" spans="2:7">
      <c r="B25" s="122"/>
      <c r="C25" s="123"/>
      <c r="D25" s="123"/>
      <c r="E25" s="124"/>
      <c r="F25" s="123"/>
      <c r="G25" s="125"/>
    </row>
    <row r="26" spans="2:7">
      <c r="B26" s="131"/>
      <c r="C26" s="132"/>
      <c r="D26" s="132"/>
      <c r="E26" s="133"/>
      <c r="F26" s="132"/>
      <c r="G26" s="134"/>
    </row>
    <row r="27" spans="2:7">
      <c r="B27" s="103"/>
      <c r="C27" s="103"/>
      <c r="D27" s="103"/>
      <c r="E27" s="104"/>
      <c r="F27" s="103"/>
      <c r="G27" s="103"/>
    </row>
    <row r="28" spans="2:7">
      <c r="B28" s="103"/>
      <c r="C28" s="103"/>
      <c r="D28" s="103"/>
      <c r="E28" s="104"/>
      <c r="F28" s="103"/>
      <c r="G28" s="103"/>
    </row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final </vt:lpstr>
      <vt:lpstr>FORMATO DE COTIZACION </vt:lpstr>
      <vt:lpstr>HISTORICO  DE CONSUMO ICBF</vt:lpstr>
      <vt:lpstr>INFORMACION ADICIONAL </vt:lpstr>
      <vt:lpstr>POLIZAS</vt:lpstr>
      <vt:lpstr>'FORMATO DE COTIZACION 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Juan.Turriago</dc:creator>
  <cp:lastModifiedBy>Lenovo User</cp:lastModifiedBy>
  <cp:lastPrinted>2012-10-11T23:13:04Z</cp:lastPrinted>
  <dcterms:created xsi:type="dcterms:W3CDTF">2012-02-14T20:41:38Z</dcterms:created>
  <dcterms:modified xsi:type="dcterms:W3CDTF">2013-05-10T20:16:53Z</dcterms:modified>
</cp:coreProperties>
</file>