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ed.rey\Documents\Micrositio Transparencia - web\2021- Sub Programación\"/>
    </mc:Choice>
  </mc:AlternateContent>
  <xr:revisionPtr revIDLastSave="0" documentId="8_{D26AE4AB-E3AE-4C44-8350-BA52FDB1D589}" xr6:coauthVersionLast="45" xr6:coauthVersionMax="45" xr10:uidLastSave="{00000000-0000-0000-0000-000000000000}"/>
  <bookViews>
    <workbookView xWindow="-120" yWindow="-120" windowWidth="15600" windowHeight="11160" activeTab="1" xr2:uid="{A02C39F1-121B-41BE-980D-DE85E11EDA9D}"/>
  </bookViews>
  <sheets>
    <sheet name="Presupuesto_total" sheetId="1" r:id="rId1"/>
    <sheet name="Presupuesto_Regional" sheetId="2" r:id="rId2"/>
  </sheets>
  <externalReferences>
    <externalReference r:id="rId3"/>
    <externalReference r:id="rId4"/>
    <externalReference r:id="rId5"/>
  </externalReferences>
  <definedNames>
    <definedName name="Contratacion">[1]Fases!$D$38</definedName>
    <definedName name="ejecucion">[1]Fases!$E$38</definedName>
    <definedName name="programacion">[1]Fases!$C$38</definedName>
    <definedName name="PUNTAJE_S">[2]Fases!$T$1</definedName>
    <definedName name="PuntosEjec">[1]Datos!$E$13:$E$16</definedName>
    <definedName name="Rango_E">[1]Datos!$K$14:$K$17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2" l="1"/>
  <c r="N35" i="2"/>
  <c r="M35" i="2"/>
  <c r="L35" i="2"/>
  <c r="K35" i="2"/>
  <c r="J35" i="2"/>
  <c r="I35" i="2"/>
  <c r="H35" i="2"/>
  <c r="G35" i="2"/>
  <c r="F35" i="2"/>
  <c r="E35" i="2"/>
  <c r="O34" i="2"/>
  <c r="N34" i="2"/>
  <c r="M34" i="2"/>
  <c r="L34" i="2"/>
  <c r="K34" i="2"/>
  <c r="J34" i="2"/>
  <c r="I34" i="2"/>
  <c r="H34" i="2"/>
  <c r="G34" i="2"/>
  <c r="F34" i="2"/>
  <c r="E34" i="2"/>
  <c r="O33" i="2"/>
  <c r="N33" i="2"/>
  <c r="M33" i="2"/>
  <c r="L33" i="2"/>
  <c r="K33" i="2"/>
  <c r="J33" i="2"/>
  <c r="I33" i="2"/>
  <c r="H33" i="2"/>
  <c r="G33" i="2"/>
  <c r="F33" i="2"/>
  <c r="E33" i="2"/>
  <c r="O32" i="2"/>
  <c r="N32" i="2"/>
  <c r="M32" i="2"/>
  <c r="L32" i="2"/>
  <c r="K32" i="2"/>
  <c r="J32" i="2"/>
  <c r="I32" i="2"/>
  <c r="H32" i="2"/>
  <c r="G32" i="2"/>
  <c r="F32" i="2"/>
  <c r="E32" i="2"/>
  <c r="O31" i="2"/>
  <c r="N31" i="2"/>
  <c r="M31" i="2"/>
  <c r="L31" i="2"/>
  <c r="K31" i="2"/>
  <c r="J31" i="2"/>
  <c r="I31" i="2"/>
  <c r="H31" i="2"/>
  <c r="G31" i="2"/>
  <c r="F31" i="2"/>
  <c r="E31" i="2"/>
  <c r="O30" i="2"/>
  <c r="N30" i="2"/>
  <c r="M30" i="2"/>
  <c r="L30" i="2"/>
  <c r="K30" i="2"/>
  <c r="J30" i="2"/>
  <c r="I30" i="2"/>
  <c r="H30" i="2"/>
  <c r="G30" i="2"/>
  <c r="F30" i="2"/>
  <c r="E30" i="2"/>
  <c r="O29" i="2"/>
  <c r="N29" i="2"/>
  <c r="M29" i="2"/>
  <c r="L29" i="2"/>
  <c r="K29" i="2"/>
  <c r="J29" i="2"/>
  <c r="I29" i="2"/>
  <c r="H29" i="2"/>
  <c r="G29" i="2"/>
  <c r="F29" i="2"/>
  <c r="E29" i="2"/>
  <c r="O28" i="2"/>
  <c r="N28" i="2"/>
  <c r="M28" i="2"/>
  <c r="L28" i="2"/>
  <c r="K28" i="2"/>
  <c r="J28" i="2"/>
  <c r="I28" i="2"/>
  <c r="H28" i="2"/>
  <c r="G28" i="2"/>
  <c r="F28" i="2"/>
  <c r="E28" i="2"/>
  <c r="O27" i="2"/>
  <c r="N27" i="2"/>
  <c r="M27" i="2"/>
  <c r="L27" i="2"/>
  <c r="K27" i="2"/>
  <c r="J27" i="2"/>
  <c r="I27" i="2"/>
  <c r="H27" i="2"/>
  <c r="G27" i="2"/>
  <c r="F27" i="2"/>
  <c r="E27" i="2"/>
  <c r="O26" i="2"/>
  <c r="N26" i="2"/>
  <c r="M26" i="2"/>
  <c r="L26" i="2"/>
  <c r="K26" i="2"/>
  <c r="J26" i="2"/>
  <c r="I26" i="2"/>
  <c r="H26" i="2"/>
  <c r="G26" i="2"/>
  <c r="F26" i="2"/>
  <c r="E26" i="2"/>
  <c r="O25" i="2"/>
  <c r="N25" i="2"/>
  <c r="M25" i="2"/>
  <c r="L25" i="2"/>
  <c r="K25" i="2"/>
  <c r="J25" i="2"/>
  <c r="I25" i="2"/>
  <c r="H25" i="2"/>
  <c r="G25" i="2"/>
  <c r="F25" i="2"/>
  <c r="E25" i="2"/>
  <c r="O24" i="2"/>
  <c r="N24" i="2"/>
  <c r="M24" i="2"/>
  <c r="L24" i="2"/>
  <c r="K24" i="2"/>
  <c r="J24" i="2"/>
  <c r="I24" i="2"/>
  <c r="H24" i="2"/>
  <c r="G24" i="2"/>
  <c r="F24" i="2"/>
  <c r="E24" i="2"/>
  <c r="O23" i="2"/>
  <c r="N23" i="2"/>
  <c r="M23" i="2"/>
  <c r="L23" i="2"/>
  <c r="K23" i="2"/>
  <c r="J23" i="2"/>
  <c r="I23" i="2"/>
  <c r="H23" i="2"/>
  <c r="G23" i="2"/>
  <c r="F23" i="2"/>
  <c r="E23" i="2"/>
  <c r="O22" i="2"/>
  <c r="N22" i="2"/>
  <c r="M22" i="2"/>
  <c r="L22" i="2"/>
  <c r="K22" i="2"/>
  <c r="J22" i="2"/>
  <c r="I22" i="2"/>
  <c r="H22" i="2"/>
  <c r="G22" i="2"/>
  <c r="F22" i="2"/>
  <c r="E22" i="2"/>
  <c r="O21" i="2"/>
  <c r="N21" i="2"/>
  <c r="M21" i="2"/>
  <c r="L21" i="2"/>
  <c r="K21" i="2"/>
  <c r="J21" i="2"/>
  <c r="I21" i="2"/>
  <c r="H21" i="2"/>
  <c r="G21" i="2"/>
  <c r="F21" i="2"/>
  <c r="E21" i="2"/>
  <c r="O20" i="2"/>
  <c r="N20" i="2"/>
  <c r="M20" i="2"/>
  <c r="L20" i="2"/>
  <c r="K20" i="2"/>
  <c r="J20" i="2"/>
  <c r="I20" i="2"/>
  <c r="H20" i="2"/>
  <c r="G20" i="2"/>
  <c r="F20" i="2"/>
  <c r="E20" i="2"/>
  <c r="O19" i="2"/>
  <c r="N19" i="2"/>
  <c r="M19" i="2"/>
  <c r="L19" i="2"/>
  <c r="K19" i="2"/>
  <c r="J19" i="2"/>
  <c r="I19" i="2"/>
  <c r="H19" i="2"/>
  <c r="G19" i="2"/>
  <c r="F19" i="2"/>
  <c r="E19" i="2"/>
  <c r="O18" i="2"/>
  <c r="N18" i="2"/>
  <c r="M18" i="2"/>
  <c r="L18" i="2"/>
  <c r="K18" i="2"/>
  <c r="J18" i="2"/>
  <c r="I18" i="2"/>
  <c r="H18" i="2"/>
  <c r="G18" i="2"/>
  <c r="F18" i="2"/>
  <c r="E18" i="2"/>
  <c r="O17" i="2"/>
  <c r="N17" i="2"/>
  <c r="M17" i="2"/>
  <c r="L17" i="2"/>
  <c r="K17" i="2"/>
  <c r="J17" i="2"/>
  <c r="I17" i="2"/>
  <c r="H17" i="2"/>
  <c r="G17" i="2"/>
  <c r="F17" i="2"/>
  <c r="E17" i="2"/>
  <c r="O16" i="2"/>
  <c r="N16" i="2"/>
  <c r="M16" i="2"/>
  <c r="L16" i="2"/>
  <c r="K16" i="2"/>
  <c r="J16" i="2"/>
  <c r="I16" i="2"/>
  <c r="H16" i="2"/>
  <c r="G16" i="2"/>
  <c r="F16" i="2"/>
  <c r="E16" i="2"/>
  <c r="O15" i="2"/>
  <c r="N15" i="2"/>
  <c r="M15" i="2"/>
  <c r="L15" i="2"/>
  <c r="K15" i="2"/>
  <c r="J15" i="2"/>
  <c r="I15" i="2"/>
  <c r="H15" i="2"/>
  <c r="G15" i="2"/>
  <c r="F15" i="2"/>
  <c r="E15" i="2"/>
  <c r="O14" i="2"/>
  <c r="N14" i="2"/>
  <c r="M14" i="2"/>
  <c r="L14" i="2"/>
  <c r="K14" i="2"/>
  <c r="J14" i="2"/>
  <c r="I14" i="2"/>
  <c r="H14" i="2"/>
  <c r="G14" i="2"/>
  <c r="F14" i="2"/>
  <c r="E14" i="2"/>
  <c r="O13" i="2"/>
  <c r="N13" i="2"/>
  <c r="M13" i="2"/>
  <c r="L13" i="2"/>
  <c r="K13" i="2"/>
  <c r="J13" i="2"/>
  <c r="I13" i="2"/>
  <c r="H13" i="2"/>
  <c r="G13" i="2"/>
  <c r="F13" i="2"/>
  <c r="E13" i="2"/>
  <c r="O12" i="2"/>
  <c r="N12" i="2"/>
  <c r="M12" i="2"/>
  <c r="L12" i="2"/>
  <c r="K12" i="2"/>
  <c r="J12" i="2"/>
  <c r="I12" i="2"/>
  <c r="H12" i="2"/>
  <c r="G12" i="2"/>
  <c r="F12" i="2"/>
  <c r="E12" i="2"/>
  <c r="O11" i="2"/>
  <c r="N11" i="2"/>
  <c r="M11" i="2"/>
  <c r="L11" i="2"/>
  <c r="K11" i="2"/>
  <c r="J11" i="2"/>
  <c r="I11" i="2"/>
  <c r="H11" i="2"/>
  <c r="G11" i="2"/>
  <c r="F11" i="2"/>
  <c r="E11" i="2"/>
  <c r="O10" i="2"/>
  <c r="N10" i="2"/>
  <c r="M10" i="2"/>
  <c r="L10" i="2"/>
  <c r="K10" i="2"/>
  <c r="J10" i="2"/>
  <c r="I10" i="2"/>
  <c r="H10" i="2"/>
  <c r="G10" i="2"/>
  <c r="F10" i="2"/>
  <c r="E10" i="2"/>
  <c r="O9" i="2"/>
  <c r="N9" i="2"/>
  <c r="M9" i="2"/>
  <c r="L9" i="2"/>
  <c r="K9" i="2"/>
  <c r="J9" i="2"/>
  <c r="I9" i="2"/>
  <c r="H9" i="2"/>
  <c r="G9" i="2"/>
  <c r="F9" i="2"/>
  <c r="E9" i="2"/>
  <c r="O8" i="2"/>
  <c r="N8" i="2"/>
  <c r="M8" i="2"/>
  <c r="L8" i="2"/>
  <c r="K8" i="2"/>
  <c r="J8" i="2"/>
  <c r="I8" i="2"/>
  <c r="H8" i="2"/>
  <c r="G8" i="2"/>
  <c r="F8" i="2"/>
  <c r="E8" i="2"/>
  <c r="O7" i="2"/>
  <c r="N7" i="2"/>
  <c r="M7" i="2"/>
  <c r="L7" i="2"/>
  <c r="K7" i="2"/>
  <c r="J7" i="2"/>
  <c r="I7" i="2"/>
  <c r="H7" i="2"/>
  <c r="G7" i="2"/>
  <c r="F7" i="2"/>
  <c r="E7" i="2"/>
  <c r="O6" i="2"/>
  <c r="N6" i="2"/>
  <c r="M6" i="2"/>
  <c r="L6" i="2"/>
  <c r="K6" i="2"/>
  <c r="J6" i="2"/>
  <c r="I6" i="2"/>
  <c r="H6" i="2"/>
  <c r="G6" i="2"/>
  <c r="F6" i="2"/>
  <c r="E6" i="2"/>
  <c r="O5" i="2"/>
  <c r="N5" i="2"/>
  <c r="M5" i="2"/>
  <c r="L5" i="2"/>
  <c r="K5" i="2"/>
  <c r="J5" i="2"/>
  <c r="I5" i="2"/>
  <c r="H5" i="2"/>
  <c r="G5" i="2"/>
  <c r="F5" i="2"/>
  <c r="E5" i="2"/>
  <c r="O4" i="2"/>
  <c r="N4" i="2"/>
  <c r="M4" i="2"/>
  <c r="M36" i="2" s="1"/>
  <c r="L4" i="2"/>
  <c r="L36" i="2" s="1"/>
  <c r="K4" i="2"/>
  <c r="J4" i="2"/>
  <c r="I4" i="2"/>
  <c r="I36" i="2" s="1"/>
  <c r="H4" i="2"/>
  <c r="H36" i="2" s="1"/>
  <c r="G4" i="2"/>
  <c r="F4" i="2"/>
  <c r="E4" i="2"/>
  <c r="E36" i="2" s="1"/>
  <c r="O3" i="2"/>
  <c r="N3" i="2"/>
  <c r="M3" i="2"/>
  <c r="L3" i="2"/>
  <c r="K3" i="2"/>
  <c r="J3" i="2"/>
  <c r="I3" i="2"/>
  <c r="H3" i="2"/>
  <c r="G3" i="2"/>
  <c r="F3" i="2"/>
  <c r="E3" i="2"/>
  <c r="O2" i="2"/>
  <c r="O36" i="2" s="1"/>
  <c r="N2" i="2"/>
  <c r="N36" i="2" s="1"/>
  <c r="M2" i="2"/>
  <c r="L2" i="2"/>
  <c r="K2" i="2"/>
  <c r="K36" i="2" s="1"/>
  <c r="J2" i="2"/>
  <c r="J36" i="2" s="1"/>
  <c r="I2" i="2"/>
  <c r="H2" i="2"/>
  <c r="G2" i="2"/>
  <c r="G36" i="2" s="1"/>
  <c r="F2" i="2"/>
  <c r="F36" i="2" s="1"/>
  <c r="E2" i="2"/>
  <c r="D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C14" i="1"/>
  <c r="C13" i="1"/>
  <c r="C12" i="1"/>
  <c r="C11" i="1"/>
  <c r="C10" i="1"/>
  <c r="C9" i="1"/>
  <c r="C8" i="1"/>
  <c r="C7" i="1"/>
  <c r="C6" i="1"/>
  <c r="C5" i="1"/>
  <c r="C4" i="1"/>
  <c r="C3" i="1"/>
  <c r="O15" i="1"/>
  <c r="N15" i="1"/>
  <c r="M15" i="1"/>
  <c r="L15" i="1"/>
  <c r="K15" i="1"/>
  <c r="J15" i="1"/>
  <c r="I15" i="1"/>
  <c r="H15" i="1"/>
  <c r="G15" i="1"/>
  <c r="F15" i="1"/>
  <c r="E15" i="1"/>
  <c r="D15" i="1"/>
  <c r="C15" i="2" l="1"/>
  <c r="C23" i="2"/>
  <c r="C8" i="2"/>
  <c r="C12" i="2"/>
  <c r="C24" i="2"/>
  <c r="C28" i="2"/>
  <c r="C19" i="2"/>
  <c r="C27" i="2"/>
  <c r="C9" i="2"/>
  <c r="C13" i="2"/>
  <c r="C25" i="2"/>
  <c r="C29" i="2"/>
  <c r="B36" i="2"/>
  <c r="C2" i="2"/>
  <c r="C36" i="2" l="1"/>
  <c r="C34" i="2"/>
  <c r="C30" i="2"/>
  <c r="C26" i="2"/>
  <c r="C22" i="2"/>
  <c r="C18" i="2"/>
  <c r="C14" i="2"/>
  <c r="C10" i="2"/>
  <c r="C6" i="2"/>
  <c r="C21" i="2"/>
  <c r="C5" i="2"/>
  <c r="C7" i="2"/>
  <c r="C20" i="2"/>
  <c r="C4" i="2"/>
  <c r="C11" i="2"/>
  <c r="C33" i="2"/>
  <c r="C17" i="2"/>
  <c r="C35" i="2"/>
  <c r="C32" i="2"/>
  <c r="C16" i="2"/>
  <c r="C31" i="2"/>
  <c r="C3" i="2"/>
  <c r="B15" i="1" l="1"/>
  <c r="C2" i="1" l="1"/>
  <c r="C15" i="1" l="1"/>
</calcChain>
</file>

<file path=xl/sharedStrings.xml><?xml version="1.0" encoding="utf-8"?>
<sst xmlns="http://schemas.openxmlformats.org/spreadsheetml/2006/main" count="79" uniqueCount="67">
  <si>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</si>
  <si>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</si>
  <si>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</si>
  <si>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</si>
  <si>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</si>
  <si>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</si>
  <si>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</si>
  <si>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</si>
  <si>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</si>
  <si>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</si>
  <si>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</si>
  <si>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</si>
  <si>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</si>
  <si>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APRO.</t>
  </si>
  <si>
    <t>Responsable</t>
  </si>
  <si>
    <t>TOTAL GENERAL</t>
  </si>
  <si>
    <t>VICHADA</t>
  </si>
  <si>
    <t>VAUPES</t>
  </si>
  <si>
    <t>VALLE</t>
  </si>
  <si>
    <t>TOLIMA</t>
  </si>
  <si>
    <t>SUCRE</t>
  </si>
  <si>
    <t>SANTANDER</t>
  </si>
  <si>
    <t>SAN ANDRES</t>
  </si>
  <si>
    <t>RISARALDA</t>
  </si>
  <si>
    <t>QUINDIO</t>
  </si>
  <si>
    <t>PUTUMAYO</t>
  </si>
  <si>
    <t>NORTE DE SANTANDER</t>
  </si>
  <si>
    <t>NARIÑO</t>
  </si>
  <si>
    <t>META</t>
  </si>
  <si>
    <t>MAGDALENA</t>
  </si>
  <si>
    <t>LA GUAJIRA</t>
  </si>
  <si>
    <t>HUILA</t>
  </si>
  <si>
    <t>GUAVIARE</t>
  </si>
  <si>
    <t>GUAINIA</t>
  </si>
  <si>
    <t>CUNDINAMARCA</t>
  </si>
  <si>
    <t>CORDOBA</t>
  </si>
  <si>
    <t>CHOCO</t>
  </si>
  <si>
    <t>CESAR</t>
  </si>
  <si>
    <t>CAUCA</t>
  </si>
  <si>
    <t>CASANARE</t>
  </si>
  <si>
    <t>CAQUETA</t>
  </si>
  <si>
    <t>CALDAS</t>
  </si>
  <si>
    <t>BOYACA</t>
  </si>
  <si>
    <t>BOLIVAR</t>
  </si>
  <si>
    <t>BOGOTA</t>
  </si>
  <si>
    <t>ATLANTICO</t>
  </si>
  <si>
    <t>ARAUCA</t>
  </si>
  <si>
    <t>ANTIOQUIA</t>
  </si>
  <si>
    <t>AMAZONAS</t>
  </si>
  <si>
    <t>SEDE NACIONAL</t>
  </si>
  <si>
    <t>ASIGNADO</t>
  </si>
  <si>
    <t>REGIONAL</t>
  </si>
  <si>
    <t>PRIMERA INFANCIA</t>
  </si>
  <si>
    <t>PROTECCION</t>
  </si>
  <si>
    <t>GESTION HUMANA</t>
  </si>
  <si>
    <t>NUTRICION</t>
  </si>
  <si>
    <t xml:space="preserve">ADOLESCENCIA Y JUVENTUD </t>
  </si>
  <si>
    <t>FAMILIA Y COMUNIDADES</t>
  </si>
  <si>
    <t>INFANCIA</t>
  </si>
  <si>
    <t>INFORMACION Y TECNOLOGIA</t>
  </si>
  <si>
    <t>VARIOS RESPONSABLES</t>
  </si>
  <si>
    <t>SISTEMA NACIONAL DE BIENESTAR FAMILIAR</t>
  </si>
  <si>
    <t>OFICINA ASESORA JURIDICA</t>
  </si>
  <si>
    <t>FINANCIERA</t>
  </si>
  <si>
    <t>ADMINISTRATIVO</t>
  </si>
  <si>
    <t>% Apropiación</t>
  </si>
  <si>
    <t>% 
Apropiacion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</si>
</sst>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23">
    <xf numFmtId="0" fontId="0" fillId="0" borderId="0" xfId="0"/>
    <xf numFmtId="10" fontId="3" fillId="3" borderId="1" xfId="1" applyNumberFormat="1" applyFont="1" applyFill="1" applyBorder="1" applyAlignment="1">
      <alignment vertical="center"/>
    </xf>
    <xf numFmtId="42" fontId="3" fillId="3" borderId="1" xfId="2" applyNumberFormat="1" applyFill="1" applyBorder="1" applyAlignment="1">
      <alignment vertical="center"/>
    </xf>
    <xf numFmtId="10" fontId="0" fillId="0" borderId="0" xfId="1" applyNumberFormat="1" applyFont="1"/>
    <xf numFmtId="42" fontId="0" fillId="0" borderId="1" xfId="0" applyNumberFormat="1" applyBorder="1" applyAlignment="1">
      <alignment vertical="center"/>
    </xf>
    <xf numFmtId="10" fontId="0" fillId="0" borderId="2" xfId="1" applyNumberFormat="1" applyFont="1" applyBorder="1"/>
    <xf numFmtId="10" fontId="2" fillId="5" borderId="2" xfId="1" applyNumberFormat="1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/>
    </xf>
    <xf numFmtId="10" fontId="0" fillId="0" borderId="2" xfId="1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10" fontId="3" fillId="3" borderId="1" xfId="2" applyNumberFormat="1" applyFill="1" applyBorder="1" applyAlignment="1">
      <alignment vertical="center"/>
    </xf>
    <xf numFmtId="10" fontId="0" fillId="0" borderId="0" xfId="0" applyNumberFormat="1"/>
    <xf numFmtId="0" fontId="4" fillId="4" borderId="1" xfId="0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0" fillId="0" borderId="1" xfId="1" applyNumberFormat="1" applyFont="1" applyBorder="1"/>
    <xf numFmtId="0" fontId="3" fillId="3" borderId="1" xfId="2" applyFill="1" applyBorder="1" applyAlignment="1">
      <alignment vertical="center"/>
    </xf>
    <xf numFmtId="10" fontId="0" fillId="6" borderId="1" xfId="1" applyNumberFormat="1" applyFont="1" applyFill="1" applyBorder="1"/>
    <xf numFmtId="10" fontId="4" fillId="4" borderId="2" xfId="1" applyNumberFormat="1" applyFont="1" applyFill="1" applyBorder="1" applyAlignment="1">
      <alignment horizontal="center" vertical="center"/>
    </xf>
  </cellXfs>
  <cellStyles count="3">
    <cellStyle name="Énfasis6" xfId="2" builtinId="49"/>
    <cellStyle name="Normal" xfId="0" builtinId="0"/>
    <cellStyle name="Porcentaje" xfId="1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bfgob-my.sharepoint.com/PACCO%202017/Evaluaci&#243;n%20Regionales/4.%20Abril/Corte/20170510%20%20Corte%20Abri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.paez/Documents/PACCO%202016/Informe%20Mensual%202016%20-%20Intranet/08%20-%20Agosto/EVAPACCODEFAGO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OneDrive/Varios_Oficina/00_Documentos_Programacion/00_Bases/Consolidado_Desagregado_Mens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Sede"/>
      <sheetName val="Regionales"/>
      <sheetName val="CSede"/>
      <sheetName val="CRegionales"/>
      <sheetName val="Gerencias"/>
      <sheetName val="RR"/>
      <sheetName val="RSN"/>
      <sheetName val="Datos"/>
      <sheetName val="DatosCrono"/>
      <sheetName val="Fases"/>
      <sheetName val="IndicadoresDetalle"/>
      <sheetName val="Hoja1"/>
      <sheetName val="Grencias"/>
      <sheetName val="Hoja3"/>
      <sheetName val="Inicios"/>
      <sheetName val="Criterio Reg"/>
      <sheetName val="Rangos Reg"/>
      <sheetName val="Indicadores Regionales"/>
      <sheetName val="Indicadores Sede"/>
      <sheetName val="Topes Regionales"/>
      <sheetName val="Topes Sede"/>
      <sheetName val="Topes"/>
      <sheetName val="P Regionales"/>
      <sheetName val="P Sede"/>
      <sheetName val="Indicadores2"/>
      <sheetName val="Areas de la Sede"/>
      <sheetName val="Indi Regionales"/>
      <sheetName val="Indi Sede"/>
      <sheetName val="Productos"/>
      <sheetName val="IndicadoresDetalle (2)"/>
      <sheetName val="Hoja4"/>
      <sheetName val="HP Regionales"/>
      <sheetName val="Punto1"/>
      <sheetName val="Punto2"/>
      <sheetName val="Punto3"/>
      <sheetName val="Punto4"/>
      <sheetName val="Punto5"/>
      <sheetName val="Punto6"/>
      <sheetName val="Punto7"/>
      <sheetName val="Punto8"/>
      <sheetName val="Punto9"/>
      <sheetName val="Punto10A"/>
      <sheetName val="Punto10A (2)"/>
      <sheetName val="Punto10B"/>
      <sheetName val="Punto11"/>
      <sheetName val="Punto12"/>
      <sheetName val="Punto13"/>
      <sheetName val="Punto14"/>
      <sheetName val="Punto15"/>
      <sheetName val="HP Sede"/>
      <sheetName val="Punto21"/>
      <sheetName val="Punto22"/>
      <sheetName val="Punto23"/>
      <sheetName val="Punto24"/>
      <sheetName val="Punto25"/>
      <sheetName val="Punto26"/>
      <sheetName val="Punto27"/>
      <sheetName val="Punto28"/>
      <sheetName val="Punto29"/>
      <sheetName val="Punto210A"/>
      <sheetName val="Punto210B"/>
      <sheetName val="Punto211"/>
      <sheetName val="Punto212"/>
      <sheetName val="Punto213"/>
      <sheetName val="Punto214"/>
      <sheetName val="Indicadores completo"/>
      <sheetName val="20170510  Corte Abr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E13" t="str">
            <v>11 Recursos ejecutados respecto a la contratación registrada en PACCO.</v>
          </cell>
        </row>
        <row r="14">
          <cell r="E14" t="str">
            <v>12 Valor de obligaciones registrados en SIIF,respecto al valor de pagos proyectados en PACCO.</v>
          </cell>
          <cell r="K14" t="str">
            <v>12  Recursos ejecutados respecto a la contratación registrada en PACCO</v>
          </cell>
        </row>
        <row r="15">
          <cell r="E15" t="str">
            <v>13 Contratistas con reporte de ejecución en financiera diferente al reporte de ejecución en PACCO.</v>
          </cell>
          <cell r="K15" t="str">
            <v>13  Rubros con diferencia entre valor de obligaciones registrados en SIIF,respecto al valor de pagos proyectados en PACCO</v>
          </cell>
        </row>
        <row r="16">
          <cell r="E16" t="str">
            <v>14 Ejecución reportada en PAACO, por contrato,respecto al plan de pagos proyectada en PACCO.</v>
          </cell>
          <cell r="K16" t="str">
            <v>14  Contratistas con reporte de ejecución en financiera diferente al reporte de ejecución en PACCO</v>
          </cell>
        </row>
        <row r="17">
          <cell r="K17" t="str">
            <v>15  Cantidad de productos con inconsistencias (cantidad, v/u) frente a datos de contratación.</v>
          </cell>
        </row>
      </sheetData>
      <sheetData sheetId="9"/>
      <sheetData sheetId="10">
        <row r="38">
          <cell r="C38">
            <v>25</v>
          </cell>
          <cell r="D38">
            <v>48</v>
          </cell>
          <cell r="E38">
            <v>12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CriteriosEvaluacion"/>
      <sheetName val="PAR"/>
      <sheetName val="OBSERVACIONES1"/>
      <sheetName val="TOPES"/>
      <sheetName val="Fases"/>
      <sheetName val="BDR"/>
      <sheetName val="BDS"/>
      <sheetName val="BDST"/>
      <sheetName val="BDT"/>
      <sheetName val="GRAPHT"/>
      <sheetName val="BGR_S"/>
      <sheetName val="BD_TACOM"/>
      <sheetName val="CALIF"/>
      <sheetName val="GRAPHR"/>
      <sheetName val="GRAPHR1"/>
      <sheetName val="TDR"/>
      <sheetName val="TDR_A"/>
      <sheetName val="GRAPHS"/>
      <sheetName val="GRAPHS1"/>
      <sheetName val="TDS"/>
      <sheetName val="TDS_R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T1">
            <v>65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R4">
            <v>0.05</v>
          </cell>
        </row>
      </sheetData>
      <sheetData sheetId="18"/>
      <sheetData sheetId="19"/>
      <sheetData sheetId="20"/>
      <sheetData sheetId="21">
        <row r="3">
          <cell r="O3">
            <v>0.59899999999999998</v>
          </cell>
        </row>
      </sheetData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entes"/>
      <sheetName val="Hoja2"/>
      <sheetName val="Hoja3"/>
      <sheetName val="Hoja4"/>
      <sheetName val="Hoja4 (2)"/>
      <sheetName val="Desagregado_Mensual"/>
    </sheetNames>
    <sheetDataSet>
      <sheetData sheetId="0"/>
      <sheetData sheetId="1"/>
      <sheetData sheetId="2"/>
      <sheetData sheetId="3">
        <row r="3">
          <cell r="A3" t="str">
            <v>Promedio de Campo1</v>
          </cell>
          <cell r="B3" t="str">
            <v>MES</v>
          </cell>
        </row>
        <row r="4">
          <cell r="A4" t="str">
            <v>NOMBRE_UEJ</v>
          </cell>
          <cell r="B4" t="str">
            <v>01</v>
          </cell>
          <cell r="C4" t="str">
            <v>02</v>
          </cell>
          <cell r="D4" t="str">
            <v>03</v>
          </cell>
          <cell r="E4" t="str">
            <v>04</v>
          </cell>
          <cell r="F4" t="str">
            <v>05</v>
          </cell>
          <cell r="G4" t="str">
            <v>06</v>
          </cell>
          <cell r="H4" t="str">
            <v>07</v>
          </cell>
          <cell r="I4" t="str">
            <v>08</v>
          </cell>
          <cell r="J4" t="str">
            <v>09</v>
          </cell>
          <cell r="K4" t="str">
            <v>10</v>
          </cell>
          <cell r="L4" t="str">
            <v>11</v>
          </cell>
          <cell r="M4" t="str">
            <v>12</v>
          </cell>
        </row>
        <row r="5">
          <cell r="A5" t="str">
            <v>AMAZONAS</v>
          </cell>
          <cell r="B5">
            <v>0.60087600170069488</v>
          </cell>
          <cell r="C5">
            <v>0.86681908157478993</v>
          </cell>
          <cell r="D5">
            <v>0.85917789935363997</v>
          </cell>
          <cell r="E5">
            <v>0.91246899780068669</v>
          </cell>
          <cell r="F5">
            <v>0.91718463525401073</v>
          </cell>
          <cell r="G5">
            <v>0.87552025710627501</v>
          </cell>
          <cell r="H5">
            <v>0.94438219310195737</v>
          </cell>
          <cell r="I5">
            <v>0.96019770250575087</v>
          </cell>
          <cell r="J5">
            <v>0.93793411900143642</v>
          </cell>
          <cell r="K5">
            <v>0.95438780135310319</v>
          </cell>
          <cell r="L5">
            <v>0.95270081977023502</v>
          </cell>
          <cell r="M5">
            <v>0.96547975668891683</v>
          </cell>
        </row>
        <row r="6">
          <cell r="A6" t="str">
            <v>ANTIOQUIA</v>
          </cell>
          <cell r="B6">
            <v>0.76718763911661236</v>
          </cell>
          <cell r="C6">
            <v>0.80810372454876167</v>
          </cell>
          <cell r="D6">
            <v>0.94675306009791638</v>
          </cell>
          <cell r="E6">
            <v>0.94897892903922709</v>
          </cell>
          <cell r="F6">
            <v>0.96805159908873961</v>
          </cell>
          <cell r="G6">
            <v>0.94358675704128081</v>
          </cell>
          <cell r="H6">
            <v>0.97934115086764206</v>
          </cell>
          <cell r="I6">
            <v>0.98208780349086688</v>
          </cell>
          <cell r="J6">
            <v>0.97629126761270701</v>
          </cell>
          <cell r="K6">
            <v>0.97229389835545854</v>
          </cell>
          <cell r="L6">
            <v>0.97730897710765285</v>
          </cell>
          <cell r="M6">
            <v>0.99641108996925309</v>
          </cell>
        </row>
        <row r="7">
          <cell r="A7" t="str">
            <v>ARAUCA</v>
          </cell>
          <cell r="B7">
            <v>0.54281384874309102</v>
          </cell>
          <cell r="C7">
            <v>0.87451441925194462</v>
          </cell>
          <cell r="D7">
            <v>0.8922081678501238</v>
          </cell>
          <cell r="E7">
            <v>0.91355393931040207</v>
          </cell>
          <cell r="F7">
            <v>0.94237213145827414</v>
          </cell>
          <cell r="G7">
            <v>0.91631872456798169</v>
          </cell>
          <cell r="H7">
            <v>0.97903738957732978</v>
          </cell>
          <cell r="I7">
            <v>0.98663564282859118</v>
          </cell>
          <cell r="J7">
            <v>0.9700696804624076</v>
          </cell>
          <cell r="K7">
            <v>0.97980640180626954</v>
          </cell>
          <cell r="L7">
            <v>0.99193454794092373</v>
          </cell>
          <cell r="M7">
            <v>0.99602211053900847</v>
          </cell>
        </row>
        <row r="8">
          <cell r="A8" t="str">
            <v>ATLANTICO</v>
          </cell>
          <cell r="B8">
            <v>0.69528371276940659</v>
          </cell>
          <cell r="C8">
            <v>0.84291848169703398</v>
          </cell>
          <cell r="D8">
            <v>0.90568014121722351</v>
          </cell>
          <cell r="E8">
            <v>0.91615549416940689</v>
          </cell>
          <cell r="F8">
            <v>0.95586972348524191</v>
          </cell>
          <cell r="G8">
            <v>0.95297284584736097</v>
          </cell>
          <cell r="H8">
            <v>0.98626838784049797</v>
          </cell>
          <cell r="I8">
            <v>0.98253969166009525</v>
          </cell>
          <cell r="J8">
            <v>0.98134270552093661</v>
          </cell>
          <cell r="K8">
            <v>0.98559087352548524</v>
          </cell>
          <cell r="L8">
            <v>0.98237595310383452</v>
          </cell>
          <cell r="M8">
            <v>0.99639399359552461</v>
          </cell>
        </row>
        <row r="9">
          <cell r="A9" t="str">
            <v>BOGOTA</v>
          </cell>
          <cell r="B9">
            <v>0.71702363190691221</v>
          </cell>
          <cell r="C9">
            <v>0.78137501361413253</v>
          </cell>
          <cell r="D9">
            <v>0.88258442702121809</v>
          </cell>
          <cell r="E9">
            <v>0.92618897996918781</v>
          </cell>
          <cell r="F9">
            <v>0.9641523662032675</v>
          </cell>
          <cell r="G9">
            <v>0.95083733358442579</v>
          </cell>
          <cell r="H9">
            <v>0.975337862666115</v>
          </cell>
          <cell r="I9">
            <v>0.97757038829108356</v>
          </cell>
          <cell r="J9">
            <v>0.98210989011125305</v>
          </cell>
          <cell r="K9">
            <v>0.97584236679677905</v>
          </cell>
          <cell r="L9">
            <v>0.98174189818587176</v>
          </cell>
          <cell r="M9">
            <v>0.99133964163361432</v>
          </cell>
        </row>
        <row r="10">
          <cell r="A10" t="str">
            <v>BOLIVAR</v>
          </cell>
          <cell r="B10">
            <v>0.61269471840981193</v>
          </cell>
          <cell r="C10">
            <v>0.82495457558840835</v>
          </cell>
          <cell r="D10">
            <v>0.89580924590142208</v>
          </cell>
          <cell r="E10">
            <v>0.91853968845405343</v>
          </cell>
          <cell r="F10">
            <v>0.95653373768990646</v>
          </cell>
          <cell r="G10">
            <v>0.93395125527892009</v>
          </cell>
          <cell r="H10">
            <v>0.97139361268206914</v>
          </cell>
          <cell r="I10">
            <v>0.98198377477705501</v>
          </cell>
          <cell r="J10">
            <v>0.98603825375156162</v>
          </cell>
          <cell r="K10">
            <v>0.96789754831688257</v>
          </cell>
          <cell r="L10">
            <v>0.98092872774830486</v>
          </cell>
          <cell r="M10">
            <v>0.99364671203836097</v>
          </cell>
        </row>
        <row r="11">
          <cell r="A11" t="str">
            <v>BOYACA</v>
          </cell>
          <cell r="B11">
            <v>0.6937581938990931</v>
          </cell>
          <cell r="C11">
            <v>0.82689777279726051</v>
          </cell>
          <cell r="D11">
            <v>0.87162174894504207</v>
          </cell>
          <cell r="E11">
            <v>0.92263182811092892</v>
          </cell>
          <cell r="F11">
            <v>0.96413605534700553</v>
          </cell>
          <cell r="G11">
            <v>0.9445566719365639</v>
          </cell>
          <cell r="H11">
            <v>0.97561958505833335</v>
          </cell>
          <cell r="I11">
            <v>0.97513687602020083</v>
          </cell>
          <cell r="J11">
            <v>0.97393536944759929</v>
          </cell>
          <cell r="K11">
            <v>0.96413538945750565</v>
          </cell>
          <cell r="L11">
            <v>0.97551765355178888</v>
          </cell>
          <cell r="M11">
            <v>0.99385296988609328</v>
          </cell>
        </row>
        <row r="12">
          <cell r="A12" t="str">
            <v>CALDAS</v>
          </cell>
          <cell r="B12">
            <v>0.68342802777926637</v>
          </cell>
          <cell r="C12">
            <v>0.89497930186799923</v>
          </cell>
          <cell r="D12">
            <v>0.91029866752399324</v>
          </cell>
          <cell r="E12">
            <v>0.96787926360458032</v>
          </cell>
          <cell r="F12">
            <v>0.97366267601832246</v>
          </cell>
          <cell r="G12">
            <v>0.94262601952949276</v>
          </cell>
          <cell r="H12">
            <v>0.98383486321352842</v>
          </cell>
          <cell r="I12">
            <v>0.98498959010383313</v>
          </cell>
          <cell r="J12">
            <v>0.98979992256976157</v>
          </cell>
          <cell r="K12">
            <v>0.97752420774235427</v>
          </cell>
          <cell r="L12">
            <v>0.97343393838539327</v>
          </cell>
          <cell r="M12">
            <v>0.99464009962981281</v>
          </cell>
        </row>
        <row r="13">
          <cell r="A13" t="str">
            <v>CAQUETA</v>
          </cell>
          <cell r="B13">
            <v>0.60767273796039212</v>
          </cell>
          <cell r="C13">
            <v>0.87444557432915171</v>
          </cell>
          <cell r="D13">
            <v>0.90678180384249529</v>
          </cell>
          <cell r="E13">
            <v>0.93401808730050639</v>
          </cell>
          <cell r="F13">
            <v>0.94733262018466857</v>
          </cell>
          <cell r="G13">
            <v>0.91015155615800802</v>
          </cell>
          <cell r="H13">
            <v>0.9716906933959164</v>
          </cell>
          <cell r="I13">
            <v>0.98026892034959523</v>
          </cell>
          <cell r="J13">
            <v>0.985130992184166</v>
          </cell>
          <cell r="K13">
            <v>0.97645836656264673</v>
          </cell>
          <cell r="L13">
            <v>0.98826009048434904</v>
          </cell>
          <cell r="M13">
            <v>0.99798684435749274</v>
          </cell>
        </row>
        <row r="14">
          <cell r="A14" t="str">
            <v>CASANARE</v>
          </cell>
          <cell r="B14">
            <v>0.62195311272915255</v>
          </cell>
          <cell r="C14">
            <v>0.91080395348776499</v>
          </cell>
          <cell r="D14">
            <v>0.92850771104564001</v>
          </cell>
          <cell r="E14">
            <v>0.94789120823885098</v>
          </cell>
          <cell r="F14">
            <v>0.95861020671130293</v>
          </cell>
          <cell r="G14">
            <v>0.92383722365603693</v>
          </cell>
          <cell r="H14">
            <v>0.97307578775619408</v>
          </cell>
          <cell r="I14">
            <v>0.97854506173378264</v>
          </cell>
          <cell r="J14">
            <v>0.96309535058800888</v>
          </cell>
          <cell r="K14">
            <v>0.97373561152495891</v>
          </cell>
          <cell r="L14">
            <v>0.9861553951051264</v>
          </cell>
          <cell r="M14">
            <v>0.9901709710626333</v>
          </cell>
        </row>
        <row r="15">
          <cell r="A15" t="str">
            <v>CAUCA</v>
          </cell>
          <cell r="B15">
            <v>0.71732438394631237</v>
          </cell>
          <cell r="C15">
            <v>0.85719633424948072</v>
          </cell>
          <cell r="D15">
            <v>0.90852621502803754</v>
          </cell>
          <cell r="E15">
            <v>0.93203755001582655</v>
          </cell>
          <cell r="F15">
            <v>0.96451118786851353</v>
          </cell>
          <cell r="G15">
            <v>0.94067328220559276</v>
          </cell>
          <cell r="H15">
            <v>0.97714775512737007</v>
          </cell>
          <cell r="I15">
            <v>0.98152631149520164</v>
          </cell>
          <cell r="J15">
            <v>0.98819033753297625</v>
          </cell>
          <cell r="K15">
            <v>0.97349452963354477</v>
          </cell>
          <cell r="L15">
            <v>0.98337818191611637</v>
          </cell>
          <cell r="M15">
            <v>0.99468720223470386</v>
          </cell>
        </row>
        <row r="16">
          <cell r="A16" t="str">
            <v>CESAR</v>
          </cell>
          <cell r="B16">
            <v>0.65702855503488122</v>
          </cell>
          <cell r="C16">
            <v>0.82008532238952292</v>
          </cell>
          <cell r="D16">
            <v>0.92002073691393338</v>
          </cell>
          <cell r="E16">
            <v>0.92822239732107159</v>
          </cell>
          <cell r="F16">
            <v>0.95485202052348528</v>
          </cell>
          <cell r="G16">
            <v>0.92486532925709675</v>
          </cell>
          <cell r="H16">
            <v>0.97646708392799142</v>
          </cell>
          <cell r="I16">
            <v>0.9813253582647159</v>
          </cell>
          <cell r="J16">
            <v>0.99027910170772482</v>
          </cell>
          <cell r="K16">
            <v>0.97978523526118955</v>
          </cell>
          <cell r="L16">
            <v>0.99079495210369029</v>
          </cell>
          <cell r="M16">
            <v>0.9966751424924013</v>
          </cell>
        </row>
        <row r="17">
          <cell r="A17" t="str">
            <v>CHOCO</v>
          </cell>
          <cell r="B17">
            <v>0.56010896497084928</v>
          </cell>
          <cell r="C17">
            <v>0.82283048349721588</v>
          </cell>
          <cell r="D17">
            <v>0.85319915308540906</v>
          </cell>
          <cell r="E17">
            <v>0.89274595396887957</v>
          </cell>
          <cell r="F17">
            <v>0.95493793035213259</v>
          </cell>
          <cell r="G17">
            <v>0.91220395901377804</v>
          </cell>
          <cell r="H17">
            <v>0.97345174049727756</v>
          </cell>
          <cell r="I17">
            <v>0.98173260867548295</v>
          </cell>
          <cell r="J17">
            <v>0.97395093491580109</v>
          </cell>
          <cell r="K17">
            <v>0.97695761997922281</v>
          </cell>
          <cell r="L17">
            <v>0.98815370429398253</v>
          </cell>
          <cell r="M17">
            <v>0.99141613239921733</v>
          </cell>
        </row>
        <row r="18">
          <cell r="A18" t="str">
            <v>CORDOBA</v>
          </cell>
          <cell r="B18">
            <v>0.64741551801184638</v>
          </cell>
          <cell r="C18">
            <v>0.79741266124647892</v>
          </cell>
          <cell r="D18">
            <v>0.82453391586675684</v>
          </cell>
          <cell r="E18">
            <v>0.88570554836314574</v>
          </cell>
          <cell r="F18">
            <v>0.9564643591356593</v>
          </cell>
          <cell r="G18">
            <v>0.923662288124241</v>
          </cell>
          <cell r="H18">
            <v>0.9787047617894733</v>
          </cell>
          <cell r="I18">
            <v>0.9741078918657724</v>
          </cell>
          <cell r="J18">
            <v>0.99085350156749175</v>
          </cell>
          <cell r="K18">
            <v>0.98145801642154562</v>
          </cell>
          <cell r="L18">
            <v>0.98247697247565524</v>
          </cell>
          <cell r="M18">
            <v>0.99771939216738692</v>
          </cell>
        </row>
        <row r="19">
          <cell r="A19" t="str">
            <v>CUNDINAMARCA</v>
          </cell>
          <cell r="B19">
            <v>0.6634027058924018</v>
          </cell>
          <cell r="C19">
            <v>0.85757937034758813</v>
          </cell>
          <cell r="D19">
            <v>0.89733914352078314</v>
          </cell>
          <cell r="E19">
            <v>0.93334777436173244</v>
          </cell>
          <cell r="F19">
            <v>0.95787884656786837</v>
          </cell>
          <cell r="G19">
            <v>0.93002014265304067</v>
          </cell>
          <cell r="H19">
            <v>0.96567760556786053</v>
          </cell>
          <cell r="I19">
            <v>0.97019007784359779</v>
          </cell>
          <cell r="J19">
            <v>0.97576806466532595</v>
          </cell>
          <cell r="K19">
            <v>0.96905230822241906</v>
          </cell>
          <cell r="L19">
            <v>0.9636977443558582</v>
          </cell>
          <cell r="M19">
            <v>0.99083827042610217</v>
          </cell>
        </row>
        <row r="20">
          <cell r="A20" t="str">
            <v>GUAINIA</v>
          </cell>
          <cell r="B20">
            <v>0.4530995939506281</v>
          </cell>
          <cell r="C20">
            <v>0.73424448241428031</v>
          </cell>
          <cell r="D20">
            <v>0.73561602071863286</v>
          </cell>
          <cell r="E20">
            <v>0.76590581676747949</v>
          </cell>
          <cell r="F20">
            <v>0.80271224841132727</v>
          </cell>
          <cell r="G20">
            <v>0.7787231472870898</v>
          </cell>
          <cell r="H20">
            <v>0.89361996725986859</v>
          </cell>
          <cell r="I20">
            <v>0.91488360044088013</v>
          </cell>
          <cell r="J20">
            <v>0.91829185550025871</v>
          </cell>
          <cell r="K20">
            <v>0.95446439803489769</v>
          </cell>
          <cell r="L20">
            <v>0.97126680408699251</v>
          </cell>
          <cell r="M20">
            <v>0.98458379665424245</v>
          </cell>
        </row>
        <row r="21">
          <cell r="A21" t="str">
            <v>LA GUAJIRA</v>
          </cell>
          <cell r="B21">
            <v>0.45707747058116138</v>
          </cell>
          <cell r="C21">
            <v>0.78197068293934369</v>
          </cell>
          <cell r="D21">
            <v>0.84421179954011694</v>
          </cell>
          <cell r="E21">
            <v>0.87812933117530623</v>
          </cell>
          <cell r="F21">
            <v>0.91580971721480464</v>
          </cell>
          <cell r="G21">
            <v>0.94186258476869955</v>
          </cell>
          <cell r="H21">
            <v>0.96467235502728665</v>
          </cell>
          <cell r="I21">
            <v>0.9771975994750639</v>
          </cell>
          <cell r="J21">
            <v>0.94720656156990091</v>
          </cell>
          <cell r="K21">
            <v>0.98198498144039414</v>
          </cell>
          <cell r="L21">
            <v>0.98807621859524652</v>
          </cell>
          <cell r="M21">
            <v>0.99164852291860972</v>
          </cell>
        </row>
        <row r="22">
          <cell r="A22" t="str">
            <v>GUAVIARE</v>
          </cell>
          <cell r="B22">
            <v>0.5577019634303626</v>
          </cell>
          <cell r="C22">
            <v>0.85008861623225918</v>
          </cell>
          <cell r="D22">
            <v>0.85117433597840997</v>
          </cell>
          <cell r="E22">
            <v>0.86710348649600311</v>
          </cell>
          <cell r="F22">
            <v>0.89693855991751625</v>
          </cell>
          <cell r="G22">
            <v>0.86191913390817165</v>
          </cell>
          <cell r="H22">
            <v>0.92870210923076491</v>
          </cell>
          <cell r="I22">
            <v>0.94517519616987677</v>
          </cell>
          <cell r="J22">
            <v>0.96634894765847279</v>
          </cell>
          <cell r="K22">
            <v>0.9693315070203673</v>
          </cell>
          <cell r="L22">
            <v>0.98318154029040261</v>
          </cell>
          <cell r="M22">
            <v>0.98434143939236463</v>
          </cell>
        </row>
        <row r="23">
          <cell r="A23" t="str">
            <v>HUILA</v>
          </cell>
          <cell r="B23">
            <v>0.70800003979652337</v>
          </cell>
          <cell r="C23">
            <v>0.85696041126077405</v>
          </cell>
          <cell r="D23">
            <v>0.92788102898787028</v>
          </cell>
          <cell r="E23">
            <v>0.94126452352879952</v>
          </cell>
          <cell r="F23">
            <v>0.98273806911650818</v>
          </cell>
          <cell r="G23">
            <v>0.94736848270756324</v>
          </cell>
          <cell r="H23">
            <v>0.98593161751289315</v>
          </cell>
          <cell r="I23">
            <v>0.97837028739881238</v>
          </cell>
          <cell r="J23">
            <v>0.99204092714987713</v>
          </cell>
          <cell r="K23">
            <v>0.98207643215857243</v>
          </cell>
          <cell r="L23">
            <v>0.98135158160767699</v>
          </cell>
          <cell r="M23">
            <v>0.99666184011931558</v>
          </cell>
        </row>
        <row r="24">
          <cell r="A24" t="str">
            <v>MAGDALENA</v>
          </cell>
          <cell r="B24">
            <v>0.6457815186426179</v>
          </cell>
          <cell r="C24">
            <v>0.84632957234010964</v>
          </cell>
          <cell r="D24">
            <v>0.89867107916149802</v>
          </cell>
          <cell r="E24">
            <v>0.92885817308719787</v>
          </cell>
          <cell r="F24">
            <v>0.96987565318239377</v>
          </cell>
          <cell r="G24">
            <v>0.9379209676528758</v>
          </cell>
          <cell r="H24">
            <v>0.98363827858300379</v>
          </cell>
          <cell r="I24">
            <v>0.98152165581462458</v>
          </cell>
          <cell r="J24">
            <v>0.99070861381372544</v>
          </cell>
          <cell r="K24">
            <v>0.98363350709185515</v>
          </cell>
          <cell r="L24">
            <v>0.98252743851285029</v>
          </cell>
          <cell r="M24">
            <v>0.99735173960896961</v>
          </cell>
        </row>
        <row r="25">
          <cell r="A25" t="str">
            <v>META</v>
          </cell>
          <cell r="B25">
            <v>0.70297038923199906</v>
          </cell>
          <cell r="C25">
            <v>0.85685611045506871</v>
          </cell>
          <cell r="D25">
            <v>0.90718896939455562</v>
          </cell>
          <cell r="E25">
            <v>0.93854000241677937</v>
          </cell>
          <cell r="F25">
            <v>0.95955223834967973</v>
          </cell>
          <cell r="G25">
            <v>0.93468368389552703</v>
          </cell>
          <cell r="H25">
            <v>0.97697639365156097</v>
          </cell>
          <cell r="I25">
            <v>0.97854553528701438</v>
          </cell>
          <cell r="J25">
            <v>0.98308530865384769</v>
          </cell>
          <cell r="K25">
            <v>0.97834358987469372</v>
          </cell>
          <cell r="L25">
            <v>0.97534951929307734</v>
          </cell>
          <cell r="M25">
            <v>0.9923120177612863</v>
          </cell>
        </row>
        <row r="26">
          <cell r="A26" t="str">
            <v>NARIÑO</v>
          </cell>
          <cell r="B26">
            <v>0.68421198913241088</v>
          </cell>
          <cell r="C26">
            <v>0.82208416732398903</v>
          </cell>
          <cell r="D26">
            <v>0.89017668915255532</v>
          </cell>
          <cell r="E26">
            <v>0.904625144542061</v>
          </cell>
          <cell r="F26">
            <v>0.94055639200725982</v>
          </cell>
          <cell r="G26">
            <v>0.92085475721299848</v>
          </cell>
          <cell r="H26">
            <v>0.97969932924141079</v>
          </cell>
          <cell r="I26">
            <v>0.97325365855296964</v>
          </cell>
          <cell r="J26">
            <v>0.98605911223131926</v>
          </cell>
          <cell r="K26">
            <v>0.97124070632990644</v>
          </cell>
          <cell r="L26">
            <v>0.97975532851288505</v>
          </cell>
          <cell r="M26">
            <v>0.99243870333719775</v>
          </cell>
        </row>
        <row r="27">
          <cell r="A27" t="str">
            <v>NORTE DE SANTANDER</v>
          </cell>
          <cell r="B27">
            <v>0.7244470151854947</v>
          </cell>
          <cell r="C27">
            <v>0.85347947389602075</v>
          </cell>
          <cell r="D27">
            <v>0.92185545112151379</v>
          </cell>
          <cell r="E27">
            <v>0.9283002565290549</v>
          </cell>
          <cell r="F27">
            <v>0.97580755766518346</v>
          </cell>
          <cell r="G27">
            <v>0.94622572009537165</v>
          </cell>
          <cell r="H27">
            <v>0.98107499008394838</v>
          </cell>
          <cell r="I27">
            <v>0.97492265666425515</v>
          </cell>
          <cell r="J27">
            <v>0.98467207297179271</v>
          </cell>
          <cell r="K27">
            <v>0.98135418211907899</v>
          </cell>
          <cell r="L27">
            <v>0.99152050909595191</v>
          </cell>
          <cell r="M27">
            <v>0.9966157547652218</v>
          </cell>
        </row>
        <row r="28">
          <cell r="A28" t="str">
            <v>PUTUMAYO</v>
          </cell>
          <cell r="B28">
            <v>0.59095950476779358</v>
          </cell>
          <cell r="C28">
            <v>0.8832173159460468</v>
          </cell>
          <cell r="D28">
            <v>0.89270835442901064</v>
          </cell>
          <cell r="E28">
            <v>0.92557306624121194</v>
          </cell>
          <cell r="F28">
            <v>0.92640779059850731</v>
          </cell>
          <cell r="G28">
            <v>0.92795015802462832</v>
          </cell>
          <cell r="H28">
            <v>0.96809584973699736</v>
          </cell>
          <cell r="I28">
            <v>0.97925804697379093</v>
          </cell>
          <cell r="J28">
            <v>0.96392519283554667</v>
          </cell>
          <cell r="K28">
            <v>0.97912808981684896</v>
          </cell>
          <cell r="L28">
            <v>0.99273835185203585</v>
          </cell>
          <cell r="M28">
            <v>0.99557237082586891</v>
          </cell>
        </row>
        <row r="29">
          <cell r="A29" t="str">
            <v>QUINDIO</v>
          </cell>
          <cell r="B29">
            <v>0.71430957091212355</v>
          </cell>
          <cell r="C29">
            <v>0.84669989715038418</v>
          </cell>
          <cell r="D29">
            <v>0.92680139113607529</v>
          </cell>
          <cell r="E29">
            <v>0.94893510449590246</v>
          </cell>
          <cell r="F29">
            <v>0.97748686163500298</v>
          </cell>
          <cell r="G29">
            <v>0.97303106420584606</v>
          </cell>
          <cell r="H29">
            <v>0.97553258282749689</v>
          </cell>
          <cell r="I29">
            <v>0.98076363886476947</v>
          </cell>
          <cell r="J29">
            <v>0.98713525460545226</v>
          </cell>
          <cell r="K29">
            <v>0.97295097461545443</v>
          </cell>
          <cell r="L29">
            <v>0.98591106828716357</v>
          </cell>
          <cell r="M29">
            <v>0.99411819794421985</v>
          </cell>
        </row>
        <row r="30">
          <cell r="A30" t="str">
            <v>RISARALDA</v>
          </cell>
          <cell r="B30">
            <v>0.72649971300456928</v>
          </cell>
          <cell r="C30">
            <v>0.86783181985272306</v>
          </cell>
          <cell r="D30">
            <v>0.93542324477828431</v>
          </cell>
          <cell r="E30">
            <v>0.94626518662844428</v>
          </cell>
          <cell r="F30">
            <v>0.97282017976803892</v>
          </cell>
          <cell r="G30">
            <v>0.94222970191141409</v>
          </cell>
          <cell r="H30">
            <v>0.98017404387358031</v>
          </cell>
          <cell r="I30">
            <v>0.98228036404900143</v>
          </cell>
          <cell r="J30">
            <v>0.98408265565008302</v>
          </cell>
          <cell r="K30">
            <v>0.98203583087480129</v>
          </cell>
          <cell r="L30">
            <v>0.98897023649117488</v>
          </cell>
          <cell r="M30">
            <v>0.99071149084596999</v>
          </cell>
        </row>
        <row r="31">
          <cell r="A31" t="str">
            <v>SAN ANDRES</v>
          </cell>
          <cell r="B31">
            <v>0.61042555877053084</v>
          </cell>
          <cell r="C31">
            <v>0.7717580746323639</v>
          </cell>
          <cell r="D31">
            <v>0.7942196247115143</v>
          </cell>
          <cell r="E31">
            <v>0.85522354203314199</v>
          </cell>
          <cell r="F31">
            <v>0.87437896759763967</v>
          </cell>
          <cell r="G31">
            <v>0.86260106054474228</v>
          </cell>
          <cell r="H31">
            <v>0.91929993562936674</v>
          </cell>
          <cell r="I31">
            <v>0.93536490692871865</v>
          </cell>
          <cell r="J31">
            <v>0.96245306954834864</v>
          </cell>
          <cell r="K31">
            <v>0.97085214244888185</v>
          </cell>
          <cell r="L31">
            <v>0.97296563351600263</v>
          </cell>
          <cell r="M31">
            <v>0.98438007788055981</v>
          </cell>
        </row>
        <row r="32">
          <cell r="A32" t="str">
            <v>SANTANDER</v>
          </cell>
          <cell r="B32">
            <v>0.66831508243606286</v>
          </cell>
          <cell r="C32">
            <v>0.85077358454426055</v>
          </cell>
          <cell r="D32">
            <v>0.90547174592252111</v>
          </cell>
          <cell r="E32">
            <v>0.93054900770797366</v>
          </cell>
          <cell r="F32">
            <v>0.96613554097039211</v>
          </cell>
          <cell r="G32">
            <v>0.94055288934431014</v>
          </cell>
          <cell r="H32">
            <v>0.97248711636148899</v>
          </cell>
          <cell r="I32">
            <v>0.97700603609001258</v>
          </cell>
          <cell r="J32">
            <v>0.9830233610354272</v>
          </cell>
          <cell r="K32">
            <v>0.97415801303573035</v>
          </cell>
          <cell r="L32">
            <v>0.97804193164570608</v>
          </cell>
          <cell r="M32">
            <v>0.99476767702971991</v>
          </cell>
        </row>
        <row r="33">
          <cell r="A33" t="str">
            <v>SUCRE</v>
          </cell>
          <cell r="B33">
            <v>0.60556782248641672</v>
          </cell>
          <cell r="C33">
            <v>0.72871773797085149</v>
          </cell>
          <cell r="D33">
            <v>0.74017565111260009</v>
          </cell>
          <cell r="E33">
            <v>0.81660742271430076</v>
          </cell>
          <cell r="F33">
            <v>0.9494348738516617</v>
          </cell>
          <cell r="G33">
            <v>0.92522694084588775</v>
          </cell>
          <cell r="H33">
            <v>0.96831338892230445</v>
          </cell>
          <cell r="I33">
            <v>0.97045670292630115</v>
          </cell>
          <cell r="J33">
            <v>0.97350768764055795</v>
          </cell>
          <cell r="K33">
            <v>0.9756685017998884</v>
          </cell>
          <cell r="L33">
            <v>0.98290869139988502</v>
          </cell>
          <cell r="M33">
            <v>0.99691447954774759</v>
          </cell>
        </row>
        <row r="34">
          <cell r="A34" t="str">
            <v>TOLIMA</v>
          </cell>
          <cell r="B34">
            <v>0.67005251450783787</v>
          </cell>
          <cell r="C34">
            <v>0.89398162733871878</v>
          </cell>
          <cell r="D34">
            <v>0.9465938985480381</v>
          </cell>
          <cell r="E34">
            <v>0.95166832394602097</v>
          </cell>
          <cell r="F34">
            <v>0.97507503834262677</v>
          </cell>
          <cell r="G34">
            <v>0.94631005442900329</v>
          </cell>
          <cell r="H34">
            <v>0.98277050135606547</v>
          </cell>
          <cell r="I34">
            <v>0.9850755794097249</v>
          </cell>
          <cell r="J34">
            <v>0.99173508592412396</v>
          </cell>
          <cell r="K34">
            <v>0.97777865439870915</v>
          </cell>
          <cell r="L34">
            <v>0.98787059823436107</v>
          </cell>
          <cell r="M34">
            <v>0.99756227135483422</v>
          </cell>
        </row>
        <row r="35">
          <cell r="A35" t="str">
            <v>VALLE</v>
          </cell>
          <cell r="B35">
            <v>0.70116969103611448</v>
          </cell>
          <cell r="C35">
            <v>0.83532510832520335</v>
          </cell>
          <cell r="D35">
            <v>0.87727132962422738</v>
          </cell>
          <cell r="E35">
            <v>0.92762737437861531</v>
          </cell>
          <cell r="F35">
            <v>0.9660313293028423</v>
          </cell>
          <cell r="G35">
            <v>0.93920124883175915</v>
          </cell>
          <cell r="H35">
            <v>0.98098541920157023</v>
          </cell>
          <cell r="I35">
            <v>0.97642919299243391</v>
          </cell>
          <cell r="J35">
            <v>0.98513980557393332</v>
          </cell>
          <cell r="K35">
            <v>0.96644224623440689</v>
          </cell>
          <cell r="L35">
            <v>0.97992134329520131</v>
          </cell>
          <cell r="M35">
            <v>0.99412010600586809</v>
          </cell>
        </row>
        <row r="36">
          <cell r="A36" t="str">
            <v>VAUPES</v>
          </cell>
          <cell r="B36">
            <v>0.64433587819549987</v>
          </cell>
          <cell r="C36">
            <v>0.78554645055724792</v>
          </cell>
          <cell r="D36">
            <v>0.80168921219703171</v>
          </cell>
          <cell r="E36">
            <v>0.84847860995001423</v>
          </cell>
          <cell r="F36">
            <v>0.87592195608310086</v>
          </cell>
          <cell r="G36">
            <v>0.86208319016886092</v>
          </cell>
          <cell r="H36">
            <v>0.93432617645189109</v>
          </cell>
          <cell r="I36">
            <v>0.93834642786275491</v>
          </cell>
          <cell r="J36">
            <v>0.94091231827948518</v>
          </cell>
          <cell r="K36">
            <v>0.95739271750270682</v>
          </cell>
          <cell r="L36">
            <v>0.96746470553058328</v>
          </cell>
          <cell r="M36">
            <v>0.95969529069742421</v>
          </cell>
        </row>
        <row r="37">
          <cell r="A37" t="str">
            <v>VICHADA</v>
          </cell>
          <cell r="B37">
            <v>0.54106740354356742</v>
          </cell>
          <cell r="C37">
            <v>0.74705072034530484</v>
          </cell>
          <cell r="D37">
            <v>0.73238598461757365</v>
          </cell>
          <cell r="E37">
            <v>0.7769240152415301</v>
          </cell>
          <cell r="F37">
            <v>0.82078073324927159</v>
          </cell>
          <cell r="G37">
            <v>0.80556881993228058</v>
          </cell>
          <cell r="H37">
            <v>0.85544215117883105</v>
          </cell>
          <cell r="I37">
            <v>0.93564502831719409</v>
          </cell>
          <cell r="J37">
            <v>0.91767057482893744</v>
          </cell>
          <cell r="K37">
            <v>0.93334213643568886</v>
          </cell>
          <cell r="L37">
            <v>0.95743504693309989</v>
          </cell>
          <cell r="M37">
            <v>0.97536359752932389</v>
          </cell>
        </row>
        <row r="38">
          <cell r="A38" t="str">
            <v>ICBF GESTION GENERAL</v>
          </cell>
          <cell r="B38" t="e">
            <v>#DIV/0!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e">
            <v>#DIV/0!</v>
          </cell>
        </row>
        <row r="39">
          <cell r="A39" t="str">
            <v>SEDE NACIONAL</v>
          </cell>
          <cell r="B39">
            <v>0.31365995470230279</v>
          </cell>
          <cell r="C39">
            <v>0.3611308077834704</v>
          </cell>
          <cell r="D39">
            <v>0.3986353649596463</v>
          </cell>
          <cell r="E39">
            <v>0.46300667830812381</v>
          </cell>
          <cell r="F39">
            <v>0.51208941044330392</v>
          </cell>
          <cell r="G39">
            <v>0.58832491801173725</v>
          </cell>
          <cell r="H39">
            <v>0.69102396063930072</v>
          </cell>
          <cell r="I39">
            <v>0.76927617857365937</v>
          </cell>
          <cell r="J39">
            <v>0.82234132691868667</v>
          </cell>
          <cell r="K39">
            <v>0.86391126135206375</v>
          </cell>
          <cell r="L39">
            <v>0.91547271556830501</v>
          </cell>
          <cell r="M39">
            <v>0.98484051723955457</v>
          </cell>
        </row>
        <row r="40">
          <cell r="A40" t="str">
            <v>Total general</v>
          </cell>
          <cell r="B40">
            <v>0.58366015609990507</v>
          </cell>
          <cell r="C40">
            <v>0.71213066468649677</v>
          </cell>
          <cell r="D40">
            <v>0.76805027921711511</v>
          </cell>
          <cell r="E40">
            <v>0.80938381668004422</v>
          </cell>
          <cell r="F40">
            <v>0.84822693054548914</v>
          </cell>
          <cell r="G40">
            <v>0.84998517515439775</v>
          </cell>
          <cell r="H40">
            <v>0.90789500342152418</v>
          </cell>
          <cell r="I40">
            <v>0.92788851829483754</v>
          </cell>
          <cell r="J40">
            <v>0.93840407888920174</v>
          </cell>
          <cell r="K40">
            <v>0.9494108977421849</v>
          </cell>
          <cell r="L40">
            <v>0.96898524545200049</v>
          </cell>
          <cell r="M40">
            <v>0.99238391171065343</v>
          </cell>
        </row>
      </sheetData>
      <sheetData sheetId="4">
        <row r="1">
          <cell r="A1" t="str">
            <v>AÑO</v>
          </cell>
          <cell r="B1" t="str">
            <v>2021</v>
          </cell>
        </row>
        <row r="3">
          <cell r="A3" t="str">
            <v>Suma de APR_INICIAL</v>
          </cell>
          <cell r="B3" t="str">
            <v>MES</v>
          </cell>
        </row>
        <row r="4">
          <cell r="A4" t="str">
            <v>NOMBRE_UEJ</v>
          </cell>
          <cell r="B4" t="str">
            <v>01</v>
          </cell>
          <cell r="C4" t="str">
            <v>Total general</v>
          </cell>
        </row>
        <row r="5">
          <cell r="A5" t="str">
            <v>AMAZONAS</v>
          </cell>
          <cell r="B5">
            <v>20847004448</v>
          </cell>
          <cell r="C5">
            <v>20847.004448</v>
          </cell>
        </row>
        <row r="6">
          <cell r="A6" t="str">
            <v>ANTIOQUIA</v>
          </cell>
          <cell r="B6">
            <v>350291376683</v>
          </cell>
          <cell r="C6">
            <v>350291.37668300001</v>
          </cell>
        </row>
        <row r="7">
          <cell r="A7" t="str">
            <v>ARAUCA</v>
          </cell>
          <cell r="B7">
            <v>45047316664</v>
          </cell>
          <cell r="C7">
            <v>45047.316663999998</v>
          </cell>
        </row>
        <row r="8">
          <cell r="A8" t="str">
            <v>ATLANTICO</v>
          </cell>
          <cell r="B8">
            <v>232759509025</v>
          </cell>
          <cell r="C8">
            <v>232759.50902500001</v>
          </cell>
        </row>
        <row r="9">
          <cell r="A9" t="str">
            <v>BOGOTA</v>
          </cell>
          <cell r="B9">
            <v>384977067876</v>
          </cell>
          <cell r="C9">
            <v>384977.06787600002</v>
          </cell>
        </row>
        <row r="10">
          <cell r="A10" t="str">
            <v>BOLIVAR</v>
          </cell>
          <cell r="B10">
            <v>296759111831</v>
          </cell>
          <cell r="C10">
            <v>296759.11183100002</v>
          </cell>
        </row>
        <row r="11">
          <cell r="A11" t="str">
            <v>BOYACa</v>
          </cell>
          <cell r="B11">
            <v>114632887038</v>
          </cell>
          <cell r="C11">
            <v>114632.887038</v>
          </cell>
        </row>
        <row r="12">
          <cell r="A12" t="str">
            <v>CALDAS</v>
          </cell>
          <cell r="B12">
            <v>115805321780</v>
          </cell>
          <cell r="C12">
            <v>115805.32178</v>
          </cell>
        </row>
        <row r="13">
          <cell r="A13" t="str">
            <v>CAQUETa</v>
          </cell>
          <cell r="B13">
            <v>56240900094</v>
          </cell>
          <cell r="C13">
            <v>56240.900093999997</v>
          </cell>
        </row>
        <row r="14">
          <cell r="A14" t="str">
            <v>CASANARE</v>
          </cell>
          <cell r="B14">
            <v>45060261912</v>
          </cell>
          <cell r="C14">
            <v>45060.261912000002</v>
          </cell>
        </row>
        <row r="15">
          <cell r="A15" t="str">
            <v>CAUCA</v>
          </cell>
          <cell r="B15">
            <v>210949828188</v>
          </cell>
          <cell r="C15">
            <v>210949.82818800001</v>
          </cell>
        </row>
        <row r="16">
          <cell r="A16" t="str">
            <v>CESAR</v>
          </cell>
          <cell r="B16">
            <v>189979108384</v>
          </cell>
          <cell r="C16">
            <v>189979.10838399999</v>
          </cell>
        </row>
        <row r="17">
          <cell r="A17" t="str">
            <v>CHOCo</v>
          </cell>
          <cell r="B17">
            <v>176107182835</v>
          </cell>
          <cell r="C17">
            <v>176107.18283500001</v>
          </cell>
        </row>
        <row r="18">
          <cell r="A18" t="str">
            <v>CoRDOBA</v>
          </cell>
          <cell r="B18">
            <v>243210551483</v>
          </cell>
          <cell r="C18">
            <v>243210.55148299999</v>
          </cell>
        </row>
        <row r="19">
          <cell r="A19" t="str">
            <v>CUNDINAMARCA</v>
          </cell>
          <cell r="B19">
            <v>181954124290</v>
          </cell>
          <cell r="C19">
            <v>181954.12429000001</v>
          </cell>
        </row>
        <row r="20">
          <cell r="A20" t="str">
            <v>GUAINIA</v>
          </cell>
          <cell r="B20">
            <v>9582023531</v>
          </cell>
          <cell r="C20">
            <v>9582.0235310000007</v>
          </cell>
        </row>
        <row r="21">
          <cell r="A21" t="str">
            <v>la GUAJIRA</v>
          </cell>
          <cell r="B21">
            <v>301593952432</v>
          </cell>
          <cell r="C21">
            <v>301593.95243200002</v>
          </cell>
        </row>
        <row r="22">
          <cell r="A22" t="str">
            <v>GUAVIARE</v>
          </cell>
          <cell r="B22">
            <v>18203157784</v>
          </cell>
          <cell r="C22">
            <v>18203.157783999999</v>
          </cell>
        </row>
        <row r="23">
          <cell r="A23" t="str">
            <v>HUILA</v>
          </cell>
          <cell r="B23">
            <v>133396881174</v>
          </cell>
          <cell r="C23">
            <v>133396.88117400001</v>
          </cell>
        </row>
        <row r="24">
          <cell r="A24" t="str">
            <v>MAGDALENA</v>
          </cell>
          <cell r="B24">
            <v>208583500350</v>
          </cell>
          <cell r="C24">
            <v>208583.50034999999</v>
          </cell>
        </row>
        <row r="25">
          <cell r="A25" t="str">
            <v>META</v>
          </cell>
          <cell r="B25">
            <v>94881911449</v>
          </cell>
          <cell r="C25">
            <v>94881.911449000007</v>
          </cell>
        </row>
        <row r="26">
          <cell r="A26" t="str">
            <v>NARIÑO</v>
          </cell>
          <cell r="B26">
            <v>206155271055</v>
          </cell>
          <cell r="C26">
            <v>206155.27105499999</v>
          </cell>
        </row>
        <row r="27">
          <cell r="A27" t="str">
            <v>NORTE DE SANTANDER</v>
          </cell>
          <cell r="B27">
            <v>144348155959</v>
          </cell>
          <cell r="C27">
            <v>144348.155959</v>
          </cell>
        </row>
        <row r="28">
          <cell r="A28" t="str">
            <v>PUTUMAYO</v>
          </cell>
          <cell r="B28">
            <v>49156277079</v>
          </cell>
          <cell r="C28">
            <v>49156.277079</v>
          </cell>
        </row>
        <row r="29">
          <cell r="A29" t="str">
            <v>QUINDIO</v>
          </cell>
          <cell r="B29">
            <v>49430328292</v>
          </cell>
          <cell r="C29">
            <v>49430.328291999998</v>
          </cell>
        </row>
        <row r="30">
          <cell r="A30" t="str">
            <v>RISARALDA</v>
          </cell>
          <cell r="B30">
            <v>80825873600</v>
          </cell>
          <cell r="C30">
            <v>80825.873600000006</v>
          </cell>
        </row>
        <row r="31">
          <cell r="A31" t="str">
            <v>SAN ANDRES</v>
          </cell>
          <cell r="B31">
            <v>8758174388</v>
          </cell>
          <cell r="C31">
            <v>8758.1743879999995</v>
          </cell>
        </row>
        <row r="32">
          <cell r="A32" t="str">
            <v>SANTANDER</v>
          </cell>
          <cell r="B32">
            <v>178286859820</v>
          </cell>
          <cell r="C32">
            <v>178286.85982000001</v>
          </cell>
        </row>
        <row r="33">
          <cell r="A33" t="str">
            <v>SUCRE</v>
          </cell>
          <cell r="B33">
            <v>130187621431</v>
          </cell>
          <cell r="C33">
            <v>130187.62143100001</v>
          </cell>
        </row>
        <row r="34">
          <cell r="A34" t="str">
            <v>TOLIMA</v>
          </cell>
          <cell r="B34">
            <v>143931169291</v>
          </cell>
          <cell r="C34">
            <v>143931.169291</v>
          </cell>
        </row>
        <row r="35">
          <cell r="A35" t="str">
            <v>VALLE</v>
          </cell>
          <cell r="B35">
            <v>344542526569</v>
          </cell>
          <cell r="C35">
            <v>344542.52656899998</v>
          </cell>
        </row>
        <row r="36">
          <cell r="A36" t="str">
            <v>VAUPeS</v>
          </cell>
          <cell r="B36">
            <v>8682216588</v>
          </cell>
          <cell r="C36">
            <v>8682.2165879999993</v>
          </cell>
        </row>
        <row r="37">
          <cell r="A37" t="str">
            <v>VICHADA</v>
          </cell>
          <cell r="B37">
            <v>14756925935</v>
          </cell>
          <cell r="C37">
            <v>14756.925934999999</v>
          </cell>
        </row>
        <row r="38">
          <cell r="A38" t="str">
            <v>SEDE NACIONAL</v>
          </cell>
          <cell r="B38">
            <v>1516255551633</v>
          </cell>
          <cell r="C38">
            <v>1516255.5516329999</v>
          </cell>
        </row>
        <row r="39">
          <cell r="A39" t="str">
            <v>Total general</v>
          </cell>
          <cell r="B39">
            <v>6306179930891</v>
          </cell>
          <cell r="C39">
            <v>6306179.9308909997</v>
          </cell>
        </row>
        <row r="40">
          <cell r="C40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A8587-FD30-49A8-934F-9711FE4FE1AA}">
  <dimension ref="A1:O15"/>
  <sheetViews>
    <sheetView showGridLines="0" workbookViewId="0"/>
  </sheetViews>
  <sheetFormatPr baseColWidth="10" defaultRowHeight="15" x14ac:dyDescent="0.25"/>
  <cols>
    <col min="1" max="1" width="55.7109375" bestFit="1" customWidth="1"/>
    <col min="2" max="2" width="12" bestFit="1" customWidth="1"/>
    <col min="3" max="3" width="13.140625" style="15" bestFit="1" customWidth="1"/>
    <col min="4" max="15" width="10.7109375" customWidth="1"/>
  </cols>
  <sheetData>
    <row r="1" spans="1:15" ht="31.5" x14ac:dyDescent="0.25">
      <c r="A1" s="16" t="s">
        <v>14</v>
      </c>
      <c r="B1" s="16" t="s">
        <v>13</v>
      </c>
      <c r="C1" s="17" t="s">
        <v>65</v>
      </c>
      <c r="D1" s="16" t="s">
        <v>12</v>
      </c>
      <c r="E1" s="16" t="s">
        <v>11</v>
      </c>
      <c r="F1" s="16" t="s">
        <v>10</v>
      </c>
      <c r="G1" s="16" t="s">
        <v>9</v>
      </c>
      <c r="H1" s="16" t="s">
        <v>8</v>
      </c>
      <c r="I1" s="16" t="s">
        <v>7</v>
      </c>
      <c r="J1" s="16" t="s">
        <v>6</v>
      </c>
      <c r="K1" s="16" t="s">
        <v>5</v>
      </c>
      <c r="L1" s="16" t="s">
        <v>4</v>
      </c>
      <c r="M1" s="16" t="s">
        <v>3</v>
      </c>
      <c r="N1" s="16" t="s">
        <v>2</v>
      </c>
      <c r="O1" s="16" t="s">
        <v>1</v>
      </c>
    </row>
    <row r="2" spans="1:15" x14ac:dyDescent="0.25">
      <c r="A2" s="18" t="s">
        <v>52</v>
      </c>
      <c r="B2" s="4">
        <v>4643094.4786059996</v>
      </c>
      <c r="C2" s="21">
        <f>B2/$B$15</f>
        <v>0.65420541766971207</v>
      </c>
      <c r="D2" s="19">
        <v>8.480036393339338E-2</v>
      </c>
      <c r="E2" s="19">
        <v>0.64682024553865802</v>
      </c>
      <c r="F2" s="19">
        <v>0.90100052883711201</v>
      </c>
      <c r="G2" s="19">
        <v>0.96823737984643543</v>
      </c>
      <c r="H2" s="19">
        <v>0.97252729237855817</v>
      </c>
      <c r="I2" s="19">
        <v>0.94779512315564407</v>
      </c>
      <c r="J2" s="19">
        <v>0.9501113100175067</v>
      </c>
      <c r="K2" s="19">
        <v>0.95354910302028195</v>
      </c>
      <c r="L2" s="19">
        <v>0.95603974152932159</v>
      </c>
      <c r="M2" s="19">
        <v>0.94530393726500062</v>
      </c>
      <c r="N2" s="19">
        <v>0.96548903828939137</v>
      </c>
      <c r="O2" s="19">
        <v>0.9939640042861303</v>
      </c>
    </row>
    <row r="3" spans="1:15" x14ac:dyDescent="0.25">
      <c r="A3" s="18" t="s">
        <v>53</v>
      </c>
      <c r="B3" s="4">
        <v>1056888.958348</v>
      </c>
      <c r="C3" s="21">
        <f t="shared" ref="C3:C14" si="0">B3/$B$15</f>
        <v>0.14891415318219986</v>
      </c>
      <c r="D3" s="19">
        <v>0.24593969526430279</v>
      </c>
      <c r="E3" s="19">
        <v>0.32680505906167207</v>
      </c>
      <c r="F3" s="19">
        <v>0.63749249518912421</v>
      </c>
      <c r="G3" s="19">
        <v>0.88932901684409338</v>
      </c>
      <c r="H3" s="19">
        <v>0.91173024862566621</v>
      </c>
      <c r="I3" s="19">
        <v>0.93303210130452285</v>
      </c>
      <c r="J3" s="19">
        <v>0.94640998442339908</v>
      </c>
      <c r="K3" s="19">
        <v>0.96473572673099872</v>
      </c>
      <c r="L3" s="19">
        <v>0.96619369575235148</v>
      </c>
      <c r="M3" s="19">
        <v>0.97567848292868464</v>
      </c>
      <c r="N3" s="19">
        <v>0.96226893844003281</v>
      </c>
      <c r="O3" s="19">
        <v>0.99223285895237456</v>
      </c>
    </row>
    <row r="4" spans="1:15" x14ac:dyDescent="0.25">
      <c r="A4" s="18" t="s">
        <v>54</v>
      </c>
      <c r="B4" s="4">
        <v>618262.96245300001</v>
      </c>
      <c r="C4" s="21">
        <f t="shared" si="0"/>
        <v>8.7112373320198527E-2</v>
      </c>
      <c r="D4" s="19">
        <v>5.4504505168249825E-2</v>
      </c>
      <c r="E4" s="19">
        <v>0.12563091369428611</v>
      </c>
      <c r="F4" s="19">
        <v>0.19538854705909303</v>
      </c>
      <c r="G4" s="19">
        <v>0.26951251850252045</v>
      </c>
      <c r="H4" s="19">
        <v>0.343974238480454</v>
      </c>
      <c r="I4" s="19">
        <v>0.46426879063607457</v>
      </c>
      <c r="J4" s="19">
        <v>0.55087722169877529</v>
      </c>
      <c r="K4" s="19">
        <v>0.62818339787555399</v>
      </c>
      <c r="L4" s="19">
        <v>0.70531171084091993</v>
      </c>
      <c r="M4" s="19">
        <v>0.77970090972511752</v>
      </c>
      <c r="N4" s="19">
        <v>0.84980637812203741</v>
      </c>
      <c r="O4" s="19">
        <v>0.97556106506827622</v>
      </c>
    </row>
    <row r="5" spans="1:15" x14ac:dyDescent="0.25">
      <c r="A5" s="18" t="s">
        <v>55</v>
      </c>
      <c r="B5" s="4">
        <v>241567</v>
      </c>
      <c r="C5" s="21">
        <f t="shared" si="0"/>
        <v>3.403644721389907E-2</v>
      </c>
      <c r="D5" s="19">
        <v>0.824447214975633</v>
      </c>
      <c r="E5" s="19">
        <v>0.8215588986957697</v>
      </c>
      <c r="F5" s="19">
        <v>0.87080191384520544</v>
      </c>
      <c r="G5" s="19">
        <v>0.92207031252046123</v>
      </c>
      <c r="H5" s="19">
        <v>0.92168589157434788</v>
      </c>
      <c r="I5" s="19">
        <v>0.93944366906723742</v>
      </c>
      <c r="J5" s="19">
        <v>0.95975049666766876</v>
      </c>
      <c r="K5" s="19">
        <v>0.95993366476188624</v>
      </c>
      <c r="L5" s="19">
        <v>0.95915680579188778</v>
      </c>
      <c r="M5" s="19">
        <v>0.97925527032633497</v>
      </c>
      <c r="N5" s="19">
        <v>0.99035948952820363</v>
      </c>
      <c r="O5" s="19">
        <v>0.99417042246380261</v>
      </c>
    </row>
    <row r="6" spans="1:15" x14ac:dyDescent="0.25">
      <c r="A6" s="18" t="s">
        <v>56</v>
      </c>
      <c r="B6" s="4">
        <v>154778.655</v>
      </c>
      <c r="C6" s="21">
        <f t="shared" si="0"/>
        <v>2.1808092664750547E-2</v>
      </c>
      <c r="D6" s="19">
        <v>5.1201957216621588E-2</v>
      </c>
      <c r="E6" s="19">
        <v>0.39139961264034889</v>
      </c>
      <c r="F6" s="19">
        <v>0.80422526534599914</v>
      </c>
      <c r="G6" s="19">
        <v>0.81442229354986206</v>
      </c>
      <c r="H6" s="19">
        <v>0.81947395739220263</v>
      </c>
      <c r="I6" s="19">
        <v>0.82294979820944902</v>
      </c>
      <c r="J6" s="19">
        <v>0.8580697364873574</v>
      </c>
      <c r="K6" s="19">
        <v>0.87430187835101647</v>
      </c>
      <c r="L6" s="19">
        <v>0.91415271608551241</v>
      </c>
      <c r="M6" s="19">
        <v>0.93116965515964056</v>
      </c>
      <c r="N6" s="19">
        <v>0.94396175182894138</v>
      </c>
      <c r="O6" s="19">
        <v>0.96925206295853172</v>
      </c>
    </row>
    <row r="7" spans="1:15" x14ac:dyDescent="0.25">
      <c r="A7" s="18" t="s">
        <v>57</v>
      </c>
      <c r="B7" s="4">
        <v>146972.74799999999</v>
      </c>
      <c r="C7" s="21">
        <f t="shared" si="0"/>
        <v>2.0708251454808355E-2</v>
      </c>
      <c r="D7" s="19">
        <v>2.9106345813058782E-2</v>
      </c>
      <c r="E7" s="19">
        <v>7.0795327731323882E-2</v>
      </c>
      <c r="F7" s="19">
        <v>8.1059901431460635E-2</v>
      </c>
      <c r="G7" s="19">
        <v>0.61730805684035928</v>
      </c>
      <c r="H7" s="19">
        <v>0.9273984913336345</v>
      </c>
      <c r="I7" s="19">
        <v>0.95197077887707915</v>
      </c>
      <c r="J7" s="19">
        <v>0.9706584206841613</v>
      </c>
      <c r="K7" s="19">
        <v>0.98593008978859198</v>
      </c>
      <c r="L7" s="19">
        <v>0.885114329452239</v>
      </c>
      <c r="M7" s="19">
        <v>0.88833877330662669</v>
      </c>
      <c r="N7" s="19">
        <v>0.90251275385610952</v>
      </c>
      <c r="O7" s="19">
        <v>0.99609985823725256</v>
      </c>
    </row>
    <row r="8" spans="1:15" x14ac:dyDescent="0.25">
      <c r="A8" s="18" t="s">
        <v>58</v>
      </c>
      <c r="B8" s="4">
        <v>130138.816913</v>
      </c>
      <c r="C8" s="21">
        <f t="shared" si="0"/>
        <v>1.8336374473080348E-2</v>
      </c>
      <c r="D8" s="19">
        <v>2.5214553775250937E-2</v>
      </c>
      <c r="E8" s="19">
        <v>4.5445168063010855E-2</v>
      </c>
      <c r="F8" s="19">
        <v>0.24718854099936141</v>
      </c>
      <c r="G8" s="19">
        <v>0.47006695625851624</v>
      </c>
      <c r="H8" s="19">
        <v>0.68326699210829756</v>
      </c>
      <c r="I8" s="19">
        <v>0.82730280584983751</v>
      </c>
      <c r="J8" s="19">
        <v>0.8959824388076767</v>
      </c>
      <c r="K8" s="19">
        <v>0.92478681495770654</v>
      </c>
      <c r="L8" s="19">
        <v>0.94695107295014469</v>
      </c>
      <c r="M8" s="19">
        <v>0.95621681604116648</v>
      </c>
      <c r="N8" s="19">
        <v>0.95144146801168006</v>
      </c>
      <c r="O8" s="19">
        <v>0.99705151600050246</v>
      </c>
    </row>
    <row r="9" spans="1:15" x14ac:dyDescent="0.25">
      <c r="A9" s="18" t="s">
        <v>59</v>
      </c>
      <c r="B9" s="4">
        <v>62950</v>
      </c>
      <c r="C9" s="21">
        <f t="shared" si="0"/>
        <v>8.8695655951141778E-3</v>
      </c>
      <c r="D9" s="19">
        <v>0.32867799791993646</v>
      </c>
      <c r="E9" s="19">
        <v>0.35802826413333333</v>
      </c>
      <c r="F9" s="19">
        <v>0.378588442453</v>
      </c>
      <c r="G9" s="19">
        <v>0.398067548381</v>
      </c>
      <c r="H9" s="19">
        <v>0.4506021080756667</v>
      </c>
      <c r="I9" s="19">
        <v>0.64091564047033334</v>
      </c>
      <c r="J9" s="19">
        <v>0.760000207915</v>
      </c>
      <c r="K9" s="19">
        <v>0.769760175243</v>
      </c>
      <c r="L9" s="19">
        <v>0.80037257848766674</v>
      </c>
      <c r="M9" s="19">
        <v>0.80409597763233343</v>
      </c>
      <c r="N9" s="19">
        <v>0.93587541266741003</v>
      </c>
      <c r="O9" s="19">
        <v>0.99135792667850375</v>
      </c>
    </row>
    <row r="10" spans="1:15" x14ac:dyDescent="0.25">
      <c r="A10" s="18" t="s">
        <v>61</v>
      </c>
      <c r="B10" s="4">
        <v>13050</v>
      </c>
      <c r="C10" s="21">
        <f t="shared" si="0"/>
        <v>1.8387264657067518E-3</v>
      </c>
      <c r="D10" s="19">
        <v>0.19628387754789273</v>
      </c>
      <c r="E10" s="19">
        <v>0.42236761678474138</v>
      </c>
      <c r="F10" s="19">
        <v>0.44104813223292411</v>
      </c>
      <c r="G10" s="19">
        <v>0.44454325101080183</v>
      </c>
      <c r="H10" s="19">
        <v>0.7332368416722288</v>
      </c>
      <c r="I10" s="19">
        <v>0.75240827556998269</v>
      </c>
      <c r="J10" s="19">
        <v>0.76872966496216089</v>
      </c>
      <c r="K10" s="19">
        <v>0.78356786251710298</v>
      </c>
      <c r="L10" s="19">
        <v>0.86522591832394957</v>
      </c>
      <c r="M10" s="19">
        <v>0.95549915132752683</v>
      </c>
      <c r="N10" s="19">
        <v>0.96861699586813044</v>
      </c>
      <c r="O10" s="19">
        <v>0.98327382057010038</v>
      </c>
    </row>
    <row r="11" spans="1:15" x14ac:dyDescent="0.25">
      <c r="A11" s="18" t="s">
        <v>62</v>
      </c>
      <c r="B11" s="4">
        <v>12962</v>
      </c>
      <c r="C11" s="21">
        <f t="shared" si="0"/>
        <v>1.826327390688959E-3</v>
      </c>
      <c r="D11" s="19">
        <v>1.9039821246721184E-2</v>
      </c>
      <c r="E11" s="19">
        <v>3.6726277680652682E-2</v>
      </c>
      <c r="F11" s="19">
        <v>4.9412796134421136E-2</v>
      </c>
      <c r="G11" s="19">
        <v>0.10321984246309246</v>
      </c>
      <c r="H11" s="19">
        <v>0.15937529156954158</v>
      </c>
      <c r="I11" s="19">
        <v>0.18547695143745144</v>
      </c>
      <c r="J11" s="19">
        <v>0.1912538210955711</v>
      </c>
      <c r="K11" s="19">
        <v>0.19333844269619269</v>
      </c>
      <c r="L11" s="19">
        <v>0.20053187733100233</v>
      </c>
      <c r="M11" s="19">
        <v>0.26480180380730378</v>
      </c>
      <c r="N11" s="19">
        <v>0.91405221299357553</v>
      </c>
      <c r="O11" s="19">
        <v>0.99665596636306397</v>
      </c>
    </row>
    <row r="12" spans="1:15" x14ac:dyDescent="0.25">
      <c r="A12" s="18" t="s">
        <v>63</v>
      </c>
      <c r="B12" s="4">
        <v>12571</v>
      </c>
      <c r="C12" s="21">
        <f t="shared" si="0"/>
        <v>1.7712360460076302E-3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0.99931442341744137</v>
      </c>
      <c r="N12" s="19">
        <v>0.99931442341744137</v>
      </c>
      <c r="O12" s="19">
        <v>0.99931442341744137</v>
      </c>
    </row>
    <row r="13" spans="1:15" x14ac:dyDescent="0.25">
      <c r="A13" s="18" t="s">
        <v>64</v>
      </c>
      <c r="B13" s="4">
        <v>4067</v>
      </c>
      <c r="C13" s="21">
        <f t="shared" si="0"/>
        <v>5.7303452383366735E-4</v>
      </c>
      <c r="D13" s="19">
        <v>1.5839980415135744E-3</v>
      </c>
      <c r="E13" s="19">
        <v>0.30233832691643908</v>
      </c>
      <c r="F13" s="19">
        <v>0.32491091919743526</v>
      </c>
      <c r="G13" s="19">
        <v>0.37181766180587017</v>
      </c>
      <c r="H13" s="19">
        <v>0.42339975509274314</v>
      </c>
      <c r="I13" s="19">
        <v>0.42813434783914622</v>
      </c>
      <c r="J13" s="19">
        <v>0.51097539542490322</v>
      </c>
      <c r="K13" s="19">
        <v>0.665694578991323</v>
      </c>
      <c r="L13" s="19">
        <v>0.83521169938787854</v>
      </c>
      <c r="M13" s="19">
        <v>0.87023948661343498</v>
      </c>
      <c r="N13" s="19">
        <v>0.93095185227558408</v>
      </c>
      <c r="O13" s="19">
        <v>0.97177209252189767</v>
      </c>
    </row>
    <row r="14" spans="1:15" x14ac:dyDescent="0.25">
      <c r="A14" s="18" t="s">
        <v>60</v>
      </c>
      <c r="B14" s="4">
        <v>293798.554</v>
      </c>
      <c r="C14" s="21">
        <f t="shared" si="0"/>
        <v>4.1395798990511434E-2</v>
      </c>
      <c r="D14" s="19">
        <v>0.41586171783602349</v>
      </c>
      <c r="E14" s="19">
        <v>0.4425272185342044</v>
      </c>
      <c r="F14" s="19">
        <v>0.47417903592317667</v>
      </c>
      <c r="G14" s="19">
        <v>0.5270183782344865</v>
      </c>
      <c r="H14" s="19">
        <v>0.54829993949182687</v>
      </c>
      <c r="I14" s="19">
        <v>0.55956971460965477</v>
      </c>
      <c r="J14" s="19">
        <v>0.63437360461550174</v>
      </c>
      <c r="K14" s="19">
        <v>0.67188394297302778</v>
      </c>
      <c r="L14" s="19">
        <v>0.70104598328596479</v>
      </c>
      <c r="M14" s="19">
        <v>0.51757502179470516</v>
      </c>
      <c r="N14" s="19">
        <v>0.86955679039837874</v>
      </c>
      <c r="O14" s="19">
        <v>0.90431213204981276</v>
      </c>
    </row>
    <row r="15" spans="1:15" x14ac:dyDescent="0.25">
      <c r="A15" s="20" t="s">
        <v>0</v>
      </c>
      <c r="B15" s="2">
        <f>SUM(B2:B13)</f>
        <v>7097303.6193199996</v>
      </c>
      <c r="C15" s="14">
        <f>SUM(C2:C13)</f>
        <v>0.99999999999999989</v>
      </c>
      <c r="D15" s="1">
        <f>AVERAGE(D2:D14)</f>
        <v>0.17512784990296903</v>
      </c>
      <c r="E15" s="1">
        <f t="shared" ref="E15:O15" si="1">AVERAGE(E2:E14)</f>
        <v>0.30695714842111077</v>
      </c>
      <c r="F15" s="1">
        <f t="shared" si="1"/>
        <v>0.41579203989602409</v>
      </c>
      <c r="G15" s="1">
        <f t="shared" si="1"/>
        <v>0.52273947817365385</v>
      </c>
      <c r="H15" s="1">
        <f t="shared" si="1"/>
        <v>0.60730546521501283</v>
      </c>
      <c r="I15" s="1">
        <f t="shared" si="1"/>
        <v>0.65025138438664709</v>
      </c>
      <c r="J15" s="1">
        <f t="shared" si="1"/>
        <v>0.69209171559997551</v>
      </c>
      <c r="K15" s="1">
        <f t="shared" si="1"/>
        <v>0.72120505214666786</v>
      </c>
      <c r="L15" s="1">
        <f t="shared" si="1"/>
        <v>0.74886985609375689</v>
      </c>
      <c r="M15" s="1">
        <f t="shared" si="1"/>
        <v>0.83593766994963992</v>
      </c>
      <c r="N15" s="1">
        <f t="shared" si="1"/>
        <v>0.93724673120745505</v>
      </c>
      <c r="O15" s="1">
        <f t="shared" si="1"/>
        <v>0.98192447304366859</v>
      </c>
    </row>
  </sheetData>
  <conditionalFormatting sqref="A15">
    <cfRule type="duplicateValues" dxfId="13" priority="18"/>
  </conditionalFormatting>
  <conditionalFormatting sqref="A2">
    <cfRule type="duplicateValues" dxfId="12" priority="17"/>
  </conditionalFormatting>
  <conditionalFormatting sqref="A3">
    <cfRule type="duplicateValues" dxfId="11" priority="16"/>
  </conditionalFormatting>
  <conditionalFormatting sqref="A4">
    <cfRule type="duplicateValues" dxfId="10" priority="15"/>
  </conditionalFormatting>
  <conditionalFormatting sqref="A5">
    <cfRule type="duplicateValues" dxfId="9" priority="13"/>
  </conditionalFormatting>
  <conditionalFormatting sqref="A6">
    <cfRule type="duplicateValues" dxfId="8" priority="12"/>
  </conditionalFormatting>
  <conditionalFormatting sqref="A7">
    <cfRule type="duplicateValues" dxfId="7" priority="11"/>
  </conditionalFormatting>
  <conditionalFormatting sqref="A8">
    <cfRule type="duplicateValues" dxfId="6" priority="10"/>
  </conditionalFormatting>
  <conditionalFormatting sqref="A9">
    <cfRule type="duplicateValues" dxfId="5" priority="9"/>
  </conditionalFormatting>
  <conditionalFormatting sqref="A14">
    <cfRule type="duplicateValues" dxfId="4" priority="8"/>
  </conditionalFormatting>
  <conditionalFormatting sqref="A10">
    <cfRule type="duplicateValues" dxfId="3" priority="7"/>
  </conditionalFormatting>
  <conditionalFormatting sqref="A11">
    <cfRule type="duplicateValues" dxfId="2" priority="6"/>
  </conditionalFormatting>
  <conditionalFormatting sqref="A12">
    <cfRule type="duplicateValues" dxfId="1" priority="5"/>
  </conditionalFormatting>
  <conditionalFormatting sqref="A13">
    <cfRule type="duplicateValues" dxfId="0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D115B-C41C-4F70-9D03-1ADAFC501092}">
  <dimension ref="A1:O36"/>
  <sheetViews>
    <sheetView tabSelected="1" zoomScale="85" zoomScaleNormal="85" workbookViewId="0"/>
  </sheetViews>
  <sheetFormatPr baseColWidth="10" defaultRowHeight="15" x14ac:dyDescent="0.25"/>
  <cols>
    <col min="1" max="1" width="21.28515625" bestFit="1" customWidth="1"/>
    <col min="2" max="2" width="16.42578125" bestFit="1" customWidth="1"/>
    <col min="3" max="3" width="16.42578125" style="3" bestFit="1" customWidth="1"/>
    <col min="4" max="15" width="12.28515625" customWidth="1"/>
  </cols>
  <sheetData>
    <row r="1" spans="1:15" s="12" customFormat="1" ht="15.75" x14ac:dyDescent="0.25">
      <c r="A1" s="13" t="s">
        <v>51</v>
      </c>
      <c r="B1" s="13" t="s">
        <v>50</v>
      </c>
      <c r="C1" s="22" t="s">
        <v>66</v>
      </c>
      <c r="D1" s="13" t="s">
        <v>12</v>
      </c>
      <c r="E1" s="13" t="s">
        <v>11</v>
      </c>
      <c r="F1" s="13" t="s">
        <v>10</v>
      </c>
      <c r="G1" s="13" t="s">
        <v>9</v>
      </c>
      <c r="H1" s="13" t="s">
        <v>8</v>
      </c>
      <c r="I1" s="13" t="s">
        <v>7</v>
      </c>
      <c r="J1" s="13" t="s">
        <v>6</v>
      </c>
      <c r="K1" s="13" t="s">
        <v>5</v>
      </c>
      <c r="L1" s="13" t="s">
        <v>4</v>
      </c>
      <c r="M1" s="13" t="s">
        <v>3</v>
      </c>
      <c r="N1" s="13" t="s">
        <v>2</v>
      </c>
      <c r="O1" s="13" t="s">
        <v>1</v>
      </c>
    </row>
    <row r="2" spans="1:15" x14ac:dyDescent="0.25">
      <c r="A2" s="11" t="s">
        <v>49</v>
      </c>
      <c r="B2" s="10">
        <f>VLOOKUP(A2,'[3]Hoja4 (2)'!$A:$C,3,0)</f>
        <v>1516255.5516329999</v>
      </c>
      <c r="C2" s="9">
        <f>B2/$B$36</f>
        <v>0.24043962719896073</v>
      </c>
      <c r="D2" s="5">
        <v>0.3611308077834704</v>
      </c>
      <c r="E2" s="5">
        <f>VLOOKUP($A2,[3]Hoja4!$A:$M,3,0)</f>
        <v>0.3611308077834704</v>
      </c>
      <c r="F2" s="5">
        <f>VLOOKUP($A2,[3]Hoja4!$A:$M,4,0)</f>
        <v>0.3986353649596463</v>
      </c>
      <c r="G2" s="5">
        <f>VLOOKUP($A2,[3]Hoja4!$A:$M,5,0)</f>
        <v>0.46300667830812381</v>
      </c>
      <c r="H2" s="5">
        <f>VLOOKUP($A2,[3]Hoja4!$A:$M,6,0)</f>
        <v>0.51208941044330392</v>
      </c>
      <c r="I2" s="5">
        <f>VLOOKUP($A2,[3]Hoja4!$A:$M,7,0)</f>
        <v>0.58832491801173725</v>
      </c>
      <c r="J2" s="5">
        <f>VLOOKUP($A2,[3]Hoja4!$A:$M,8,0)</f>
        <v>0.69102396063930072</v>
      </c>
      <c r="K2" s="5">
        <f>VLOOKUP($A2,[3]Hoja4!$A:$M,9,0)</f>
        <v>0.76927617857365937</v>
      </c>
      <c r="L2" s="5">
        <f>VLOOKUP($A2,[3]Hoja4!$A:$M,10,0)</f>
        <v>0.82234132691868667</v>
      </c>
      <c r="M2" s="5">
        <f>VLOOKUP($A2,[3]Hoja4!$A:$M,11,0)</f>
        <v>0.86391126135206375</v>
      </c>
      <c r="N2" s="5">
        <f>VLOOKUP($A2,[3]Hoja4!$A:$M,12,0)</f>
        <v>0.91547271556830501</v>
      </c>
      <c r="O2" s="5">
        <f>VLOOKUP($A2,[3]Hoja4!$A:$M,13,0)</f>
        <v>0.98484051723955457</v>
      </c>
    </row>
    <row r="3" spans="1:15" x14ac:dyDescent="0.25">
      <c r="A3" s="11" t="s">
        <v>48</v>
      </c>
      <c r="B3" s="10">
        <f>VLOOKUP(A3,'[3]Hoja4 (2)'!$A:$C,3,0)</f>
        <v>20847.004448</v>
      </c>
      <c r="C3" s="9">
        <f t="shared" ref="C3:C36" si="0">B3/$B$36</f>
        <v>3.3058055235437164E-3</v>
      </c>
      <c r="D3" s="5">
        <v>0.2118154318628824</v>
      </c>
      <c r="E3" s="5">
        <f>VLOOKUP($A3,[3]Hoja4!$A:$M,3,0)</f>
        <v>0.86681908157478993</v>
      </c>
      <c r="F3" s="5">
        <f>VLOOKUP($A3,[3]Hoja4!$A:$M,4,0)</f>
        <v>0.85917789935363997</v>
      </c>
      <c r="G3" s="5">
        <f>VLOOKUP($A3,[3]Hoja4!$A:$M,5,0)</f>
        <v>0.91246899780068669</v>
      </c>
      <c r="H3" s="5">
        <f>VLOOKUP($A3,[3]Hoja4!$A:$M,6,0)</f>
        <v>0.91718463525401073</v>
      </c>
      <c r="I3" s="5">
        <f>VLOOKUP($A3,[3]Hoja4!$A:$M,7,0)</f>
        <v>0.87552025710627501</v>
      </c>
      <c r="J3" s="5">
        <f>VLOOKUP($A3,[3]Hoja4!$A:$M,8,0)</f>
        <v>0.94438219310195737</v>
      </c>
      <c r="K3" s="5">
        <f>VLOOKUP($A3,[3]Hoja4!$A:$M,9,0)</f>
        <v>0.96019770250575087</v>
      </c>
      <c r="L3" s="5">
        <f>VLOOKUP($A3,[3]Hoja4!$A:$M,10,0)</f>
        <v>0.93793411900143642</v>
      </c>
      <c r="M3" s="5">
        <f>VLOOKUP($A3,[3]Hoja4!$A:$M,11,0)</f>
        <v>0.95438780135310319</v>
      </c>
      <c r="N3" s="5">
        <f>VLOOKUP($A3,[3]Hoja4!$A:$M,12,0)</f>
        <v>0.95270081977023502</v>
      </c>
      <c r="O3" s="5">
        <f>VLOOKUP($A3,[3]Hoja4!$A:$M,13,0)</f>
        <v>0.96547975668891683</v>
      </c>
    </row>
    <row r="4" spans="1:15" x14ac:dyDescent="0.25">
      <c r="A4" s="11" t="s">
        <v>47</v>
      </c>
      <c r="B4" s="10">
        <f>VLOOKUP(A4,'[3]Hoja4 (2)'!$A:$C,3,0)</f>
        <v>350291.37668300001</v>
      </c>
      <c r="C4" s="9">
        <f t="shared" si="0"/>
        <v>5.5547317159012205E-2</v>
      </c>
      <c r="D4" s="5">
        <v>0.53867793659643137</v>
      </c>
      <c r="E4" s="5">
        <f>VLOOKUP($A4,[3]Hoja4!$A:$M,3,0)</f>
        <v>0.80810372454876167</v>
      </c>
      <c r="F4" s="5">
        <f>VLOOKUP($A4,[3]Hoja4!$A:$M,4,0)</f>
        <v>0.94675306009791638</v>
      </c>
      <c r="G4" s="5">
        <f>VLOOKUP($A4,[3]Hoja4!$A:$M,5,0)</f>
        <v>0.94897892903922709</v>
      </c>
      <c r="H4" s="5">
        <f>VLOOKUP($A4,[3]Hoja4!$A:$M,6,0)</f>
        <v>0.96805159908873961</v>
      </c>
      <c r="I4" s="5">
        <f>VLOOKUP($A4,[3]Hoja4!$A:$M,7,0)</f>
        <v>0.94358675704128081</v>
      </c>
      <c r="J4" s="5">
        <f>VLOOKUP($A4,[3]Hoja4!$A:$M,8,0)</f>
        <v>0.97934115086764206</v>
      </c>
      <c r="K4" s="5">
        <f>VLOOKUP($A4,[3]Hoja4!$A:$M,9,0)</f>
        <v>0.98208780349086688</v>
      </c>
      <c r="L4" s="5">
        <f>VLOOKUP($A4,[3]Hoja4!$A:$M,10,0)</f>
        <v>0.97629126761270701</v>
      </c>
      <c r="M4" s="5">
        <f>VLOOKUP($A4,[3]Hoja4!$A:$M,11,0)</f>
        <v>0.97229389835545854</v>
      </c>
      <c r="N4" s="5">
        <f>VLOOKUP($A4,[3]Hoja4!$A:$M,12,0)</f>
        <v>0.97730897710765285</v>
      </c>
      <c r="O4" s="5">
        <f>VLOOKUP($A4,[3]Hoja4!$A:$M,13,0)</f>
        <v>0.99641108996925309</v>
      </c>
    </row>
    <row r="5" spans="1:15" x14ac:dyDescent="0.25">
      <c r="A5" s="11" t="s">
        <v>46</v>
      </c>
      <c r="B5" s="10">
        <f>VLOOKUP(A5,'[3]Hoja4 (2)'!$A:$C,3,0)</f>
        <v>45047.316663999998</v>
      </c>
      <c r="C5" s="9">
        <f t="shared" si="0"/>
        <v>7.1433605063081773E-3</v>
      </c>
      <c r="D5" s="5">
        <v>0.17196563060028183</v>
      </c>
      <c r="E5" s="5">
        <f>VLOOKUP($A5,[3]Hoja4!$A:$M,3,0)</f>
        <v>0.87451441925194462</v>
      </c>
      <c r="F5" s="5">
        <f>VLOOKUP($A5,[3]Hoja4!$A:$M,4,0)</f>
        <v>0.8922081678501238</v>
      </c>
      <c r="G5" s="5">
        <f>VLOOKUP($A5,[3]Hoja4!$A:$M,5,0)</f>
        <v>0.91355393931040207</v>
      </c>
      <c r="H5" s="5">
        <f>VLOOKUP($A5,[3]Hoja4!$A:$M,6,0)</f>
        <v>0.94237213145827414</v>
      </c>
      <c r="I5" s="5">
        <f>VLOOKUP($A5,[3]Hoja4!$A:$M,7,0)</f>
        <v>0.91631872456798169</v>
      </c>
      <c r="J5" s="5">
        <f>VLOOKUP($A5,[3]Hoja4!$A:$M,8,0)</f>
        <v>0.97903738957732978</v>
      </c>
      <c r="K5" s="5">
        <f>VLOOKUP($A5,[3]Hoja4!$A:$M,9,0)</f>
        <v>0.98663564282859118</v>
      </c>
      <c r="L5" s="5">
        <f>VLOOKUP($A5,[3]Hoja4!$A:$M,10,0)</f>
        <v>0.9700696804624076</v>
      </c>
      <c r="M5" s="5">
        <f>VLOOKUP($A5,[3]Hoja4!$A:$M,11,0)</f>
        <v>0.97980640180626954</v>
      </c>
      <c r="N5" s="5">
        <f>VLOOKUP($A5,[3]Hoja4!$A:$M,12,0)</f>
        <v>0.99193454794092373</v>
      </c>
      <c r="O5" s="5">
        <f>VLOOKUP($A5,[3]Hoja4!$A:$M,13,0)</f>
        <v>0.99602211053900847</v>
      </c>
    </row>
    <row r="6" spans="1:15" x14ac:dyDescent="0.25">
      <c r="A6" s="11" t="s">
        <v>45</v>
      </c>
      <c r="B6" s="10">
        <f>VLOOKUP(A6,'[3]Hoja4 (2)'!$A:$C,3,0)</f>
        <v>232759.50902500001</v>
      </c>
      <c r="C6" s="9">
        <f t="shared" si="0"/>
        <v>3.6909747513676386E-2</v>
      </c>
      <c r="D6" s="5">
        <v>0.52043712796670338</v>
      </c>
      <c r="E6" s="5">
        <f>VLOOKUP($A6,[3]Hoja4!$A:$M,3,0)</f>
        <v>0.84291848169703398</v>
      </c>
      <c r="F6" s="5">
        <f>VLOOKUP($A6,[3]Hoja4!$A:$M,4,0)</f>
        <v>0.90568014121722351</v>
      </c>
      <c r="G6" s="5">
        <f>VLOOKUP($A6,[3]Hoja4!$A:$M,5,0)</f>
        <v>0.91615549416940689</v>
      </c>
      <c r="H6" s="5">
        <f>VLOOKUP($A6,[3]Hoja4!$A:$M,6,0)</f>
        <v>0.95586972348524191</v>
      </c>
      <c r="I6" s="5">
        <f>VLOOKUP($A6,[3]Hoja4!$A:$M,7,0)</f>
        <v>0.95297284584736097</v>
      </c>
      <c r="J6" s="5">
        <f>VLOOKUP($A6,[3]Hoja4!$A:$M,8,0)</f>
        <v>0.98626838784049797</v>
      </c>
      <c r="K6" s="5">
        <f>VLOOKUP($A6,[3]Hoja4!$A:$M,9,0)</f>
        <v>0.98253969166009525</v>
      </c>
      <c r="L6" s="5">
        <f>VLOOKUP($A6,[3]Hoja4!$A:$M,10,0)</f>
        <v>0.98134270552093661</v>
      </c>
      <c r="M6" s="5">
        <f>VLOOKUP($A6,[3]Hoja4!$A:$M,11,0)</f>
        <v>0.98559087352548524</v>
      </c>
      <c r="N6" s="5">
        <f>VLOOKUP($A6,[3]Hoja4!$A:$M,12,0)</f>
        <v>0.98237595310383452</v>
      </c>
      <c r="O6" s="5">
        <f>VLOOKUP($A6,[3]Hoja4!$A:$M,13,0)</f>
        <v>0.99639399359552461</v>
      </c>
    </row>
    <row r="7" spans="1:15" x14ac:dyDescent="0.25">
      <c r="A7" s="11" t="s">
        <v>44</v>
      </c>
      <c r="B7" s="10">
        <f>VLOOKUP(A7,'[3]Hoja4 (2)'!$A:$C,3,0)</f>
        <v>384977.06787600002</v>
      </c>
      <c r="C7" s="9">
        <f t="shared" si="0"/>
        <v>6.1047586985296602E-2</v>
      </c>
      <c r="D7" s="5">
        <v>0.51694738899152248</v>
      </c>
      <c r="E7" s="5">
        <f>VLOOKUP($A7,[3]Hoja4!$A:$M,3,0)</f>
        <v>0.78137501361413253</v>
      </c>
      <c r="F7" s="5">
        <f>VLOOKUP($A7,[3]Hoja4!$A:$M,4,0)</f>
        <v>0.88258442702121809</v>
      </c>
      <c r="G7" s="5">
        <f>VLOOKUP($A7,[3]Hoja4!$A:$M,5,0)</f>
        <v>0.92618897996918781</v>
      </c>
      <c r="H7" s="5">
        <f>VLOOKUP($A7,[3]Hoja4!$A:$M,6,0)</f>
        <v>0.9641523662032675</v>
      </c>
      <c r="I7" s="5">
        <f>VLOOKUP($A7,[3]Hoja4!$A:$M,7,0)</f>
        <v>0.95083733358442579</v>
      </c>
      <c r="J7" s="5">
        <f>VLOOKUP($A7,[3]Hoja4!$A:$M,8,0)</f>
        <v>0.975337862666115</v>
      </c>
      <c r="K7" s="5">
        <f>VLOOKUP($A7,[3]Hoja4!$A:$M,9,0)</f>
        <v>0.97757038829108356</v>
      </c>
      <c r="L7" s="5">
        <f>VLOOKUP($A7,[3]Hoja4!$A:$M,10,0)</f>
        <v>0.98210989011125305</v>
      </c>
      <c r="M7" s="5">
        <f>VLOOKUP($A7,[3]Hoja4!$A:$M,11,0)</f>
        <v>0.97584236679677905</v>
      </c>
      <c r="N7" s="5">
        <f>VLOOKUP($A7,[3]Hoja4!$A:$M,12,0)</f>
        <v>0.98174189818587176</v>
      </c>
      <c r="O7" s="5">
        <f>VLOOKUP($A7,[3]Hoja4!$A:$M,13,0)</f>
        <v>0.99133964163361432</v>
      </c>
    </row>
    <row r="8" spans="1:15" x14ac:dyDescent="0.25">
      <c r="A8" s="11" t="s">
        <v>43</v>
      </c>
      <c r="B8" s="10">
        <f>VLOOKUP(A8,'[3]Hoja4 (2)'!$A:$C,3,0)</f>
        <v>296759.11183100002</v>
      </c>
      <c r="C8" s="9">
        <f t="shared" si="0"/>
        <v>4.7058459334044241E-2</v>
      </c>
      <c r="D8" s="5">
        <v>0.42673865074885242</v>
      </c>
      <c r="E8" s="5">
        <f>VLOOKUP($A8,[3]Hoja4!$A:$M,3,0)</f>
        <v>0.82495457558840835</v>
      </c>
      <c r="F8" s="5">
        <f>VLOOKUP($A8,[3]Hoja4!$A:$M,4,0)</f>
        <v>0.89580924590142208</v>
      </c>
      <c r="G8" s="5">
        <f>VLOOKUP($A8,[3]Hoja4!$A:$M,5,0)</f>
        <v>0.91853968845405343</v>
      </c>
      <c r="H8" s="5">
        <f>VLOOKUP($A8,[3]Hoja4!$A:$M,6,0)</f>
        <v>0.95653373768990646</v>
      </c>
      <c r="I8" s="5">
        <f>VLOOKUP($A8,[3]Hoja4!$A:$M,7,0)</f>
        <v>0.93395125527892009</v>
      </c>
      <c r="J8" s="5">
        <f>VLOOKUP($A8,[3]Hoja4!$A:$M,8,0)</f>
        <v>0.97139361268206914</v>
      </c>
      <c r="K8" s="5">
        <f>VLOOKUP($A8,[3]Hoja4!$A:$M,9,0)</f>
        <v>0.98198377477705501</v>
      </c>
      <c r="L8" s="5">
        <f>VLOOKUP($A8,[3]Hoja4!$A:$M,10,0)</f>
        <v>0.98603825375156162</v>
      </c>
      <c r="M8" s="5">
        <f>VLOOKUP($A8,[3]Hoja4!$A:$M,11,0)</f>
        <v>0.96789754831688257</v>
      </c>
      <c r="N8" s="5">
        <f>VLOOKUP($A8,[3]Hoja4!$A:$M,12,0)</f>
        <v>0.98092872774830486</v>
      </c>
      <c r="O8" s="5">
        <f>VLOOKUP($A8,[3]Hoja4!$A:$M,13,0)</f>
        <v>0.99364671203836097</v>
      </c>
    </row>
    <row r="9" spans="1:15" x14ac:dyDescent="0.25">
      <c r="A9" s="11" t="s">
        <v>42</v>
      </c>
      <c r="B9" s="10">
        <f>VLOOKUP(A9,'[3]Hoja4 (2)'!$A:$C,3,0)</f>
        <v>114632.887038</v>
      </c>
      <c r="C9" s="9">
        <f t="shared" si="0"/>
        <v>1.8177864934755126E-2</v>
      </c>
      <c r="D9" s="5">
        <v>0.62937626290303306</v>
      </c>
      <c r="E9" s="5">
        <f>VLOOKUP($A9,[3]Hoja4!$A:$M,3,0)</f>
        <v>0.82689777279726051</v>
      </c>
      <c r="F9" s="5">
        <f>VLOOKUP($A9,[3]Hoja4!$A:$M,4,0)</f>
        <v>0.87162174894504207</v>
      </c>
      <c r="G9" s="5">
        <f>VLOOKUP($A9,[3]Hoja4!$A:$M,5,0)</f>
        <v>0.92263182811092892</v>
      </c>
      <c r="H9" s="5">
        <f>VLOOKUP($A9,[3]Hoja4!$A:$M,6,0)</f>
        <v>0.96413605534700553</v>
      </c>
      <c r="I9" s="5">
        <f>VLOOKUP($A9,[3]Hoja4!$A:$M,7,0)</f>
        <v>0.9445566719365639</v>
      </c>
      <c r="J9" s="5">
        <f>VLOOKUP($A9,[3]Hoja4!$A:$M,8,0)</f>
        <v>0.97561958505833335</v>
      </c>
      <c r="K9" s="5">
        <f>VLOOKUP($A9,[3]Hoja4!$A:$M,9,0)</f>
        <v>0.97513687602020083</v>
      </c>
      <c r="L9" s="5">
        <f>VLOOKUP($A9,[3]Hoja4!$A:$M,10,0)</f>
        <v>0.97393536944759929</v>
      </c>
      <c r="M9" s="5">
        <f>VLOOKUP($A9,[3]Hoja4!$A:$M,11,0)</f>
        <v>0.96413538945750565</v>
      </c>
      <c r="N9" s="5">
        <f>VLOOKUP($A9,[3]Hoja4!$A:$M,12,0)</f>
        <v>0.97551765355178888</v>
      </c>
      <c r="O9" s="5">
        <f>VLOOKUP($A9,[3]Hoja4!$A:$M,13,0)</f>
        <v>0.99385296988609328</v>
      </c>
    </row>
    <row r="10" spans="1:15" x14ac:dyDescent="0.25">
      <c r="A10" s="11" t="s">
        <v>41</v>
      </c>
      <c r="B10" s="10">
        <f>VLOOKUP(A10,'[3]Hoja4 (2)'!$A:$C,3,0)</f>
        <v>115805.32178</v>
      </c>
      <c r="C10" s="9">
        <f t="shared" si="0"/>
        <v>1.836378331241777E-2</v>
      </c>
      <c r="D10" s="5">
        <v>0.27856201732112501</v>
      </c>
      <c r="E10" s="5">
        <f>VLOOKUP($A10,[3]Hoja4!$A:$M,3,0)</f>
        <v>0.89497930186799923</v>
      </c>
      <c r="F10" s="5">
        <f>VLOOKUP($A10,[3]Hoja4!$A:$M,4,0)</f>
        <v>0.91029866752399324</v>
      </c>
      <c r="G10" s="5">
        <f>VLOOKUP($A10,[3]Hoja4!$A:$M,5,0)</f>
        <v>0.96787926360458032</v>
      </c>
      <c r="H10" s="5">
        <f>VLOOKUP($A10,[3]Hoja4!$A:$M,6,0)</f>
        <v>0.97366267601832246</v>
      </c>
      <c r="I10" s="5">
        <f>VLOOKUP($A10,[3]Hoja4!$A:$M,7,0)</f>
        <v>0.94262601952949276</v>
      </c>
      <c r="J10" s="5">
        <f>VLOOKUP($A10,[3]Hoja4!$A:$M,8,0)</f>
        <v>0.98383486321352842</v>
      </c>
      <c r="K10" s="5">
        <f>VLOOKUP($A10,[3]Hoja4!$A:$M,9,0)</f>
        <v>0.98498959010383313</v>
      </c>
      <c r="L10" s="5">
        <f>VLOOKUP($A10,[3]Hoja4!$A:$M,10,0)</f>
        <v>0.98979992256976157</v>
      </c>
      <c r="M10" s="5">
        <f>VLOOKUP($A10,[3]Hoja4!$A:$M,11,0)</f>
        <v>0.97752420774235427</v>
      </c>
      <c r="N10" s="5">
        <f>VLOOKUP($A10,[3]Hoja4!$A:$M,12,0)</f>
        <v>0.97343393838539327</v>
      </c>
      <c r="O10" s="5">
        <f>VLOOKUP($A10,[3]Hoja4!$A:$M,13,0)</f>
        <v>0.99464009962981281</v>
      </c>
    </row>
    <row r="11" spans="1:15" x14ac:dyDescent="0.25">
      <c r="A11" s="11" t="s">
        <v>40</v>
      </c>
      <c r="B11" s="10">
        <f>VLOOKUP(A11,'[3]Hoja4 (2)'!$A:$C,3,0)</f>
        <v>56240.900093999997</v>
      </c>
      <c r="C11" s="9">
        <f t="shared" si="0"/>
        <v>8.9183785921651808E-3</v>
      </c>
      <c r="D11" s="5">
        <v>0.19919412617802426</v>
      </c>
      <c r="E11" s="5">
        <f>VLOOKUP($A11,[3]Hoja4!$A:$M,3,0)</f>
        <v>0.87444557432915171</v>
      </c>
      <c r="F11" s="5">
        <f>VLOOKUP($A11,[3]Hoja4!$A:$M,4,0)</f>
        <v>0.90678180384249529</v>
      </c>
      <c r="G11" s="5">
        <f>VLOOKUP($A11,[3]Hoja4!$A:$M,5,0)</f>
        <v>0.93401808730050639</v>
      </c>
      <c r="H11" s="5">
        <f>VLOOKUP($A11,[3]Hoja4!$A:$M,6,0)</f>
        <v>0.94733262018466857</v>
      </c>
      <c r="I11" s="5">
        <f>VLOOKUP($A11,[3]Hoja4!$A:$M,7,0)</f>
        <v>0.91015155615800802</v>
      </c>
      <c r="J11" s="5">
        <f>VLOOKUP($A11,[3]Hoja4!$A:$M,8,0)</f>
        <v>0.9716906933959164</v>
      </c>
      <c r="K11" s="5">
        <f>VLOOKUP($A11,[3]Hoja4!$A:$M,9,0)</f>
        <v>0.98026892034959523</v>
      </c>
      <c r="L11" s="5">
        <f>VLOOKUP($A11,[3]Hoja4!$A:$M,10,0)</f>
        <v>0.985130992184166</v>
      </c>
      <c r="M11" s="5">
        <f>VLOOKUP($A11,[3]Hoja4!$A:$M,11,0)</f>
        <v>0.97645836656264673</v>
      </c>
      <c r="N11" s="5">
        <f>VLOOKUP($A11,[3]Hoja4!$A:$M,12,0)</f>
        <v>0.98826009048434904</v>
      </c>
      <c r="O11" s="5">
        <f>VLOOKUP($A11,[3]Hoja4!$A:$M,13,0)</f>
        <v>0.99798684435749274</v>
      </c>
    </row>
    <row r="12" spans="1:15" x14ac:dyDescent="0.25">
      <c r="A12" s="11" t="s">
        <v>39</v>
      </c>
      <c r="B12" s="10">
        <f>VLOOKUP(A12,'[3]Hoja4 (2)'!$A:$C,3,0)</f>
        <v>45060.261912000002</v>
      </c>
      <c r="C12" s="9">
        <f t="shared" si="0"/>
        <v>7.1454132939136484E-3</v>
      </c>
      <c r="D12" s="5">
        <v>0.17640778580370878</v>
      </c>
      <c r="E12" s="5">
        <f>VLOOKUP($A12,[3]Hoja4!$A:$M,3,0)</f>
        <v>0.91080395348776499</v>
      </c>
      <c r="F12" s="5">
        <f>VLOOKUP($A12,[3]Hoja4!$A:$M,4,0)</f>
        <v>0.92850771104564001</v>
      </c>
      <c r="G12" s="5">
        <f>VLOOKUP($A12,[3]Hoja4!$A:$M,5,0)</f>
        <v>0.94789120823885098</v>
      </c>
      <c r="H12" s="5">
        <f>VLOOKUP($A12,[3]Hoja4!$A:$M,6,0)</f>
        <v>0.95861020671130293</v>
      </c>
      <c r="I12" s="5">
        <f>VLOOKUP($A12,[3]Hoja4!$A:$M,7,0)</f>
        <v>0.92383722365603693</v>
      </c>
      <c r="J12" s="5">
        <f>VLOOKUP($A12,[3]Hoja4!$A:$M,8,0)</f>
        <v>0.97307578775619408</v>
      </c>
      <c r="K12" s="5">
        <f>VLOOKUP($A12,[3]Hoja4!$A:$M,9,0)</f>
        <v>0.97854506173378264</v>
      </c>
      <c r="L12" s="5">
        <f>VLOOKUP($A12,[3]Hoja4!$A:$M,10,0)</f>
        <v>0.96309535058800888</v>
      </c>
      <c r="M12" s="5">
        <f>VLOOKUP($A12,[3]Hoja4!$A:$M,11,0)</f>
        <v>0.97373561152495891</v>
      </c>
      <c r="N12" s="5">
        <f>VLOOKUP($A12,[3]Hoja4!$A:$M,12,0)</f>
        <v>0.9861553951051264</v>
      </c>
      <c r="O12" s="5">
        <f>VLOOKUP($A12,[3]Hoja4!$A:$M,13,0)</f>
        <v>0.9901709710626333</v>
      </c>
    </row>
    <row r="13" spans="1:15" x14ac:dyDescent="0.25">
      <c r="A13" s="11" t="s">
        <v>38</v>
      </c>
      <c r="B13" s="10">
        <f>VLOOKUP(A13,'[3]Hoja4 (2)'!$A:$C,3,0)</f>
        <v>210949.82818800001</v>
      </c>
      <c r="C13" s="9">
        <f t="shared" si="0"/>
        <v>3.3451285960721854E-2</v>
      </c>
      <c r="D13" s="5">
        <v>0.47112150951966503</v>
      </c>
      <c r="E13" s="5">
        <f>VLOOKUP($A13,[3]Hoja4!$A:$M,3,0)</f>
        <v>0.85719633424948072</v>
      </c>
      <c r="F13" s="5">
        <f>VLOOKUP($A13,[3]Hoja4!$A:$M,4,0)</f>
        <v>0.90852621502803754</v>
      </c>
      <c r="G13" s="5">
        <f>VLOOKUP($A13,[3]Hoja4!$A:$M,5,0)</f>
        <v>0.93203755001582655</v>
      </c>
      <c r="H13" s="5">
        <f>VLOOKUP($A13,[3]Hoja4!$A:$M,6,0)</f>
        <v>0.96451118786851353</v>
      </c>
      <c r="I13" s="5">
        <f>VLOOKUP($A13,[3]Hoja4!$A:$M,7,0)</f>
        <v>0.94067328220559276</v>
      </c>
      <c r="J13" s="5">
        <f>VLOOKUP($A13,[3]Hoja4!$A:$M,8,0)</f>
        <v>0.97714775512737007</v>
      </c>
      <c r="K13" s="5">
        <f>VLOOKUP($A13,[3]Hoja4!$A:$M,9,0)</f>
        <v>0.98152631149520164</v>
      </c>
      <c r="L13" s="5">
        <f>VLOOKUP($A13,[3]Hoja4!$A:$M,10,0)</f>
        <v>0.98819033753297625</v>
      </c>
      <c r="M13" s="5">
        <f>VLOOKUP($A13,[3]Hoja4!$A:$M,11,0)</f>
        <v>0.97349452963354477</v>
      </c>
      <c r="N13" s="5">
        <f>VLOOKUP($A13,[3]Hoja4!$A:$M,12,0)</f>
        <v>0.98337818191611637</v>
      </c>
      <c r="O13" s="5">
        <f>VLOOKUP($A13,[3]Hoja4!$A:$M,13,0)</f>
        <v>0.99468720223470386</v>
      </c>
    </row>
    <row r="14" spans="1:15" x14ac:dyDescent="0.25">
      <c r="A14" s="11" t="s">
        <v>37</v>
      </c>
      <c r="B14" s="10">
        <f>VLOOKUP(A14,'[3]Hoja4 (2)'!$A:$C,3,0)</f>
        <v>189979.10838399999</v>
      </c>
      <c r="C14" s="9">
        <f t="shared" si="0"/>
        <v>3.0125862323303207E-2</v>
      </c>
      <c r="D14" s="5">
        <v>0.36214653576623362</v>
      </c>
      <c r="E14" s="5">
        <f>VLOOKUP($A14,[3]Hoja4!$A:$M,3,0)</f>
        <v>0.82008532238952292</v>
      </c>
      <c r="F14" s="5">
        <f>VLOOKUP($A14,[3]Hoja4!$A:$M,4,0)</f>
        <v>0.92002073691393338</v>
      </c>
      <c r="G14" s="5">
        <f>VLOOKUP($A14,[3]Hoja4!$A:$M,5,0)</f>
        <v>0.92822239732107159</v>
      </c>
      <c r="H14" s="5">
        <f>VLOOKUP($A14,[3]Hoja4!$A:$M,6,0)</f>
        <v>0.95485202052348528</v>
      </c>
      <c r="I14" s="5">
        <f>VLOOKUP($A14,[3]Hoja4!$A:$M,7,0)</f>
        <v>0.92486532925709675</v>
      </c>
      <c r="J14" s="5">
        <f>VLOOKUP($A14,[3]Hoja4!$A:$M,8,0)</f>
        <v>0.97646708392799142</v>
      </c>
      <c r="K14" s="5">
        <f>VLOOKUP($A14,[3]Hoja4!$A:$M,9,0)</f>
        <v>0.9813253582647159</v>
      </c>
      <c r="L14" s="5">
        <f>VLOOKUP($A14,[3]Hoja4!$A:$M,10,0)</f>
        <v>0.99027910170772482</v>
      </c>
      <c r="M14" s="5">
        <f>VLOOKUP($A14,[3]Hoja4!$A:$M,11,0)</f>
        <v>0.97978523526118955</v>
      </c>
      <c r="N14" s="5">
        <f>VLOOKUP($A14,[3]Hoja4!$A:$M,12,0)</f>
        <v>0.99079495210369029</v>
      </c>
      <c r="O14" s="5">
        <f>VLOOKUP($A14,[3]Hoja4!$A:$M,13,0)</f>
        <v>0.9966751424924013</v>
      </c>
    </row>
    <row r="15" spans="1:15" x14ac:dyDescent="0.25">
      <c r="A15" s="11" t="s">
        <v>36</v>
      </c>
      <c r="B15" s="10">
        <f>VLOOKUP(A15,'[3]Hoja4 (2)'!$A:$C,3,0)</f>
        <v>176107.18283500001</v>
      </c>
      <c r="C15" s="9">
        <f t="shared" si="0"/>
        <v>2.7926127190303282E-2</v>
      </c>
      <c r="D15" s="5">
        <v>0.26746711805997497</v>
      </c>
      <c r="E15" s="5">
        <f>VLOOKUP($A15,[3]Hoja4!$A:$M,3,0)</f>
        <v>0.82283048349721588</v>
      </c>
      <c r="F15" s="5">
        <f>VLOOKUP($A15,[3]Hoja4!$A:$M,4,0)</f>
        <v>0.85319915308540906</v>
      </c>
      <c r="G15" s="5">
        <f>VLOOKUP($A15,[3]Hoja4!$A:$M,5,0)</f>
        <v>0.89274595396887957</v>
      </c>
      <c r="H15" s="5">
        <f>VLOOKUP($A15,[3]Hoja4!$A:$M,6,0)</f>
        <v>0.95493793035213259</v>
      </c>
      <c r="I15" s="5">
        <f>VLOOKUP($A15,[3]Hoja4!$A:$M,7,0)</f>
        <v>0.91220395901377804</v>
      </c>
      <c r="J15" s="5">
        <f>VLOOKUP($A15,[3]Hoja4!$A:$M,8,0)</f>
        <v>0.97345174049727756</v>
      </c>
      <c r="K15" s="5">
        <f>VLOOKUP($A15,[3]Hoja4!$A:$M,9,0)</f>
        <v>0.98173260867548295</v>
      </c>
      <c r="L15" s="5">
        <f>VLOOKUP($A15,[3]Hoja4!$A:$M,10,0)</f>
        <v>0.97395093491580109</v>
      </c>
      <c r="M15" s="5">
        <f>VLOOKUP($A15,[3]Hoja4!$A:$M,11,0)</f>
        <v>0.97695761997922281</v>
      </c>
      <c r="N15" s="5">
        <f>VLOOKUP($A15,[3]Hoja4!$A:$M,12,0)</f>
        <v>0.98815370429398253</v>
      </c>
      <c r="O15" s="5">
        <f>VLOOKUP($A15,[3]Hoja4!$A:$M,13,0)</f>
        <v>0.99141613239921733</v>
      </c>
    </row>
    <row r="16" spans="1:15" x14ac:dyDescent="0.25">
      <c r="A16" s="11" t="s">
        <v>35</v>
      </c>
      <c r="B16" s="10">
        <f>VLOOKUP(A16,'[3]Hoja4 (2)'!$A:$C,3,0)</f>
        <v>243210.55148299999</v>
      </c>
      <c r="C16" s="9">
        <f t="shared" si="0"/>
        <v>3.8567017457213082E-2</v>
      </c>
      <c r="D16" s="5">
        <v>0.479852985565353</v>
      </c>
      <c r="E16" s="5">
        <f>VLOOKUP($A16,[3]Hoja4!$A:$M,3,0)</f>
        <v>0.79741266124647892</v>
      </c>
      <c r="F16" s="5">
        <f>VLOOKUP($A16,[3]Hoja4!$A:$M,4,0)</f>
        <v>0.82453391586675684</v>
      </c>
      <c r="G16" s="5">
        <f>VLOOKUP($A16,[3]Hoja4!$A:$M,5,0)</f>
        <v>0.88570554836314574</v>
      </c>
      <c r="H16" s="5">
        <f>VLOOKUP($A16,[3]Hoja4!$A:$M,6,0)</f>
        <v>0.9564643591356593</v>
      </c>
      <c r="I16" s="5">
        <f>VLOOKUP($A16,[3]Hoja4!$A:$M,7,0)</f>
        <v>0.923662288124241</v>
      </c>
      <c r="J16" s="5">
        <f>VLOOKUP($A16,[3]Hoja4!$A:$M,8,0)</f>
        <v>0.9787047617894733</v>
      </c>
      <c r="K16" s="5">
        <f>VLOOKUP($A16,[3]Hoja4!$A:$M,9,0)</f>
        <v>0.9741078918657724</v>
      </c>
      <c r="L16" s="5">
        <f>VLOOKUP($A16,[3]Hoja4!$A:$M,10,0)</f>
        <v>0.99085350156749175</v>
      </c>
      <c r="M16" s="5">
        <f>VLOOKUP($A16,[3]Hoja4!$A:$M,11,0)</f>
        <v>0.98145801642154562</v>
      </c>
      <c r="N16" s="5">
        <f>VLOOKUP($A16,[3]Hoja4!$A:$M,12,0)</f>
        <v>0.98247697247565524</v>
      </c>
      <c r="O16" s="5">
        <f>VLOOKUP($A16,[3]Hoja4!$A:$M,13,0)</f>
        <v>0.99771939216738692</v>
      </c>
    </row>
    <row r="17" spans="1:15" x14ac:dyDescent="0.25">
      <c r="A17" s="11" t="s">
        <v>34</v>
      </c>
      <c r="B17" s="10">
        <f>VLOOKUP(A17,'[3]Hoja4 (2)'!$A:$C,3,0)</f>
        <v>181954.12429000001</v>
      </c>
      <c r="C17" s="9">
        <f t="shared" si="0"/>
        <v>2.8853303629776342E-2</v>
      </c>
      <c r="D17" s="5">
        <v>0.37776849004337992</v>
      </c>
      <c r="E17" s="5">
        <f>VLOOKUP($A17,[3]Hoja4!$A:$M,3,0)</f>
        <v>0.85757937034758813</v>
      </c>
      <c r="F17" s="5">
        <f>VLOOKUP($A17,[3]Hoja4!$A:$M,4,0)</f>
        <v>0.89733914352078314</v>
      </c>
      <c r="G17" s="5">
        <f>VLOOKUP($A17,[3]Hoja4!$A:$M,5,0)</f>
        <v>0.93334777436173244</v>
      </c>
      <c r="H17" s="5">
        <f>VLOOKUP($A17,[3]Hoja4!$A:$M,6,0)</f>
        <v>0.95787884656786837</v>
      </c>
      <c r="I17" s="5">
        <f>VLOOKUP($A17,[3]Hoja4!$A:$M,7,0)</f>
        <v>0.93002014265304067</v>
      </c>
      <c r="J17" s="5">
        <f>VLOOKUP($A17,[3]Hoja4!$A:$M,8,0)</f>
        <v>0.96567760556786053</v>
      </c>
      <c r="K17" s="5">
        <f>VLOOKUP($A17,[3]Hoja4!$A:$M,9,0)</f>
        <v>0.97019007784359779</v>
      </c>
      <c r="L17" s="5">
        <f>VLOOKUP($A17,[3]Hoja4!$A:$M,10,0)</f>
        <v>0.97576806466532595</v>
      </c>
      <c r="M17" s="5">
        <f>VLOOKUP($A17,[3]Hoja4!$A:$M,11,0)</f>
        <v>0.96905230822241906</v>
      </c>
      <c r="N17" s="5">
        <f>VLOOKUP($A17,[3]Hoja4!$A:$M,12,0)</f>
        <v>0.9636977443558582</v>
      </c>
      <c r="O17" s="5">
        <f>VLOOKUP($A17,[3]Hoja4!$A:$M,13,0)</f>
        <v>0.99083827042610217</v>
      </c>
    </row>
    <row r="18" spans="1:15" x14ac:dyDescent="0.25">
      <c r="A18" s="11" t="s">
        <v>33</v>
      </c>
      <c r="B18" s="10">
        <f>VLOOKUP(A18,'[3]Hoja4 (2)'!$A:$C,3,0)</f>
        <v>9582.0235310000007</v>
      </c>
      <c r="C18" s="9">
        <f t="shared" si="0"/>
        <v>1.5194656092925908E-3</v>
      </c>
      <c r="D18" s="5">
        <v>0.22170411869838083</v>
      </c>
      <c r="E18" s="5">
        <f>VLOOKUP($A18,[3]Hoja4!$A:$M,3,0)</f>
        <v>0.73424448241428031</v>
      </c>
      <c r="F18" s="5">
        <f>VLOOKUP($A18,[3]Hoja4!$A:$M,4,0)</f>
        <v>0.73561602071863286</v>
      </c>
      <c r="G18" s="5">
        <f>VLOOKUP($A18,[3]Hoja4!$A:$M,5,0)</f>
        <v>0.76590581676747949</v>
      </c>
      <c r="H18" s="5">
        <f>VLOOKUP($A18,[3]Hoja4!$A:$M,6,0)</f>
        <v>0.80271224841132727</v>
      </c>
      <c r="I18" s="5">
        <f>VLOOKUP($A18,[3]Hoja4!$A:$M,7,0)</f>
        <v>0.7787231472870898</v>
      </c>
      <c r="J18" s="5">
        <f>VLOOKUP($A18,[3]Hoja4!$A:$M,8,0)</f>
        <v>0.89361996725986859</v>
      </c>
      <c r="K18" s="5">
        <f>VLOOKUP($A18,[3]Hoja4!$A:$M,9,0)</f>
        <v>0.91488360044088013</v>
      </c>
      <c r="L18" s="5">
        <f>VLOOKUP($A18,[3]Hoja4!$A:$M,10,0)</f>
        <v>0.91829185550025871</v>
      </c>
      <c r="M18" s="5">
        <f>VLOOKUP($A18,[3]Hoja4!$A:$M,11,0)</f>
        <v>0.95446439803489769</v>
      </c>
      <c r="N18" s="5">
        <f>VLOOKUP($A18,[3]Hoja4!$A:$M,12,0)</f>
        <v>0.97126680408699251</v>
      </c>
      <c r="O18" s="5">
        <f>VLOOKUP($A18,[3]Hoja4!$A:$M,13,0)</f>
        <v>0.98458379665424245</v>
      </c>
    </row>
    <row r="19" spans="1:15" x14ac:dyDescent="0.25">
      <c r="A19" s="11" t="s">
        <v>32</v>
      </c>
      <c r="B19" s="10">
        <f>VLOOKUP(A19,'[3]Hoja4 (2)'!$A:$C,3,0)</f>
        <v>18203.157783999999</v>
      </c>
      <c r="C19" s="9">
        <f t="shared" si="0"/>
        <v>2.8865585795976607E-3</v>
      </c>
      <c r="D19" s="5">
        <v>0.12416872023972129</v>
      </c>
      <c r="E19" s="5">
        <f>VLOOKUP($A19,[3]Hoja4!$A:$M,3,0)</f>
        <v>0.85008861623225918</v>
      </c>
      <c r="F19" s="5">
        <f>VLOOKUP($A19,[3]Hoja4!$A:$M,4,0)</f>
        <v>0.85117433597840997</v>
      </c>
      <c r="G19" s="5">
        <f>VLOOKUP($A19,[3]Hoja4!$A:$M,5,0)</f>
        <v>0.86710348649600311</v>
      </c>
      <c r="H19" s="5">
        <f>VLOOKUP($A19,[3]Hoja4!$A:$M,6,0)</f>
        <v>0.89693855991751625</v>
      </c>
      <c r="I19" s="5">
        <f>VLOOKUP($A19,[3]Hoja4!$A:$M,7,0)</f>
        <v>0.86191913390817165</v>
      </c>
      <c r="J19" s="5">
        <f>VLOOKUP($A19,[3]Hoja4!$A:$M,8,0)</f>
        <v>0.92870210923076491</v>
      </c>
      <c r="K19" s="5">
        <f>VLOOKUP($A19,[3]Hoja4!$A:$M,9,0)</f>
        <v>0.94517519616987677</v>
      </c>
      <c r="L19" s="5">
        <f>VLOOKUP($A19,[3]Hoja4!$A:$M,10,0)</f>
        <v>0.96634894765847279</v>
      </c>
      <c r="M19" s="5">
        <f>VLOOKUP($A19,[3]Hoja4!$A:$M,11,0)</f>
        <v>0.9693315070203673</v>
      </c>
      <c r="N19" s="5">
        <f>VLOOKUP($A19,[3]Hoja4!$A:$M,12,0)</f>
        <v>0.98318154029040261</v>
      </c>
      <c r="O19" s="5">
        <f>VLOOKUP($A19,[3]Hoja4!$A:$M,13,0)</f>
        <v>0.98434143939236463</v>
      </c>
    </row>
    <row r="20" spans="1:15" x14ac:dyDescent="0.25">
      <c r="A20" s="11" t="s">
        <v>31</v>
      </c>
      <c r="B20" s="10">
        <f>VLOOKUP(A20,'[3]Hoja4 (2)'!$A:$C,3,0)</f>
        <v>133396.88117400001</v>
      </c>
      <c r="C20" s="9">
        <f t="shared" si="0"/>
        <v>2.1153357918087881E-2</v>
      </c>
      <c r="D20" s="5">
        <v>0.2083777860725298</v>
      </c>
      <c r="E20" s="5">
        <f>VLOOKUP($A20,[3]Hoja4!$A:$M,3,0)</f>
        <v>0.85696041126077405</v>
      </c>
      <c r="F20" s="5">
        <f>VLOOKUP($A20,[3]Hoja4!$A:$M,4,0)</f>
        <v>0.92788102898787028</v>
      </c>
      <c r="G20" s="5">
        <f>VLOOKUP($A20,[3]Hoja4!$A:$M,5,0)</f>
        <v>0.94126452352879952</v>
      </c>
      <c r="H20" s="5">
        <f>VLOOKUP($A20,[3]Hoja4!$A:$M,6,0)</f>
        <v>0.98273806911650818</v>
      </c>
      <c r="I20" s="5">
        <f>VLOOKUP($A20,[3]Hoja4!$A:$M,7,0)</f>
        <v>0.94736848270756324</v>
      </c>
      <c r="J20" s="5">
        <f>VLOOKUP($A20,[3]Hoja4!$A:$M,8,0)</f>
        <v>0.98593161751289315</v>
      </c>
      <c r="K20" s="5">
        <f>VLOOKUP($A20,[3]Hoja4!$A:$M,9,0)</f>
        <v>0.97837028739881238</v>
      </c>
      <c r="L20" s="5">
        <f>VLOOKUP($A20,[3]Hoja4!$A:$M,10,0)</f>
        <v>0.99204092714987713</v>
      </c>
      <c r="M20" s="5">
        <f>VLOOKUP($A20,[3]Hoja4!$A:$M,11,0)</f>
        <v>0.98207643215857243</v>
      </c>
      <c r="N20" s="5">
        <f>VLOOKUP($A20,[3]Hoja4!$A:$M,12,0)</f>
        <v>0.98135158160767699</v>
      </c>
      <c r="O20" s="5">
        <f>VLOOKUP($A20,[3]Hoja4!$A:$M,13,0)</f>
        <v>0.99666184011931558</v>
      </c>
    </row>
    <row r="21" spans="1:15" x14ac:dyDescent="0.25">
      <c r="A21" s="11" t="s">
        <v>30</v>
      </c>
      <c r="B21" s="10">
        <f>VLOOKUP(A21,'[3]Hoja4 (2)'!$A:$C,3,0)</f>
        <v>301593.95243200002</v>
      </c>
      <c r="C21" s="9">
        <f t="shared" si="0"/>
        <v>4.7825142279025935E-2</v>
      </c>
      <c r="D21" s="5">
        <v>0.43169044110901211</v>
      </c>
      <c r="E21" s="5">
        <f>VLOOKUP($A21,[3]Hoja4!$A:$M,3,0)</f>
        <v>0.78197068293934369</v>
      </c>
      <c r="F21" s="5">
        <f>VLOOKUP($A21,[3]Hoja4!$A:$M,4,0)</f>
        <v>0.84421179954011694</v>
      </c>
      <c r="G21" s="5">
        <f>VLOOKUP($A21,[3]Hoja4!$A:$M,5,0)</f>
        <v>0.87812933117530623</v>
      </c>
      <c r="H21" s="5">
        <f>VLOOKUP($A21,[3]Hoja4!$A:$M,6,0)</f>
        <v>0.91580971721480464</v>
      </c>
      <c r="I21" s="5">
        <f>VLOOKUP($A21,[3]Hoja4!$A:$M,7,0)</f>
        <v>0.94186258476869955</v>
      </c>
      <c r="J21" s="5">
        <f>VLOOKUP($A21,[3]Hoja4!$A:$M,8,0)</f>
        <v>0.96467235502728665</v>
      </c>
      <c r="K21" s="5">
        <f>VLOOKUP($A21,[3]Hoja4!$A:$M,9,0)</f>
        <v>0.9771975994750639</v>
      </c>
      <c r="L21" s="5">
        <f>VLOOKUP($A21,[3]Hoja4!$A:$M,10,0)</f>
        <v>0.94720656156990091</v>
      </c>
      <c r="M21" s="5">
        <f>VLOOKUP($A21,[3]Hoja4!$A:$M,11,0)</f>
        <v>0.98198498144039414</v>
      </c>
      <c r="N21" s="5">
        <f>VLOOKUP($A21,[3]Hoja4!$A:$M,12,0)</f>
        <v>0.98807621859524652</v>
      </c>
      <c r="O21" s="5">
        <f>VLOOKUP($A21,[3]Hoja4!$A:$M,13,0)</f>
        <v>0.99164852291860972</v>
      </c>
    </row>
    <row r="22" spans="1:15" x14ac:dyDescent="0.25">
      <c r="A22" s="11" t="s">
        <v>29</v>
      </c>
      <c r="B22" s="10">
        <f>VLOOKUP(A22,'[3]Hoja4 (2)'!$A:$C,3,0)</f>
        <v>208583.50034999999</v>
      </c>
      <c r="C22" s="9">
        <f t="shared" si="0"/>
        <v>3.3076046455358471E-2</v>
      </c>
      <c r="D22" s="5">
        <v>0.43391105649231987</v>
      </c>
      <c r="E22" s="5">
        <f>VLOOKUP($A22,[3]Hoja4!$A:$M,3,0)</f>
        <v>0.84632957234010964</v>
      </c>
      <c r="F22" s="5">
        <f>VLOOKUP($A22,[3]Hoja4!$A:$M,4,0)</f>
        <v>0.89867107916149802</v>
      </c>
      <c r="G22" s="5">
        <f>VLOOKUP($A22,[3]Hoja4!$A:$M,5,0)</f>
        <v>0.92885817308719787</v>
      </c>
      <c r="H22" s="5">
        <f>VLOOKUP($A22,[3]Hoja4!$A:$M,6,0)</f>
        <v>0.96987565318239377</v>
      </c>
      <c r="I22" s="5">
        <f>VLOOKUP($A22,[3]Hoja4!$A:$M,7,0)</f>
        <v>0.9379209676528758</v>
      </c>
      <c r="J22" s="5">
        <f>VLOOKUP($A22,[3]Hoja4!$A:$M,8,0)</f>
        <v>0.98363827858300379</v>
      </c>
      <c r="K22" s="5">
        <f>VLOOKUP($A22,[3]Hoja4!$A:$M,9,0)</f>
        <v>0.98152165581462458</v>
      </c>
      <c r="L22" s="5">
        <f>VLOOKUP($A22,[3]Hoja4!$A:$M,10,0)</f>
        <v>0.99070861381372544</v>
      </c>
      <c r="M22" s="5">
        <f>VLOOKUP($A22,[3]Hoja4!$A:$M,11,0)</f>
        <v>0.98363350709185515</v>
      </c>
      <c r="N22" s="5">
        <f>VLOOKUP($A22,[3]Hoja4!$A:$M,12,0)</f>
        <v>0.98252743851285029</v>
      </c>
      <c r="O22" s="5">
        <f>VLOOKUP($A22,[3]Hoja4!$A:$M,13,0)</f>
        <v>0.99735173960896961</v>
      </c>
    </row>
    <row r="23" spans="1:15" x14ac:dyDescent="0.25">
      <c r="A23" s="11" t="s">
        <v>28</v>
      </c>
      <c r="B23" s="10">
        <f>VLOOKUP(A23,'[3]Hoja4 (2)'!$A:$C,3,0)</f>
        <v>94881.911449000007</v>
      </c>
      <c r="C23" s="9">
        <f t="shared" si="0"/>
        <v>1.504586175605588E-2</v>
      </c>
      <c r="D23" s="5">
        <v>0.48719581030792081</v>
      </c>
      <c r="E23" s="5">
        <f>VLOOKUP($A23,[3]Hoja4!$A:$M,3,0)</f>
        <v>0.85685611045506871</v>
      </c>
      <c r="F23" s="5">
        <f>VLOOKUP($A23,[3]Hoja4!$A:$M,4,0)</f>
        <v>0.90718896939455562</v>
      </c>
      <c r="G23" s="5">
        <f>VLOOKUP($A23,[3]Hoja4!$A:$M,5,0)</f>
        <v>0.93854000241677937</v>
      </c>
      <c r="H23" s="5">
        <f>VLOOKUP($A23,[3]Hoja4!$A:$M,6,0)</f>
        <v>0.95955223834967973</v>
      </c>
      <c r="I23" s="5">
        <f>VLOOKUP($A23,[3]Hoja4!$A:$M,7,0)</f>
        <v>0.93468368389552703</v>
      </c>
      <c r="J23" s="5">
        <f>VLOOKUP($A23,[3]Hoja4!$A:$M,8,0)</f>
        <v>0.97697639365156097</v>
      </c>
      <c r="K23" s="5">
        <f>VLOOKUP($A23,[3]Hoja4!$A:$M,9,0)</f>
        <v>0.97854553528701438</v>
      </c>
      <c r="L23" s="5">
        <f>VLOOKUP($A23,[3]Hoja4!$A:$M,10,0)</f>
        <v>0.98308530865384769</v>
      </c>
      <c r="M23" s="5">
        <f>VLOOKUP($A23,[3]Hoja4!$A:$M,11,0)</f>
        <v>0.97834358987469372</v>
      </c>
      <c r="N23" s="5">
        <f>VLOOKUP($A23,[3]Hoja4!$A:$M,12,0)</f>
        <v>0.97534951929307734</v>
      </c>
      <c r="O23" s="5">
        <f>VLOOKUP($A23,[3]Hoja4!$A:$M,13,0)</f>
        <v>0.9923120177612863</v>
      </c>
    </row>
    <row r="24" spans="1:15" x14ac:dyDescent="0.25">
      <c r="A24" s="11" t="s">
        <v>27</v>
      </c>
      <c r="B24" s="10">
        <f>VLOOKUP(A24,'[3]Hoja4 (2)'!$A:$C,3,0)</f>
        <v>206155.27105499999</v>
      </c>
      <c r="C24" s="9">
        <f t="shared" si="0"/>
        <v>3.269099095081994E-2</v>
      </c>
      <c r="D24" s="5">
        <v>0.47316642105998291</v>
      </c>
      <c r="E24" s="5">
        <f>VLOOKUP($A24,[3]Hoja4!$A:$M,3,0)</f>
        <v>0.82208416732398903</v>
      </c>
      <c r="F24" s="5">
        <f>VLOOKUP($A24,[3]Hoja4!$A:$M,4,0)</f>
        <v>0.89017668915255532</v>
      </c>
      <c r="G24" s="5">
        <f>VLOOKUP($A24,[3]Hoja4!$A:$M,5,0)</f>
        <v>0.904625144542061</v>
      </c>
      <c r="H24" s="5">
        <f>VLOOKUP($A24,[3]Hoja4!$A:$M,6,0)</f>
        <v>0.94055639200725982</v>
      </c>
      <c r="I24" s="5">
        <f>VLOOKUP($A24,[3]Hoja4!$A:$M,7,0)</f>
        <v>0.92085475721299848</v>
      </c>
      <c r="J24" s="5">
        <f>VLOOKUP($A24,[3]Hoja4!$A:$M,8,0)</f>
        <v>0.97969932924141079</v>
      </c>
      <c r="K24" s="5">
        <f>VLOOKUP($A24,[3]Hoja4!$A:$M,9,0)</f>
        <v>0.97325365855296964</v>
      </c>
      <c r="L24" s="5">
        <f>VLOOKUP($A24,[3]Hoja4!$A:$M,10,0)</f>
        <v>0.98605911223131926</v>
      </c>
      <c r="M24" s="5">
        <f>VLOOKUP($A24,[3]Hoja4!$A:$M,11,0)</f>
        <v>0.97124070632990644</v>
      </c>
      <c r="N24" s="5">
        <f>VLOOKUP($A24,[3]Hoja4!$A:$M,12,0)</f>
        <v>0.97975532851288505</v>
      </c>
      <c r="O24" s="5">
        <f>VLOOKUP($A24,[3]Hoja4!$A:$M,13,0)</f>
        <v>0.99243870333719775</v>
      </c>
    </row>
    <row r="25" spans="1:15" x14ac:dyDescent="0.25">
      <c r="A25" s="11" t="s">
        <v>26</v>
      </c>
      <c r="B25" s="10">
        <f>VLOOKUP(A25,'[3]Hoja4 (2)'!$A:$C,3,0)</f>
        <v>144348.155959</v>
      </c>
      <c r="C25" s="9">
        <f t="shared" si="0"/>
        <v>2.288995200595316E-2</v>
      </c>
      <c r="D25" s="5">
        <v>0.54801215887392973</v>
      </c>
      <c r="E25" s="5">
        <f>VLOOKUP($A25,[3]Hoja4!$A:$M,3,0)</f>
        <v>0.85347947389602075</v>
      </c>
      <c r="F25" s="5">
        <f>VLOOKUP($A25,[3]Hoja4!$A:$M,4,0)</f>
        <v>0.92185545112151379</v>
      </c>
      <c r="G25" s="5">
        <f>VLOOKUP($A25,[3]Hoja4!$A:$M,5,0)</f>
        <v>0.9283002565290549</v>
      </c>
      <c r="H25" s="5">
        <f>VLOOKUP($A25,[3]Hoja4!$A:$M,6,0)</f>
        <v>0.97580755766518346</v>
      </c>
      <c r="I25" s="5">
        <f>VLOOKUP($A25,[3]Hoja4!$A:$M,7,0)</f>
        <v>0.94622572009537165</v>
      </c>
      <c r="J25" s="5">
        <f>VLOOKUP($A25,[3]Hoja4!$A:$M,8,0)</f>
        <v>0.98107499008394838</v>
      </c>
      <c r="K25" s="5">
        <f>VLOOKUP($A25,[3]Hoja4!$A:$M,9,0)</f>
        <v>0.97492265666425515</v>
      </c>
      <c r="L25" s="5">
        <f>VLOOKUP($A25,[3]Hoja4!$A:$M,10,0)</f>
        <v>0.98467207297179271</v>
      </c>
      <c r="M25" s="5">
        <f>VLOOKUP($A25,[3]Hoja4!$A:$M,11,0)</f>
        <v>0.98135418211907899</v>
      </c>
      <c r="N25" s="5">
        <f>VLOOKUP($A25,[3]Hoja4!$A:$M,12,0)</f>
        <v>0.99152050909595191</v>
      </c>
      <c r="O25" s="5">
        <f>VLOOKUP($A25,[3]Hoja4!$A:$M,13,0)</f>
        <v>0.9966157547652218</v>
      </c>
    </row>
    <row r="26" spans="1:15" x14ac:dyDescent="0.25">
      <c r="A26" s="11" t="s">
        <v>25</v>
      </c>
      <c r="B26" s="10">
        <f>VLOOKUP(A26,'[3]Hoja4 (2)'!$A:$C,3,0)</f>
        <v>49156.277079</v>
      </c>
      <c r="C26" s="9">
        <f t="shared" si="0"/>
        <v>7.7949372865507042E-3</v>
      </c>
      <c r="D26" s="5">
        <v>0.17446210595631528</v>
      </c>
      <c r="E26" s="5">
        <f>VLOOKUP($A26,[3]Hoja4!$A:$M,3,0)</f>
        <v>0.8832173159460468</v>
      </c>
      <c r="F26" s="5">
        <f>VLOOKUP($A26,[3]Hoja4!$A:$M,4,0)</f>
        <v>0.89270835442901064</v>
      </c>
      <c r="G26" s="5">
        <f>VLOOKUP($A26,[3]Hoja4!$A:$M,5,0)</f>
        <v>0.92557306624121194</v>
      </c>
      <c r="H26" s="5">
        <f>VLOOKUP($A26,[3]Hoja4!$A:$M,6,0)</f>
        <v>0.92640779059850731</v>
      </c>
      <c r="I26" s="5">
        <f>VLOOKUP($A26,[3]Hoja4!$A:$M,7,0)</f>
        <v>0.92795015802462832</v>
      </c>
      <c r="J26" s="5">
        <f>VLOOKUP($A26,[3]Hoja4!$A:$M,8,0)</f>
        <v>0.96809584973699736</v>
      </c>
      <c r="K26" s="5">
        <f>VLOOKUP($A26,[3]Hoja4!$A:$M,9,0)</f>
        <v>0.97925804697379093</v>
      </c>
      <c r="L26" s="5">
        <f>VLOOKUP($A26,[3]Hoja4!$A:$M,10,0)</f>
        <v>0.96392519283554667</v>
      </c>
      <c r="M26" s="5">
        <f>VLOOKUP($A26,[3]Hoja4!$A:$M,11,0)</f>
        <v>0.97912808981684896</v>
      </c>
      <c r="N26" s="5">
        <f>VLOOKUP($A26,[3]Hoja4!$A:$M,12,0)</f>
        <v>0.99273835185203585</v>
      </c>
      <c r="O26" s="5">
        <f>VLOOKUP($A26,[3]Hoja4!$A:$M,13,0)</f>
        <v>0.99557237082586891</v>
      </c>
    </row>
    <row r="27" spans="1:15" x14ac:dyDescent="0.25">
      <c r="A27" s="11" t="s">
        <v>24</v>
      </c>
      <c r="B27" s="10">
        <f>VLOOKUP(A27,'[3]Hoja4 (2)'!$A:$C,3,0)</f>
        <v>49430.328291999998</v>
      </c>
      <c r="C27" s="9">
        <f t="shared" si="0"/>
        <v>7.8383948497669949E-3</v>
      </c>
      <c r="D27" s="5">
        <v>0.53916039076750755</v>
      </c>
      <c r="E27" s="5">
        <f>VLOOKUP($A27,[3]Hoja4!$A:$M,3,0)</f>
        <v>0.84669989715038418</v>
      </c>
      <c r="F27" s="5">
        <f>VLOOKUP($A27,[3]Hoja4!$A:$M,4,0)</f>
        <v>0.92680139113607529</v>
      </c>
      <c r="G27" s="5">
        <f>VLOOKUP($A27,[3]Hoja4!$A:$M,5,0)</f>
        <v>0.94893510449590246</v>
      </c>
      <c r="H27" s="5">
        <f>VLOOKUP($A27,[3]Hoja4!$A:$M,6,0)</f>
        <v>0.97748686163500298</v>
      </c>
      <c r="I27" s="5">
        <f>VLOOKUP($A27,[3]Hoja4!$A:$M,7,0)</f>
        <v>0.97303106420584606</v>
      </c>
      <c r="J27" s="5">
        <f>VLOOKUP($A27,[3]Hoja4!$A:$M,8,0)</f>
        <v>0.97553258282749689</v>
      </c>
      <c r="K27" s="5">
        <f>VLOOKUP($A27,[3]Hoja4!$A:$M,9,0)</f>
        <v>0.98076363886476947</v>
      </c>
      <c r="L27" s="5">
        <f>VLOOKUP($A27,[3]Hoja4!$A:$M,10,0)</f>
        <v>0.98713525460545226</v>
      </c>
      <c r="M27" s="5">
        <f>VLOOKUP($A27,[3]Hoja4!$A:$M,11,0)</f>
        <v>0.97295097461545443</v>
      </c>
      <c r="N27" s="5">
        <f>VLOOKUP($A27,[3]Hoja4!$A:$M,12,0)</f>
        <v>0.98591106828716357</v>
      </c>
      <c r="O27" s="5">
        <f>VLOOKUP($A27,[3]Hoja4!$A:$M,13,0)</f>
        <v>0.99411819794421985</v>
      </c>
    </row>
    <row r="28" spans="1:15" x14ac:dyDescent="0.25">
      <c r="A28" s="11" t="s">
        <v>23</v>
      </c>
      <c r="B28" s="10">
        <f>VLOOKUP(A28,'[3]Hoja4 (2)'!$A:$C,3,0)</f>
        <v>80825.873600000006</v>
      </c>
      <c r="C28" s="9">
        <f t="shared" si="0"/>
        <v>1.2816931087562565E-2</v>
      </c>
      <c r="D28" s="5">
        <v>0.47906250114324872</v>
      </c>
      <c r="E28" s="5">
        <f>VLOOKUP($A28,[3]Hoja4!$A:$M,3,0)</f>
        <v>0.86783181985272306</v>
      </c>
      <c r="F28" s="5">
        <f>VLOOKUP($A28,[3]Hoja4!$A:$M,4,0)</f>
        <v>0.93542324477828431</v>
      </c>
      <c r="G28" s="5">
        <f>VLOOKUP($A28,[3]Hoja4!$A:$M,5,0)</f>
        <v>0.94626518662844428</v>
      </c>
      <c r="H28" s="5">
        <f>VLOOKUP($A28,[3]Hoja4!$A:$M,6,0)</f>
        <v>0.97282017976803892</v>
      </c>
      <c r="I28" s="5">
        <f>VLOOKUP($A28,[3]Hoja4!$A:$M,7,0)</f>
        <v>0.94222970191141409</v>
      </c>
      <c r="J28" s="5">
        <f>VLOOKUP($A28,[3]Hoja4!$A:$M,8,0)</f>
        <v>0.98017404387358031</v>
      </c>
      <c r="K28" s="5">
        <f>VLOOKUP($A28,[3]Hoja4!$A:$M,9,0)</f>
        <v>0.98228036404900143</v>
      </c>
      <c r="L28" s="5">
        <f>VLOOKUP($A28,[3]Hoja4!$A:$M,10,0)</f>
        <v>0.98408265565008302</v>
      </c>
      <c r="M28" s="5">
        <f>VLOOKUP($A28,[3]Hoja4!$A:$M,11,0)</f>
        <v>0.98203583087480129</v>
      </c>
      <c r="N28" s="5">
        <f>VLOOKUP($A28,[3]Hoja4!$A:$M,12,0)</f>
        <v>0.98897023649117488</v>
      </c>
      <c r="O28" s="5">
        <f>VLOOKUP($A28,[3]Hoja4!$A:$M,13,0)</f>
        <v>0.99071149084596999</v>
      </c>
    </row>
    <row r="29" spans="1:15" x14ac:dyDescent="0.25">
      <c r="A29" s="11" t="s">
        <v>22</v>
      </c>
      <c r="B29" s="10">
        <f>VLOOKUP(A29,'[3]Hoja4 (2)'!$A:$C,3,0)</f>
        <v>8758.1743879999995</v>
      </c>
      <c r="C29" s="9">
        <f t="shared" si="0"/>
        <v>1.3888240557643837E-3</v>
      </c>
      <c r="D29" s="5">
        <v>0.34885698706561785</v>
      </c>
      <c r="E29" s="5">
        <f>VLOOKUP($A29,[3]Hoja4!$A:$M,3,0)</f>
        <v>0.7717580746323639</v>
      </c>
      <c r="F29" s="5">
        <f>VLOOKUP($A29,[3]Hoja4!$A:$M,4,0)</f>
        <v>0.7942196247115143</v>
      </c>
      <c r="G29" s="5">
        <f>VLOOKUP($A29,[3]Hoja4!$A:$M,5,0)</f>
        <v>0.85522354203314199</v>
      </c>
      <c r="H29" s="5">
        <f>VLOOKUP($A29,[3]Hoja4!$A:$M,6,0)</f>
        <v>0.87437896759763967</v>
      </c>
      <c r="I29" s="5">
        <f>VLOOKUP($A29,[3]Hoja4!$A:$M,7,0)</f>
        <v>0.86260106054474228</v>
      </c>
      <c r="J29" s="5">
        <f>VLOOKUP($A29,[3]Hoja4!$A:$M,8,0)</f>
        <v>0.91929993562936674</v>
      </c>
      <c r="K29" s="5">
        <f>VLOOKUP($A29,[3]Hoja4!$A:$M,9,0)</f>
        <v>0.93536490692871865</v>
      </c>
      <c r="L29" s="5">
        <f>VLOOKUP($A29,[3]Hoja4!$A:$M,10,0)</f>
        <v>0.96245306954834864</v>
      </c>
      <c r="M29" s="5">
        <f>VLOOKUP($A29,[3]Hoja4!$A:$M,11,0)</f>
        <v>0.97085214244888185</v>
      </c>
      <c r="N29" s="5">
        <f>VLOOKUP($A29,[3]Hoja4!$A:$M,12,0)</f>
        <v>0.97296563351600263</v>
      </c>
      <c r="O29" s="5">
        <f>VLOOKUP($A29,[3]Hoja4!$A:$M,13,0)</f>
        <v>0.98438007788055981</v>
      </c>
    </row>
    <row r="30" spans="1:15" x14ac:dyDescent="0.25">
      <c r="A30" s="11" t="s">
        <v>21</v>
      </c>
      <c r="B30" s="10">
        <f>VLOOKUP(A30,'[3]Hoja4 (2)'!$A:$C,3,0)</f>
        <v>178286.85982000001</v>
      </c>
      <c r="C30" s="9">
        <f t="shared" si="0"/>
        <v>2.8271768610130647E-2</v>
      </c>
      <c r="D30" s="5">
        <v>0.51020154166958465</v>
      </c>
      <c r="E30" s="5">
        <f>VLOOKUP($A30,[3]Hoja4!$A:$M,3,0)</f>
        <v>0.85077358454426055</v>
      </c>
      <c r="F30" s="5">
        <f>VLOOKUP($A30,[3]Hoja4!$A:$M,4,0)</f>
        <v>0.90547174592252111</v>
      </c>
      <c r="G30" s="5">
        <f>VLOOKUP($A30,[3]Hoja4!$A:$M,5,0)</f>
        <v>0.93054900770797366</v>
      </c>
      <c r="H30" s="5">
        <f>VLOOKUP($A30,[3]Hoja4!$A:$M,6,0)</f>
        <v>0.96613554097039211</v>
      </c>
      <c r="I30" s="5">
        <f>VLOOKUP($A30,[3]Hoja4!$A:$M,7,0)</f>
        <v>0.94055288934431014</v>
      </c>
      <c r="J30" s="5">
        <f>VLOOKUP($A30,[3]Hoja4!$A:$M,8,0)</f>
        <v>0.97248711636148899</v>
      </c>
      <c r="K30" s="5">
        <f>VLOOKUP($A30,[3]Hoja4!$A:$M,9,0)</f>
        <v>0.97700603609001258</v>
      </c>
      <c r="L30" s="5">
        <f>VLOOKUP($A30,[3]Hoja4!$A:$M,10,0)</f>
        <v>0.9830233610354272</v>
      </c>
      <c r="M30" s="5">
        <f>VLOOKUP($A30,[3]Hoja4!$A:$M,11,0)</f>
        <v>0.97415801303573035</v>
      </c>
      <c r="N30" s="5">
        <f>VLOOKUP($A30,[3]Hoja4!$A:$M,12,0)</f>
        <v>0.97804193164570608</v>
      </c>
      <c r="O30" s="5">
        <f>VLOOKUP($A30,[3]Hoja4!$A:$M,13,0)</f>
        <v>0.99476767702971991</v>
      </c>
    </row>
    <row r="31" spans="1:15" x14ac:dyDescent="0.25">
      <c r="A31" s="11" t="s">
        <v>20</v>
      </c>
      <c r="B31" s="10">
        <f>VLOOKUP(A31,'[3]Hoja4 (2)'!$A:$C,3,0)</f>
        <v>130187.62143100001</v>
      </c>
      <c r="C31" s="9">
        <f t="shared" si="0"/>
        <v>2.0644450817724418E-2</v>
      </c>
      <c r="D31" s="5">
        <v>0.52351680998442052</v>
      </c>
      <c r="E31" s="5">
        <f>VLOOKUP($A31,[3]Hoja4!$A:$M,3,0)</f>
        <v>0.72871773797085149</v>
      </c>
      <c r="F31" s="5">
        <f>VLOOKUP($A31,[3]Hoja4!$A:$M,4,0)</f>
        <v>0.74017565111260009</v>
      </c>
      <c r="G31" s="5">
        <f>VLOOKUP($A31,[3]Hoja4!$A:$M,5,0)</f>
        <v>0.81660742271430076</v>
      </c>
      <c r="H31" s="5">
        <f>VLOOKUP($A31,[3]Hoja4!$A:$M,6,0)</f>
        <v>0.9494348738516617</v>
      </c>
      <c r="I31" s="5">
        <f>VLOOKUP($A31,[3]Hoja4!$A:$M,7,0)</f>
        <v>0.92522694084588775</v>
      </c>
      <c r="J31" s="5">
        <f>VLOOKUP($A31,[3]Hoja4!$A:$M,8,0)</f>
        <v>0.96831338892230445</v>
      </c>
      <c r="K31" s="5">
        <f>VLOOKUP($A31,[3]Hoja4!$A:$M,9,0)</f>
        <v>0.97045670292630115</v>
      </c>
      <c r="L31" s="5">
        <f>VLOOKUP($A31,[3]Hoja4!$A:$M,10,0)</f>
        <v>0.97350768764055795</v>
      </c>
      <c r="M31" s="5">
        <f>VLOOKUP($A31,[3]Hoja4!$A:$M,11,0)</f>
        <v>0.9756685017998884</v>
      </c>
      <c r="N31" s="5">
        <f>VLOOKUP($A31,[3]Hoja4!$A:$M,12,0)</f>
        <v>0.98290869139988502</v>
      </c>
      <c r="O31" s="5">
        <f>VLOOKUP($A31,[3]Hoja4!$A:$M,13,0)</f>
        <v>0.99691447954774759</v>
      </c>
    </row>
    <row r="32" spans="1:15" x14ac:dyDescent="0.25">
      <c r="A32" s="11" t="s">
        <v>19</v>
      </c>
      <c r="B32" s="10">
        <f>VLOOKUP(A32,'[3]Hoja4 (2)'!$A:$C,3,0)</f>
        <v>143931.169291</v>
      </c>
      <c r="C32" s="9">
        <f t="shared" si="0"/>
        <v>2.2823828509229354E-2</v>
      </c>
      <c r="D32" s="5">
        <v>0.28513191637001589</v>
      </c>
      <c r="E32" s="5">
        <f>VLOOKUP($A32,[3]Hoja4!$A:$M,3,0)</f>
        <v>0.89398162733871878</v>
      </c>
      <c r="F32" s="5">
        <f>VLOOKUP($A32,[3]Hoja4!$A:$M,4,0)</f>
        <v>0.9465938985480381</v>
      </c>
      <c r="G32" s="5">
        <f>VLOOKUP($A32,[3]Hoja4!$A:$M,5,0)</f>
        <v>0.95166832394602097</v>
      </c>
      <c r="H32" s="5">
        <f>VLOOKUP($A32,[3]Hoja4!$A:$M,6,0)</f>
        <v>0.97507503834262677</v>
      </c>
      <c r="I32" s="5">
        <f>VLOOKUP($A32,[3]Hoja4!$A:$M,7,0)</f>
        <v>0.94631005442900329</v>
      </c>
      <c r="J32" s="5">
        <f>VLOOKUP($A32,[3]Hoja4!$A:$M,8,0)</f>
        <v>0.98277050135606547</v>
      </c>
      <c r="K32" s="5">
        <f>VLOOKUP($A32,[3]Hoja4!$A:$M,9,0)</f>
        <v>0.9850755794097249</v>
      </c>
      <c r="L32" s="5">
        <f>VLOOKUP($A32,[3]Hoja4!$A:$M,10,0)</f>
        <v>0.99173508592412396</v>
      </c>
      <c r="M32" s="5">
        <f>VLOOKUP($A32,[3]Hoja4!$A:$M,11,0)</f>
        <v>0.97777865439870915</v>
      </c>
      <c r="N32" s="5">
        <f>VLOOKUP($A32,[3]Hoja4!$A:$M,12,0)</f>
        <v>0.98787059823436107</v>
      </c>
      <c r="O32" s="5">
        <f>VLOOKUP($A32,[3]Hoja4!$A:$M,13,0)</f>
        <v>0.99756227135483422</v>
      </c>
    </row>
    <row r="33" spans="1:15" x14ac:dyDescent="0.25">
      <c r="A33" s="11" t="s">
        <v>18</v>
      </c>
      <c r="B33" s="10">
        <f>VLOOKUP(A33,'[3]Hoja4 (2)'!$A:$C,3,0)</f>
        <v>344542.52656899998</v>
      </c>
      <c r="C33" s="9">
        <f t="shared" si="0"/>
        <v>5.4635695515322789E-2</v>
      </c>
      <c r="D33" s="5">
        <v>0.44689909059393512</v>
      </c>
      <c r="E33" s="5">
        <f>VLOOKUP($A33,[3]Hoja4!$A:$M,3,0)</f>
        <v>0.83532510832520335</v>
      </c>
      <c r="F33" s="5">
        <f>VLOOKUP($A33,[3]Hoja4!$A:$M,4,0)</f>
        <v>0.87727132962422738</v>
      </c>
      <c r="G33" s="5">
        <f>VLOOKUP($A33,[3]Hoja4!$A:$M,5,0)</f>
        <v>0.92762737437861531</v>
      </c>
      <c r="H33" s="5">
        <f>VLOOKUP($A33,[3]Hoja4!$A:$M,6,0)</f>
        <v>0.9660313293028423</v>
      </c>
      <c r="I33" s="5">
        <f>VLOOKUP($A33,[3]Hoja4!$A:$M,7,0)</f>
        <v>0.93920124883175915</v>
      </c>
      <c r="J33" s="5">
        <f>VLOOKUP($A33,[3]Hoja4!$A:$M,8,0)</f>
        <v>0.98098541920157023</v>
      </c>
      <c r="K33" s="5">
        <f>VLOOKUP($A33,[3]Hoja4!$A:$M,9,0)</f>
        <v>0.97642919299243391</v>
      </c>
      <c r="L33" s="5">
        <f>VLOOKUP($A33,[3]Hoja4!$A:$M,10,0)</f>
        <v>0.98513980557393332</v>
      </c>
      <c r="M33" s="5">
        <f>VLOOKUP($A33,[3]Hoja4!$A:$M,11,0)</f>
        <v>0.96644224623440689</v>
      </c>
      <c r="N33" s="5">
        <f>VLOOKUP($A33,[3]Hoja4!$A:$M,12,0)</f>
        <v>0.97992134329520131</v>
      </c>
      <c r="O33" s="5">
        <f>VLOOKUP($A33,[3]Hoja4!$A:$M,13,0)</f>
        <v>0.99412010600586809</v>
      </c>
    </row>
    <row r="34" spans="1:15" x14ac:dyDescent="0.25">
      <c r="A34" s="11" t="s">
        <v>17</v>
      </c>
      <c r="B34" s="10">
        <f>VLOOKUP(A34,'[3]Hoja4 (2)'!$A:$C,3,0)</f>
        <v>8682.2165879999993</v>
      </c>
      <c r="C34" s="9">
        <f t="shared" si="0"/>
        <v>1.3767790775315366E-3</v>
      </c>
      <c r="D34" s="5">
        <v>0.49616206671853186</v>
      </c>
      <c r="E34" s="5">
        <f>VLOOKUP($A34,[3]Hoja4!$A:$M,3,0)</f>
        <v>0.78554645055724792</v>
      </c>
      <c r="F34" s="5">
        <f>VLOOKUP($A34,[3]Hoja4!$A:$M,4,0)</f>
        <v>0.80168921219703171</v>
      </c>
      <c r="G34" s="5">
        <f>VLOOKUP($A34,[3]Hoja4!$A:$M,5,0)</f>
        <v>0.84847860995001423</v>
      </c>
      <c r="H34" s="5">
        <f>VLOOKUP($A34,[3]Hoja4!$A:$M,6,0)</f>
        <v>0.87592195608310086</v>
      </c>
      <c r="I34" s="5">
        <f>VLOOKUP($A34,[3]Hoja4!$A:$M,7,0)</f>
        <v>0.86208319016886092</v>
      </c>
      <c r="J34" s="5">
        <f>VLOOKUP($A34,[3]Hoja4!$A:$M,8,0)</f>
        <v>0.93432617645189109</v>
      </c>
      <c r="K34" s="5">
        <f>VLOOKUP($A34,[3]Hoja4!$A:$M,9,0)</f>
        <v>0.93834642786275491</v>
      </c>
      <c r="L34" s="5">
        <f>VLOOKUP($A34,[3]Hoja4!$A:$M,10,0)</f>
        <v>0.94091231827948518</v>
      </c>
      <c r="M34" s="5">
        <f>VLOOKUP($A34,[3]Hoja4!$A:$M,11,0)</f>
        <v>0.95739271750270682</v>
      </c>
      <c r="N34" s="5">
        <f>VLOOKUP($A34,[3]Hoja4!$A:$M,12,0)</f>
        <v>0.96746470553058328</v>
      </c>
      <c r="O34" s="5">
        <f>VLOOKUP($A34,[3]Hoja4!$A:$M,13,0)</f>
        <v>0.95969529069742421</v>
      </c>
    </row>
    <row r="35" spans="1:15" x14ac:dyDescent="0.25">
      <c r="A35" s="11" t="s">
        <v>16</v>
      </c>
      <c r="B35" s="10">
        <f>VLOOKUP(A35,'[3]Hoja4 (2)'!$A:$C,3,0)</f>
        <v>14756.925934999999</v>
      </c>
      <c r="C35" s="9">
        <f t="shared" si="0"/>
        <v>2.3400737208135757E-3</v>
      </c>
      <c r="D35" s="5">
        <v>0.38901561880477975</v>
      </c>
      <c r="E35" s="5">
        <f>VLOOKUP($A35,[3]Hoja4!$A:$M,3,0)</f>
        <v>0.74705072034530484</v>
      </c>
      <c r="F35" s="5">
        <f>VLOOKUP($A35,[3]Hoja4!$A:$M,4,0)</f>
        <v>0.73238598461757365</v>
      </c>
      <c r="G35" s="5">
        <f>VLOOKUP($A35,[3]Hoja4!$A:$M,5,0)</f>
        <v>0.7769240152415301</v>
      </c>
      <c r="H35" s="5">
        <f>VLOOKUP($A35,[3]Hoja4!$A:$M,6,0)</f>
        <v>0.82078073324927159</v>
      </c>
      <c r="I35" s="5">
        <f>VLOOKUP($A35,[3]Hoja4!$A:$M,7,0)</f>
        <v>0.80556881993228058</v>
      </c>
      <c r="J35" s="5">
        <f>VLOOKUP($A35,[3]Hoja4!$A:$M,8,0)</f>
        <v>0.85544215117883105</v>
      </c>
      <c r="K35" s="5">
        <f>VLOOKUP($A35,[3]Hoja4!$A:$M,9,0)</f>
        <v>0.93564502831719409</v>
      </c>
      <c r="L35" s="5">
        <f>VLOOKUP($A35,[3]Hoja4!$A:$M,10,0)</f>
        <v>0.91767057482893744</v>
      </c>
      <c r="M35" s="5">
        <f>VLOOKUP($A35,[3]Hoja4!$A:$M,11,0)</f>
        <v>0.93334213643568886</v>
      </c>
      <c r="N35" s="5">
        <f>VLOOKUP($A35,[3]Hoja4!$A:$M,12,0)</f>
        <v>0.95743504693309989</v>
      </c>
      <c r="O35" s="5">
        <f>VLOOKUP($A35,[3]Hoja4!$A:$M,13,0)</f>
        <v>0.97536359752932389</v>
      </c>
    </row>
    <row r="36" spans="1:15" x14ac:dyDescent="0.25">
      <c r="A36" s="8" t="s">
        <v>15</v>
      </c>
      <c r="B36" s="7">
        <f>SUM(B2:B35)</f>
        <v>6306179.9308909997</v>
      </c>
      <c r="C36" s="6">
        <f t="shared" si="0"/>
        <v>1</v>
      </c>
      <c r="D36" s="6">
        <f>AVERAGE(D2:D35)</f>
        <v>0.38559721610701164</v>
      </c>
      <c r="E36" s="6">
        <f t="shared" ref="E36:O36" si="1">AVERAGE(E2:E35)</f>
        <v>0.81867537446458682</v>
      </c>
      <c r="F36" s="6">
        <f t="shared" si="1"/>
        <v>0.86268215333250908</v>
      </c>
      <c r="G36" s="6">
        <f t="shared" si="1"/>
        <v>0.89482207959460136</v>
      </c>
      <c r="H36" s="6">
        <f t="shared" si="1"/>
        <v>0.92932656510574907</v>
      </c>
      <c r="I36" s="6">
        <f t="shared" si="1"/>
        <v>0.90907124028643715</v>
      </c>
      <c r="J36" s="6">
        <f t="shared" si="1"/>
        <v>0.95688813646585846</v>
      </c>
      <c r="K36" s="6">
        <f t="shared" si="1"/>
        <v>0.96566499978522014</v>
      </c>
      <c r="L36" s="6">
        <f t="shared" si="1"/>
        <v>0.96897438894202759</v>
      </c>
      <c r="M36" s="6">
        <f t="shared" si="1"/>
        <v>0.96954441316306794</v>
      </c>
      <c r="N36" s="6">
        <f t="shared" si="1"/>
        <v>0.97828202409639364</v>
      </c>
      <c r="O36" s="6">
        <f t="shared" si="1"/>
        <v>0.99092000648761247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Presupuesto_total</vt:lpstr>
      <vt:lpstr>Presupuesto_Regional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Lined Yurani Rey Herrera</cp:lastModifiedBy>
  <dcterms:created xsi:type="dcterms:W3CDTF">2020-06-01T20:59:41Z</dcterms:created>
  <dcterms:modified xsi:type="dcterms:W3CDTF">2021-02-02T15:25:58Z</dcterms:modified>
</cp:coreProperties>
</file>