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Carlos Andrés\Desktop\"/>
    </mc:Choice>
  </mc:AlternateContent>
  <workbookProtection workbookAlgorithmName="SHA-512" workbookHashValue="Z7yuzT5KF0joVGJ+mgIUsYB+iDbQzgYZoFBftaPHWi76nrmzsDlQ2bTTrnqmM6hLenmd8H2pojpva3TBGTzO6Q==" workbookSaltValue="+iWNOO923s4DTSzr3/OGpg==" workbookSpinCount="100000" lockStructure="1"/>
  <bookViews>
    <workbookView xWindow="120" yWindow="135" windowWidth="12510" windowHeight="6660" tabRatio="598"/>
  </bookViews>
  <sheets>
    <sheet name="GRUPO 35" sheetId="11" r:id="rId1"/>
    <sheet name="Hoja1" sheetId="16" state="hidden" r:id="rId2"/>
  </sheets>
  <calcPr calcId="152511"/>
</workbook>
</file>

<file path=xl/calcChain.xml><?xml version="1.0" encoding="utf-8"?>
<calcChain xmlns="http://schemas.openxmlformats.org/spreadsheetml/2006/main">
  <c r="L51" i="11" l="1"/>
  <c r="K51" i="11"/>
  <c r="L50" i="11"/>
  <c r="K52" i="11"/>
  <c r="L52" i="11" s="1"/>
  <c r="K53" i="11"/>
  <c r="K58" i="11" s="1"/>
  <c r="L58" i="11" l="1"/>
  <c r="D153" i="11" l="1"/>
  <c r="F143" i="11"/>
  <c r="D154" i="11" s="1"/>
  <c r="E127" i="11"/>
  <c r="N121" i="11"/>
  <c r="M121" i="11"/>
  <c r="L121" i="11"/>
  <c r="K116" i="11"/>
  <c r="A116" i="11"/>
  <c r="A117" i="11" s="1"/>
  <c r="A118" i="11" s="1"/>
  <c r="A119" i="11" s="1"/>
  <c r="A120" i="11" s="1"/>
  <c r="K115" i="11"/>
  <c r="K121" i="11" s="1"/>
  <c r="C123" i="11" s="1"/>
  <c r="J95" i="11"/>
  <c r="J96" i="11" s="1"/>
  <c r="G94" i="11"/>
  <c r="G91" i="11"/>
  <c r="K62" i="11"/>
  <c r="O58" i="11"/>
  <c r="N58" i="11"/>
  <c r="M58" i="11"/>
  <c r="A51" i="11"/>
  <c r="A52" i="11" s="1"/>
  <c r="A53" i="11" s="1"/>
  <c r="C62" i="11"/>
  <c r="E41" i="11"/>
  <c r="F23" i="11"/>
  <c r="C25" i="11" s="1"/>
  <c r="E23" i="11"/>
  <c r="E25" i="11" s="1"/>
  <c r="E153" i="11" l="1"/>
</calcChain>
</file>

<file path=xl/sharedStrings.xml><?xml version="1.0" encoding="utf-8"?>
<sst xmlns="http://schemas.openxmlformats.org/spreadsheetml/2006/main" count="393" uniqueCount="209">
  <si>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</si>
  <si>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</si>
  <si>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</si>
  <si>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</si>
  <si>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</si>
  <si>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</si>
  <si>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</si>
  <si>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</si>
  <si>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</si>
  <si>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</si>
  <si>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</si>
  <si>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</si>
  <si>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</si>
  <si>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</si>
  <si>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</si>
  <si>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</si>
  <si>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</si>
  <si>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</si>
  <si>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</si>
  <si>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</si>
  <si>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</si>
  <si>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</si>
  <si>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</si>
  <si>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</si>
  <si>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</si>
  <si>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</si>
  <si>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</si>
  <si>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</si>
  <si>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</si>
  <si>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</si>
  <si>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</si>
  <si>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</si>
  <si>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</si>
  <si>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</si>
  <si>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</si>
  <si>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</si>
  <si>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</si>
  <si>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</si>
  <si>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</si>
  <si>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</si>
  <si>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</si>
  <si>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</si>
  <si>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</si>
  <si>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</si>
  <si>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</si>
  <si>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</si>
  <si>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</si>
  <si>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</si>
  <si>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</si>
  <si>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</si>
  <si>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</si>
  <si>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</si>
  <si>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</si>
  <si>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</si>
  <si>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</si>
  <si>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</si>
  <si>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</si>
  <si>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</si>
  <si>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</si>
  <si>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</si>
  <si>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</si>
  <si>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</si>
  <si>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</si>
  <si>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</si>
  <si>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</si>
  <si>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</si>
  <si>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</si>
  <si>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</si>
  <si>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</si>
  <si>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</si>
  <si>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</si>
  <si>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</si>
  <si>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</si>
  <si>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</si>
  <si>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</si>
  <si>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</si>
  <si>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</si>
  <si>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</si>
  <si>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</si>
  <si>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</si>
  <si>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</si>
  <si>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</si>
  <si>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</si>
  <si>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</si>
  <si>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</si>
  <si>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</si>
  <si>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</si>
  <si>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</si>
  <si>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</si>
  <si>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</si>
  <si>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</si>
  <si>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</si>
  <si>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</si>
  <si>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</si>
  <si>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</si>
  <si>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</si>
  <si>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</si>
  <si>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</si>
  <si>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</si>
  <si>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</si>
  <si>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</si>
  <si>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</si>
  <si>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</si>
  <si>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</si>
  <si>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</si>
  <si>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</si>
  <si>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</si>
  <si>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</si>
  <si>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</si>
  <si>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</si>
  <si>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</si>
  <si>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</si>
  <si>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NOTA EXPLICATIVA: Este formato debe diligenciarse cuantas veces sea necesario de acuerdo al numero de Grupos.</t>
  </si>
  <si>
    <t>Fecha de evaluación:06/12/2014</t>
  </si>
  <si>
    <t>CORPORACION MI TIERRA</t>
  </si>
  <si>
    <t>-</t>
  </si>
  <si>
    <t>CANTIDAD DE CUPOS QUE ACREDITA PARA EL GRUPO</t>
  </si>
  <si>
    <t>ICBF</t>
  </si>
  <si>
    <t>367/2013</t>
  </si>
  <si>
    <t>NO APLICA</t>
  </si>
  <si>
    <t>UNION TEMPORAL UNIDOS POR EL TOLIMA</t>
  </si>
  <si>
    <t>369/2013</t>
  </si>
  <si>
    <t>39-40-41-42-43-44-45</t>
  </si>
  <si>
    <t>ONG ASVILCO</t>
  </si>
  <si>
    <t>01/2013</t>
  </si>
  <si>
    <t>CORPORACION SAN CARLOS</t>
  </si>
  <si>
    <t>193/2012</t>
  </si>
  <si>
    <t>770</t>
  </si>
  <si>
    <t>MODALIDAD FAMILIAR</t>
  </si>
  <si>
    <t>PSICOLOGO SOCIAL COMUNITARIO</t>
  </si>
  <si>
    <t>UNIVERSIDAD NACIONAL ABIERTA Y A DISTANCIA - UNAD-.</t>
  </si>
  <si>
    <t>NO TIENE</t>
  </si>
  <si>
    <t>PSICOLOGA</t>
  </si>
  <si>
    <t>UNIVERSIDAD ANTONIO NARIÑO</t>
  </si>
  <si>
    <t>PSICOLOGO</t>
  </si>
  <si>
    <t>UNIVERSIDAD CATOLICA DE COLOMBIA</t>
  </si>
  <si>
    <t>FUNDACION UNIVERSITARIA KONRAD LORENZ</t>
  </si>
  <si>
    <t>TRABAJADORA SOCIAL</t>
  </si>
  <si>
    <t>UNIVERSIDAD DE CALDAS</t>
  </si>
  <si>
    <t>FUNDACION UNIVERSITARIA DEL ESPINAL - FUNDES</t>
  </si>
  <si>
    <t>UNIVERSIDAD SAN BUENAVENTURA</t>
  </si>
  <si>
    <t>COOPERATIVA DE TRABAJO ASOCIADO TENCOU LTDA.</t>
  </si>
  <si>
    <t>T - 39/2011</t>
  </si>
  <si>
    <t>203 - 204</t>
  </si>
  <si>
    <t>ASVILCO</t>
  </si>
  <si>
    <t>CONVENIO 2</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</si>
  <si>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</si>
  <si>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t>CONTADOR PUBLICO</t>
  </si>
  <si>
    <t>CORPORACION UNIVERSITARIA DE IBAGUÉ</t>
  </si>
  <si>
    <t>81219-T</t>
  </si>
  <si>
    <t>07/06/2012 A LA FECHA.</t>
  </si>
  <si>
    <t>ASESORAR TECNICAMENTE A LA EMPRESA EN EL ÁREA ADMINISTRATIVA</t>
  </si>
  <si>
    <r>
      <t>PROFESIONAL DE APOYO PEDAGÓGICO  POR C</t>
    </r>
    <r>
      <rPr>
        <b/>
        <sz val="11"/>
        <rFont val="Calibri"/>
        <family val="2"/>
        <scheme val="minor"/>
      </rPr>
      <t xml:space="preserve">ADA MIL CUPOS </t>
    </r>
    <r>
      <rPr>
        <sz val="11"/>
        <rFont val="Calibri"/>
        <family val="2"/>
        <scheme val="minor"/>
      </rPr>
      <t>OFERTADOS O FRACIÓN INFERIOR</t>
    </r>
  </si>
  <si>
    <t>LICENCIADA EN EDUCACION BASICA CON ENFASIS EN LENGUA CASTELLANA</t>
  </si>
  <si>
    <t>UNIVERSIDAD DEL TOLIMA</t>
  </si>
  <si>
    <r>
      <t xml:space="preserve">FINANCIERO  </t>
    </r>
    <r>
      <rPr>
        <b/>
        <sz val="11"/>
        <rFont val="Calibri"/>
        <family val="2"/>
        <scheme val="minor"/>
      </rPr>
      <t>POR CADA CINCO MIL</t>
    </r>
    <r>
      <rPr>
        <sz val="11"/>
        <rFont val="Calibri"/>
        <family val="2"/>
        <scheme val="minor"/>
      </rPr>
      <t xml:space="preserve"> CUPOS OFERTADOS O FRACIÓN INFERIOR </t>
    </r>
  </si>
  <si>
    <t>FUNDACION UNIVERSITARIA SAN MARTÍN</t>
  </si>
  <si>
    <t>07/10/2013 A LA FECHA</t>
  </si>
  <si>
    <t>02/2014</t>
  </si>
  <si>
    <t>066/2013</t>
  </si>
  <si>
    <t>078/2012</t>
  </si>
  <si>
    <t>CONVENIO 021 / 2013</t>
  </si>
  <si>
    <t>368/2013</t>
  </si>
  <si>
    <t>0104/2013</t>
  </si>
  <si>
    <t>016 /2012</t>
  </si>
  <si>
    <t>CONVENIO DE COOPERACION No 0038</t>
  </si>
  <si>
    <t>CONVENIO DE COOPERACION No 01 DE 2014</t>
  </si>
  <si>
    <t>CONVENIO 073 DEL 2013</t>
  </si>
  <si>
    <t>* CORPORACIÓN MI TIERRA</t>
  </si>
  <si>
    <t>* 07/10/2013 A LA FECHA.</t>
  </si>
  <si>
    <t>* PROMOVER E IMPLEMEMTAR Y EVALUAR LOS PLANES DE ATENCION INTEGRAL PARA LA PRIMERA INFANCIA EN EL SECTOR URBANO Y GENERAR ESTRATEGIAS EDUCATIVAS QUE PRIMUEVAN LOS DERECHOS Y COMPETENIAS DE LOS NIÑOSS.</t>
  </si>
  <si>
    <t>* PROMOVER E IMPLEMEMTAR Y EVALUAR LOS PLANES DE ATENCION INTEGRAL PARA LA PRIMERA INFANCIA EN EL SECTOR URBANO Y GENERAR ESTRATEGIAS EDUCATIVAS QUE PRIMUEVAN LOS DERECHOS Y COMPETENIAS DE LOS NIÑOS.</t>
  </si>
  <si>
    <t>* CORPORACIÓN MI TIERRA
- CONSTRUYAMOS COLOMBIA</t>
  </si>
  <si>
    <t>*01/08/2014 A LA FECHA.
- 01/08/2013 AL 31/07/2014</t>
  </si>
  <si>
    <t>* PROMOVER E IMPLEMEMTAR Y EVALUAR LOS PLANES DE ATENCION INTEGRAL PARA LA PRIMERA INFANCIA EN EL SECTOR URBANO Y GENERAR ESTRATEGIAS EDUCATIVAS QUE PRIMUEVAN LOS DERECHOS Y COMPETENIAS DE LOS NIÑOSS.
- ARTICULACIÓN DE LAS POLITICAS PUBLICAS PARA EL MEJORAMIENTO PERMANENTE DEL SERVICIO EN LAS MODALIDADES DE ATENCION INTEGRAL.</t>
  </si>
  <si>
    <t>* CORPORACIÓN MI TIERRA
- UNIDOS POR EL TOLIMA</t>
  </si>
  <si>
    <t>* 01/08/2014 A LA FECHA.
- 17/10/2013 AL 31/07/2014</t>
  </si>
  <si>
    <t>* APOYAR Y EL DISEÑO Y EVALUACION DE LOS NIÑOS Y NIÑAS
- DETECCION TEMPRANA DE CASOS DE PROBLEMAS EN EL DESARROLLO Y DISEÑO DE ESTRATEGIAS DE APOYO PARA TRABAJAR SOBRE FACTORES DE RIESGO.</t>
  </si>
  <si>
    <t xml:space="preserve"> *CORPORACIÓN MI TIERRA
- CORPORACION SAN CARLOS</t>
  </si>
  <si>
    <t>* 01/08/2014 A LA FECHA.
- 01/01/2014 AL 30/06/2014</t>
  </si>
  <si>
    <t>* APOYAR Y EL DISEÑO Y EVALUACION DE LOS NIÑOS Y NIÑAS.
- COORDINAR Y DIRIGIR LAS ACTIVIDADES Y ENCUENTRO FAMILIARES.</t>
  </si>
  <si>
    <t>* APOYAR Y EL DISEÑO Y EVALUACION DE LOS NIÑOS Y NIÑAS</t>
  </si>
  <si>
    <t>01/08/2014 A LA FECHA.
17/1072013 AL 31/07/2014</t>
  </si>
  <si>
    <t xml:space="preserve">* APOYAR Y EL DISEÑO Y EVALUACION DE LOS NIÑOS Y NIÑAS
 - DETECCION TEMPRANA DE CASOS DE PROBLEMAS EN EL DESARROLLO Y DISEÑO DE ESTRATEGIAS DE APOYO PARA TRABAJAR SOBRE FACTORES DE RIESGO.
</t>
  </si>
  <si>
    <t>* CORPORACIÓN MI TIERRA
- UNION TEMPORAL UNIDOS POR EL TOLIMA</t>
  </si>
  <si>
    <t>CLASIFICAR, PREPARAR, COORDINAR Y REGISTRAR CUENTAS, FACTURAS Y OTROS ESTADO FINANCIEROS DE ACUERDO CON PROCEDIMIENTOS ESTABLECIDOS USANDO SISTEMAS COMPUTARIZADOS.</t>
  </si>
  <si>
    <t>* CORPORACION MI TIERRA
* CORPORACION SAN CARLOS</t>
  </si>
  <si>
    <t>* 07/11/2013 A LA FECHA
* 10/10/2012 AL 30/09/2013</t>
  </si>
  <si>
    <t xml:space="preserve">* PARTICIPAR EN EL DISEÑO DEL PLAN DE ACOMPAÑAMIENTO PEDAGÓGICO PARA LA IMPLEMETACIÓN DE LA MODALIDAD ACORDE CON EL PROYECTO PEDAGÓGICO DEL ICBF.
- IMPLEMENTAR EL ACOMPAÑAMIENTO PEDAGÓGICO EN COHERENCIA CON LAS CARACTERISTICAS Y DERECHOS DEL DESARROLLO DE LOS NIÑOS Y NIÑAS Y EL CONTEXTO EN PROCURA DE UN ACOMPAÑAMIENTO PERTINENTE Y EFICAZ. </t>
  </si>
  <si>
    <t>EDGAR MAURICIO ESCOBAR CASTELLANOS</t>
  </si>
  <si>
    <t>GRUPO 35</t>
  </si>
  <si>
    <t>GRUPO 41</t>
  </si>
  <si>
    <t>GRUPO 43</t>
  </si>
  <si>
    <t>GRUPO 33</t>
  </si>
  <si>
    <t>GRUPO 40</t>
  </si>
  <si>
    <t>CLAUDIA PATRICIA FERNANDEZ GONZALEZ</t>
  </si>
  <si>
    <t>SANDRA MILENA MEDINA SANCHEZ</t>
  </si>
  <si>
    <t>CAROLINA PAOLA CARDENAS GARCÍA</t>
  </si>
  <si>
    <t>CRISTHYAN CAMILO MOORE LOMBANA</t>
  </si>
  <si>
    <t xml:space="preserve">YENNY ANDREA SUAREZ FORERO </t>
  </si>
  <si>
    <t>YEIMMY KATHERINE AMAYA MONTEALEGRE</t>
  </si>
  <si>
    <t>MARGARITA MARIA VALENCIA MUÑOZ</t>
  </si>
  <si>
    <t>ANA MARIA QUIROGA CASTRO</t>
  </si>
  <si>
    <t>CLAUDIA PATRICIA CALENTURA LOZANO</t>
  </si>
  <si>
    <t>IVON JACQUELINE CARDONA DIAZA</t>
  </si>
  <si>
    <t>SANDRA LILIANA ROJAS CALDERON</t>
  </si>
  <si>
    <t>ESTA EXPERIENCIA EN MESES SE VALIDA PARA EL GRUPO 33 YA QUE ESTE CERTIFICADO SE REPITE ALLÍ.</t>
  </si>
  <si>
    <t>SE RECONOCE LA EXPERIENCIA DEL 07 DE ENERO DE 2013 AL 30 DE OCTUBRE DE 2013 QUE SON LOS PERIODOS QUE NO SE TRASLAPAN.</t>
  </si>
  <si>
    <t xml:space="preserve">POR SER UNION TEMPORAL SE VALIDA EL 50% DE LA EXPERIENCIA TOTAL EN MESES, ES DECIR, PARA ESTE CASO SE VALIDA LA EXPERIENCIA INDIVIDUAL DE LA CORPORACION MI TIERRA. PAGINA 56. INCISO 3. PLIEGOS DEFINITIVOS.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</si>
</sst>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 numFmtId="173" formatCode="0.0"/>
  </numFmts>
  <fonts count="2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b/>
      <sz val="11"/>
      <name val="Calibri"/>
      <family val="2"/>
      <scheme val="minor"/>
    </font>
    <font>
      <sz val="10"/>
      <name val="Calibri"/>
      <family val="2"/>
      <scheme val="minor"/>
    </font>
    <font>
      <sz val="10"/>
      <color theme="1"/>
      <name val="Calibri"/>
      <family val="2"/>
      <scheme val="minor"/>
    </font>
    <font>
      <sz val="14"/>
      <name val="Calibri"/>
      <family val="2"/>
      <scheme val="minor"/>
    </font>
    <font>
      <b/>
      <sz val="14"/>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theme="8"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38">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1" fillId="0" borderId="1" xfId="0" applyFont="1" applyFill="1" applyBorder="1" applyAlignment="1">
      <alignment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2" borderId="1" xfId="0" applyFont="1" applyFill="1" applyBorder="1" applyAlignment="1">
      <alignment horizontal="center" wrapText="1"/>
    </xf>
    <xf numFmtId="0" fontId="0" fillId="0" borderId="1" xfId="0" applyBorder="1" applyAlignment="1">
      <alignment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72" fontId="13" fillId="0" borderId="1" xfId="0" applyNumberFormat="1" applyFont="1" applyFill="1" applyBorder="1" applyAlignment="1" applyProtection="1">
      <alignment horizontal="center" vertical="center" wrapText="1"/>
      <protection locked="0"/>
    </xf>
    <xf numFmtId="165"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4"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justify" vertical="center" wrapText="1"/>
      <protection locked="0"/>
    </xf>
    <xf numFmtId="165" fontId="13" fillId="0" borderId="1" xfId="1"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0" fontId="14" fillId="0" borderId="0" xfId="0" applyFont="1" applyAlignment="1">
      <alignment vertical="center"/>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1" fontId="18" fillId="0" borderId="1" xfId="0" applyNumberFormat="1" applyFont="1" applyFill="1" applyBorder="1" applyAlignment="1" applyProtection="1">
      <alignment horizontal="center" vertical="center" wrapText="1"/>
      <protection locked="0"/>
    </xf>
    <xf numFmtId="49" fontId="14" fillId="8" borderId="1" xfId="0" applyNumberFormat="1" applyFont="1" applyFill="1" applyBorder="1" applyAlignment="1" applyProtection="1">
      <alignment horizontal="center" vertical="center" wrapText="1"/>
      <protection locked="0"/>
    </xf>
    <xf numFmtId="49" fontId="14" fillId="7"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14" fillId="0" borderId="0" xfId="0" applyFont="1" applyAlignment="1">
      <alignment horizontal="center" vertical="center"/>
    </xf>
    <xf numFmtId="0" fontId="0" fillId="0" borderId="0" xfId="0" applyFill="1"/>
    <xf numFmtId="172" fontId="15" fillId="0" borderId="0" xfId="0" applyNumberFormat="1" applyFont="1" applyFill="1" applyBorder="1" applyAlignment="1">
      <alignment horizontal="left" vertical="center"/>
    </xf>
    <xf numFmtId="49" fontId="14" fillId="9" borderId="1" xfId="0" applyNumberFormat="1" applyFont="1" applyFill="1" applyBorder="1" applyAlignment="1" applyProtection="1">
      <alignment horizontal="center" vertical="center" wrapText="1"/>
      <protection locked="0"/>
    </xf>
    <xf numFmtId="1" fontId="0" fillId="2" borderId="1" xfId="0" applyNumberFormat="1"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pplyAlignment="1">
      <alignment vertical="center"/>
    </xf>
    <xf numFmtId="0" fontId="2" fillId="6" borderId="1" xfId="0" applyFont="1" applyFill="1" applyBorder="1" applyAlignment="1">
      <alignment horizontal="center" vertical="center" wrapText="1"/>
    </xf>
    <xf numFmtId="49" fontId="14" fillId="6" borderId="1" xfId="0" applyNumberFormat="1"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169" fontId="13" fillId="6" borderId="1" xfId="1" applyNumberFormat="1" applyFont="1" applyFill="1" applyBorder="1" applyAlignment="1">
      <alignment horizontal="right" vertical="center" wrapText="1"/>
    </xf>
    <xf numFmtId="0" fontId="14" fillId="6" borderId="0" xfId="0" applyFont="1" applyFill="1" applyAlignment="1">
      <alignment horizontal="left" vertical="center" wrapText="1"/>
    </xf>
    <xf numFmtId="0" fontId="11" fillId="6" borderId="1" xfId="0" applyFont="1" applyFill="1" applyBorder="1" applyAlignment="1">
      <alignment horizontal="left" vertical="center" wrapText="1"/>
    </xf>
    <xf numFmtId="1" fontId="0" fillId="6" borderId="1" xfId="0" applyNumberFormat="1" applyFill="1" applyBorder="1" applyAlignment="1">
      <alignment horizontal="center" vertical="center"/>
    </xf>
    <xf numFmtId="49" fontId="0" fillId="6" borderId="1" xfId="0" applyNumberFormat="1" applyFill="1" applyBorder="1" applyAlignment="1">
      <alignment horizontal="center" vertical="center"/>
    </xf>
    <xf numFmtId="0" fontId="14" fillId="6" borderId="1" xfId="0" applyFont="1" applyFill="1" applyBorder="1" applyAlignment="1">
      <alignment horizontal="center" vertical="center"/>
    </xf>
    <xf numFmtId="0" fontId="14" fillId="6" borderId="1"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4" fillId="6" borderId="1" xfId="0" applyFont="1" applyFill="1" applyBorder="1" applyAlignment="1">
      <alignment horizontal="left" vertical="center" wrapText="1"/>
    </xf>
    <xf numFmtId="14" fontId="14" fillId="6" borderId="1" xfId="0" applyNumberFormat="1" applyFont="1" applyFill="1" applyBorder="1" applyAlignment="1">
      <alignment horizontal="center" vertical="center" wrapText="1"/>
    </xf>
    <xf numFmtId="0" fontId="25" fillId="6" borderId="1" xfId="0" applyFont="1" applyFill="1" applyBorder="1" applyAlignment="1">
      <alignment horizontal="left" vertical="center" wrapText="1"/>
    </xf>
    <xf numFmtId="0" fontId="0" fillId="6" borderId="1" xfId="0" applyFill="1" applyBorder="1" applyAlignment="1">
      <alignment horizontal="left" vertical="center" wrapText="1"/>
    </xf>
    <xf numFmtId="0" fontId="0" fillId="6" borderId="1" xfId="0" applyFill="1" applyBorder="1" applyAlignment="1">
      <alignment horizontal="center" vertical="center" wrapText="1"/>
    </xf>
    <xf numFmtId="0" fontId="0" fillId="6" borderId="1" xfId="0" applyFill="1" applyBorder="1" applyAlignment="1">
      <alignment horizontal="left" vertical="center"/>
    </xf>
    <xf numFmtId="14" fontId="0" fillId="6" borderId="1" xfId="0" applyNumberFormat="1" applyFill="1" applyBorder="1" applyAlignment="1">
      <alignment horizontal="center" vertical="center"/>
    </xf>
    <xf numFmtId="14" fontId="26" fillId="6" borderId="1" xfId="0" applyNumberFormat="1" applyFont="1" applyFill="1" applyBorder="1" applyAlignment="1">
      <alignment horizontal="left" vertical="center" wrapText="1"/>
    </xf>
    <xf numFmtId="0" fontId="26" fillId="6" borderId="1" xfId="0" applyFont="1" applyFill="1" applyBorder="1" applyAlignment="1">
      <alignment horizontal="left" vertical="center" wrapText="1"/>
    </xf>
    <xf numFmtId="0" fontId="0" fillId="6" borderId="1" xfId="0" applyFill="1" applyBorder="1" applyAlignment="1">
      <alignment vertical="center" wrapText="1"/>
    </xf>
    <xf numFmtId="0" fontId="14" fillId="6" borderId="1" xfId="0" applyFont="1" applyFill="1" applyBorder="1" applyAlignment="1">
      <alignment vertical="center" wrapText="1"/>
    </xf>
    <xf numFmtId="0" fontId="25" fillId="6" borderId="1" xfId="0" applyFont="1" applyFill="1" applyBorder="1" applyAlignment="1">
      <alignment vertical="center" wrapText="1"/>
    </xf>
    <xf numFmtId="14" fontId="25" fillId="6" borderId="1" xfId="0" applyNumberFormat="1" applyFont="1" applyFill="1" applyBorder="1" applyAlignment="1">
      <alignment vertical="center" wrapText="1"/>
    </xf>
    <xf numFmtId="0" fontId="26" fillId="6" borderId="1" xfId="0" applyFont="1" applyFill="1" applyBorder="1" applyAlignment="1">
      <alignment wrapText="1"/>
    </xf>
    <xf numFmtId="0" fontId="26" fillId="6" borderId="1" xfId="0" applyFont="1" applyFill="1" applyBorder="1" applyAlignment="1">
      <alignment vertical="center"/>
    </xf>
    <xf numFmtId="14" fontId="26" fillId="6" borderId="1" xfId="0" applyNumberFormat="1" applyFont="1" applyFill="1" applyBorder="1" applyAlignment="1">
      <alignment vertical="center" wrapText="1"/>
    </xf>
    <xf numFmtId="0" fontId="0" fillId="6" borderId="1" xfId="0" applyFill="1" applyBorder="1" applyAlignment="1">
      <alignment wrapText="1"/>
    </xf>
    <xf numFmtId="0" fontId="0" fillId="6" borderId="1" xfId="0" applyFill="1" applyBorder="1" applyAlignment="1">
      <alignment horizontal="center"/>
    </xf>
    <xf numFmtId="0" fontId="0" fillId="6" borderId="1" xfId="0" applyFill="1" applyBorder="1" applyAlignment="1"/>
    <xf numFmtId="14" fontId="0" fillId="6" borderId="1" xfId="0" applyNumberFormat="1" applyFill="1" applyBorder="1" applyAlignment="1">
      <alignment horizontal="center"/>
    </xf>
    <xf numFmtId="0" fontId="26" fillId="6" borderId="1" xfId="0" applyFont="1" applyFill="1" applyBorder="1"/>
    <xf numFmtId="9" fontId="13"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14" fontId="13" fillId="6" borderId="1" xfId="0" applyNumberFormat="1" applyFont="1" applyFill="1" applyBorder="1" applyAlignment="1" applyProtection="1">
      <alignment horizontal="center" vertical="center" wrapText="1"/>
      <protection locked="0"/>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14" fillId="6" borderId="1" xfId="0" applyFont="1" applyFill="1" applyBorder="1" applyAlignment="1">
      <alignment vertical="center"/>
    </xf>
    <xf numFmtId="14" fontId="14" fillId="6" borderId="1" xfId="0" applyNumberFormat="1" applyFont="1" applyFill="1" applyBorder="1" applyAlignment="1">
      <alignment horizontal="center" vertical="center"/>
    </xf>
    <xf numFmtId="0" fontId="25" fillId="6" borderId="1" xfId="0" applyFont="1" applyFill="1" applyBorder="1" applyAlignment="1">
      <alignment wrapText="1"/>
    </xf>
    <xf numFmtId="172" fontId="14" fillId="6" borderId="1" xfId="0" applyNumberFormat="1" applyFont="1" applyFill="1" applyBorder="1" applyAlignment="1" applyProtection="1">
      <alignment horizontal="center" vertical="center" wrapText="1"/>
      <protection locked="0"/>
    </xf>
    <xf numFmtId="15" fontId="14" fillId="6" borderId="1" xfId="0" applyNumberFormat="1" applyFont="1" applyFill="1" applyBorder="1" applyAlignment="1" applyProtection="1">
      <alignment horizontal="center" vertical="center" wrapText="1"/>
      <protection locked="0"/>
    </xf>
    <xf numFmtId="165" fontId="14" fillId="6" borderId="1" xfId="1" applyNumberFormat="1" applyFont="1" applyFill="1" applyBorder="1" applyAlignment="1" applyProtection="1">
      <alignment horizontal="center" vertical="center" wrapText="1"/>
      <protection locked="0"/>
    </xf>
    <xf numFmtId="2" fontId="14" fillId="6" borderId="1" xfId="0" applyNumberFormat="1" applyFont="1" applyFill="1" applyBorder="1" applyAlignment="1" applyProtection="1">
      <alignment horizontal="center" vertical="center" wrapText="1"/>
      <protection locked="0"/>
    </xf>
    <xf numFmtId="1" fontId="14" fillId="6" borderId="1" xfId="0" applyNumberFormat="1" applyFont="1" applyFill="1" applyBorder="1" applyAlignment="1" applyProtection="1">
      <alignment horizontal="center" vertical="center" wrapText="1"/>
      <protection locked="0"/>
    </xf>
    <xf numFmtId="2" fontId="14" fillId="6" borderId="1" xfId="0" applyNumberFormat="1" applyFont="1" applyFill="1" applyBorder="1" applyAlignment="1" applyProtection="1">
      <alignment horizontal="left" vertical="center" wrapText="1"/>
      <protection locked="0"/>
    </xf>
    <xf numFmtId="169" fontId="14" fillId="6" borderId="1" xfId="1" applyNumberFormat="1" applyFont="1" applyFill="1" applyBorder="1" applyAlignment="1">
      <alignment horizontal="center" vertical="center" wrapText="1"/>
    </xf>
    <xf numFmtId="165" fontId="14" fillId="6" borderId="1" xfId="1" applyNumberFormat="1" applyFont="1" applyFill="1" applyBorder="1" applyAlignment="1" applyProtection="1">
      <alignment horizontal="right" vertical="center" wrapText="1"/>
      <protection locked="0"/>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Fill="1" applyBorder="1" applyAlignment="1" applyProtection="1">
      <alignment horizontal="center" vertical="center" wrapText="1"/>
      <protection locked="0"/>
    </xf>
    <xf numFmtId="49" fontId="27" fillId="0" borderId="1" xfId="0" applyNumberFormat="1" applyFont="1" applyFill="1" applyBorder="1" applyAlignment="1" applyProtection="1">
      <alignment horizontal="center" vertical="center" wrapText="1"/>
      <protection locked="0"/>
    </xf>
    <xf numFmtId="9" fontId="27" fillId="0" borderId="1" xfId="0" applyNumberFormat="1" applyFont="1" applyFill="1" applyBorder="1" applyAlignment="1" applyProtection="1">
      <alignment horizontal="center" vertical="center" wrapText="1"/>
      <protection locked="0"/>
    </xf>
    <xf numFmtId="15" fontId="27" fillId="0" borderId="1" xfId="0" applyNumberFormat="1" applyFont="1" applyFill="1" applyBorder="1" applyAlignment="1" applyProtection="1">
      <alignment horizontal="center" vertical="center" wrapText="1"/>
      <protection locked="0"/>
    </xf>
    <xf numFmtId="1" fontId="28" fillId="0" borderId="1" xfId="0" applyNumberFormat="1" applyFont="1" applyFill="1" applyBorder="1" applyAlignment="1" applyProtection="1">
      <alignment horizontal="center" vertical="center" wrapText="1"/>
      <protection locked="0"/>
    </xf>
    <xf numFmtId="49" fontId="28" fillId="0" borderId="1" xfId="0" applyNumberFormat="1" applyFont="1" applyFill="1" applyBorder="1" applyAlignment="1" applyProtection="1">
      <alignment horizontal="center" vertical="center" wrapText="1"/>
      <protection locked="0"/>
    </xf>
    <xf numFmtId="169" fontId="28" fillId="6" borderId="1" xfId="1" applyNumberFormat="1" applyFont="1" applyFill="1" applyBorder="1" applyAlignment="1">
      <alignment horizontal="right" vertical="center" wrapText="1"/>
    </xf>
    <xf numFmtId="169" fontId="27" fillId="0" borderId="1" xfId="1" applyNumberFormat="1" applyFont="1" applyFill="1" applyBorder="1" applyAlignment="1">
      <alignment horizontal="right" vertical="center" wrapText="1"/>
    </xf>
    <xf numFmtId="0" fontId="27" fillId="0" borderId="1" xfId="0" applyFont="1" applyFill="1" applyBorder="1" applyAlignment="1">
      <alignment horizontal="left" vertical="center" wrapText="1"/>
    </xf>
    <xf numFmtId="0" fontId="27" fillId="0" borderId="0" xfId="0" applyFont="1" applyFill="1" applyAlignment="1">
      <alignment horizontal="left" vertical="center" wrapText="1"/>
    </xf>
    <xf numFmtId="49" fontId="28" fillId="0" borderId="1" xfId="0" applyNumberFormat="1" applyFont="1" applyFill="1" applyBorder="1" applyAlignment="1" applyProtection="1">
      <alignment horizontal="left" vertical="center" wrapText="1"/>
      <protection locked="0"/>
    </xf>
    <xf numFmtId="173" fontId="28" fillId="6" borderId="1" xfId="0" applyNumberFormat="1" applyFont="1" applyFill="1" applyBorder="1" applyAlignment="1" applyProtection="1">
      <alignment horizontal="center" vertical="center" wrapText="1"/>
      <protection locked="0"/>
    </xf>
    <xf numFmtId="173" fontId="28"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9" fontId="14" fillId="0" borderId="1" xfId="3" applyFont="1" applyFill="1" applyBorder="1" applyAlignment="1" applyProtection="1">
      <alignment horizontal="center" vertical="center" wrapText="1"/>
      <protection locked="0"/>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6" borderId="13" xfId="0" applyFill="1" applyBorder="1" applyAlignment="1">
      <alignment horizontal="center" vertical="center"/>
    </xf>
    <xf numFmtId="0" fontId="0" fillId="6" borderId="4" xfId="0" applyFill="1"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6" borderId="16" xfId="0" applyFill="1" applyBorder="1" applyAlignment="1">
      <alignment horizontal="center" vertical="center"/>
    </xf>
    <xf numFmtId="0" fontId="0" fillId="6" borderId="12" xfId="0" applyFill="1" applyBorder="1" applyAlignment="1">
      <alignment horizontal="center" vertical="center"/>
    </xf>
    <xf numFmtId="0" fontId="0" fillId="6" borderId="17" xfId="0" applyFill="1" applyBorder="1" applyAlignment="1">
      <alignment horizontal="center" vertical="center"/>
    </xf>
    <xf numFmtId="0" fontId="14" fillId="6"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1" fillId="6" borderId="13" xfId="0" applyFont="1" applyFill="1" applyBorder="1" applyAlignment="1">
      <alignment horizontal="center" vertical="center"/>
    </xf>
    <xf numFmtId="0" fontId="1" fillId="6" borderId="12" xfId="0" applyFont="1" applyFill="1" applyBorder="1" applyAlignment="1">
      <alignment horizontal="center" vertical="center"/>
    </xf>
    <xf numFmtId="0" fontId="1"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14" xfId="0" applyFont="1" applyFill="1" applyBorder="1" applyAlignment="1">
      <alignment horizontal="center" vertical="center"/>
    </xf>
    <xf numFmtId="0" fontId="1" fillId="2" borderId="18" xfId="0" applyFont="1" applyFill="1" applyBorder="1" applyAlignment="1">
      <alignment horizontal="center" vertical="center" wrapText="1"/>
    </xf>
    <xf numFmtId="0" fontId="14" fillId="6" borderId="5" xfId="0" applyFont="1" applyFill="1" applyBorder="1" applyAlignment="1">
      <alignment horizontal="left" vertical="center" wrapText="1"/>
    </xf>
    <xf numFmtId="0" fontId="14" fillId="6" borderId="14" xfId="0" applyFont="1" applyFill="1" applyBorder="1" applyAlignment="1">
      <alignment horizontal="left" vertical="center" wrapText="1"/>
    </xf>
    <xf numFmtId="0" fontId="0" fillId="6" borderId="5" xfId="0" applyFill="1" applyBorder="1" applyAlignment="1">
      <alignment horizontal="left" vertical="center"/>
    </xf>
    <xf numFmtId="0" fontId="0" fillId="6" borderId="14" xfId="0" applyFill="1" applyBorder="1" applyAlignment="1">
      <alignment horizontal="left" vertical="center"/>
    </xf>
    <xf numFmtId="0" fontId="0" fillId="6" borderId="5" xfId="0" applyFill="1" applyBorder="1" applyAlignment="1">
      <alignment horizontal="center" vertical="center"/>
    </xf>
    <xf numFmtId="0" fontId="0" fillId="6" borderId="14" xfId="0" applyFill="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zoomScale="80" zoomScaleNormal="80" workbookViewId="0"/>
  </sheetViews>
  <sheetFormatPr baseColWidth="10" defaultRowHeight="15" x14ac:dyDescent="0.25"/>
  <cols>
    <col min="1" max="1" width="3.140625" style="5" bestFit="1" customWidth="1"/>
    <col min="2" max="2" width="42.42578125" style="5" customWidth="1"/>
    <col min="3" max="3" width="28.7109375" style="5" customWidth="1"/>
    <col min="4" max="4" width="26.7109375" style="5" customWidth="1"/>
    <col min="5" max="5" width="25" style="5" customWidth="1"/>
    <col min="6" max="6" width="24" style="5" customWidth="1"/>
    <col min="7" max="7" width="29.7109375" style="5" customWidth="1"/>
    <col min="8" max="8" width="23" style="5" customWidth="1"/>
    <col min="9" max="9" width="27.28515625" style="5" customWidth="1"/>
    <col min="10" max="10" width="25.140625" style="5" customWidth="1"/>
    <col min="11" max="11" width="26.140625" style="5" customWidth="1"/>
    <col min="12" max="12" width="51.140625" style="5" customWidth="1"/>
    <col min="13" max="13" width="26.28515625" style="5" customWidth="1"/>
    <col min="14" max="14" width="22.140625" style="5" customWidth="1"/>
    <col min="15" max="15" width="26.140625" style="5" customWidth="1"/>
    <col min="16" max="16" width="31.7109375" style="5" customWidth="1"/>
    <col min="17" max="17" width="22.140625" style="5" customWidth="1"/>
    <col min="18" max="18" width="77.5703125" style="5" customWidth="1"/>
    <col min="19" max="19" width="19.140625" style="5" customWidth="1"/>
    <col min="20"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3" width="11.42578125" style="5" customWidth="1"/>
    <col min="16384" max="16384" width="11.42578125" style="5"/>
  </cols>
  <sheetData>
    <row r="2" spans="1:16" ht="26.25" x14ac:dyDescent="0.25">
      <c r="B2" s="186" t="s">
        <v>60</v>
      </c>
      <c r="C2" s="187"/>
      <c r="D2" s="187"/>
      <c r="E2" s="187"/>
      <c r="F2" s="187"/>
      <c r="G2" s="187"/>
      <c r="H2" s="187"/>
      <c r="I2" s="187"/>
      <c r="J2" s="187"/>
      <c r="K2" s="187"/>
      <c r="L2" s="187"/>
      <c r="M2" s="187"/>
      <c r="N2" s="187"/>
      <c r="O2" s="187"/>
      <c r="P2" s="187"/>
    </row>
    <row r="4" spans="1:16" ht="26.25" x14ac:dyDescent="0.25">
      <c r="B4" s="188" t="s">
        <v>46</v>
      </c>
      <c r="C4" s="188"/>
      <c r="D4" s="188"/>
      <c r="E4" s="188"/>
      <c r="F4" s="188"/>
      <c r="G4" s="188"/>
      <c r="H4" s="188"/>
      <c r="I4" s="188"/>
      <c r="J4" s="188"/>
      <c r="K4" s="188"/>
      <c r="L4" s="188"/>
      <c r="M4" s="188"/>
      <c r="N4" s="188"/>
      <c r="O4" s="188"/>
      <c r="P4" s="188"/>
    </row>
    <row r="5" spans="1:16" s="56" customFormat="1" ht="39.75" customHeight="1" x14ac:dyDescent="0.35">
      <c r="A5" s="189" t="s">
        <v>112</v>
      </c>
      <c r="B5" s="189"/>
      <c r="C5" s="189"/>
      <c r="D5" s="189"/>
      <c r="E5" s="189"/>
      <c r="F5" s="189"/>
      <c r="G5" s="189"/>
      <c r="H5" s="189"/>
      <c r="I5" s="189"/>
      <c r="J5" s="189"/>
      <c r="K5" s="189"/>
      <c r="L5" s="189"/>
    </row>
    <row r="6" spans="1:16" ht="15.75" thickBot="1" x14ac:dyDescent="0.3"/>
    <row r="7" spans="1:16" ht="21.75" thickBot="1" x14ac:dyDescent="0.3">
      <c r="B7" s="7" t="s">
        <v>4</v>
      </c>
      <c r="C7" s="190" t="s">
        <v>114</v>
      </c>
      <c r="D7" s="190"/>
      <c r="E7" s="190"/>
      <c r="F7" s="190"/>
      <c r="G7" s="190"/>
      <c r="H7" s="190"/>
      <c r="I7" s="190"/>
      <c r="J7" s="190"/>
      <c r="K7" s="190"/>
      <c r="L7" s="190"/>
      <c r="M7" s="190"/>
      <c r="N7" s="191"/>
    </row>
    <row r="8" spans="1:16" ht="16.5" thickBot="1" x14ac:dyDescent="0.3">
      <c r="B8" s="8" t="s">
        <v>5</v>
      </c>
      <c r="C8" s="190" t="s">
        <v>115</v>
      </c>
      <c r="D8" s="190"/>
      <c r="E8" s="190"/>
      <c r="F8" s="190"/>
      <c r="G8" s="190"/>
      <c r="H8" s="190"/>
      <c r="I8" s="190"/>
      <c r="J8" s="190"/>
      <c r="K8" s="190"/>
      <c r="L8" s="190"/>
      <c r="M8" s="190"/>
      <c r="N8" s="191"/>
    </row>
    <row r="9" spans="1:16" ht="16.5" thickBot="1" x14ac:dyDescent="0.3">
      <c r="B9" s="8" t="s">
        <v>6</v>
      </c>
      <c r="C9" s="190" t="s">
        <v>115</v>
      </c>
      <c r="D9" s="190"/>
      <c r="E9" s="190"/>
      <c r="F9" s="190"/>
      <c r="G9" s="190"/>
      <c r="H9" s="190"/>
      <c r="I9" s="190"/>
      <c r="J9" s="190"/>
      <c r="K9" s="190"/>
      <c r="L9" s="190"/>
      <c r="M9" s="190"/>
      <c r="N9" s="191"/>
    </row>
    <row r="10" spans="1:16" ht="16.5" thickBot="1" x14ac:dyDescent="0.3">
      <c r="B10" s="8" t="s">
        <v>7</v>
      </c>
      <c r="C10" s="190" t="s">
        <v>115</v>
      </c>
      <c r="D10" s="190"/>
      <c r="E10" s="190"/>
      <c r="F10" s="190"/>
      <c r="G10" s="190"/>
      <c r="H10" s="190"/>
      <c r="I10" s="190"/>
      <c r="J10" s="190"/>
      <c r="K10" s="190"/>
      <c r="L10" s="190"/>
      <c r="M10" s="190"/>
      <c r="N10" s="191"/>
    </row>
    <row r="11" spans="1:16" ht="16.5" thickBot="1" x14ac:dyDescent="0.3">
      <c r="B11" s="8" t="s">
        <v>8</v>
      </c>
      <c r="C11" s="192">
        <v>35</v>
      </c>
      <c r="D11" s="192"/>
      <c r="E11" s="193"/>
      <c r="F11" s="24"/>
      <c r="G11" s="24"/>
      <c r="H11" s="24"/>
      <c r="I11" s="24"/>
      <c r="J11" s="24"/>
      <c r="K11" s="24"/>
      <c r="L11" s="24"/>
      <c r="M11" s="24"/>
      <c r="N11" s="25"/>
    </row>
    <row r="12" spans="1:16" ht="16.5" thickBot="1" x14ac:dyDescent="0.3">
      <c r="B12" s="10" t="s">
        <v>113</v>
      </c>
      <c r="C12" s="11">
        <v>41979</v>
      </c>
      <c r="D12" s="12"/>
      <c r="E12" s="12"/>
      <c r="F12" s="12"/>
      <c r="G12" s="12"/>
      <c r="H12" s="12"/>
      <c r="I12" s="12"/>
      <c r="J12" s="12"/>
      <c r="K12" s="12"/>
      <c r="L12" s="12"/>
      <c r="M12" s="12"/>
      <c r="N12" s="13"/>
    </row>
    <row r="13" spans="1:16" ht="15.75" x14ac:dyDescent="0.25">
      <c r="B13" s="9"/>
      <c r="C13" s="14"/>
      <c r="D13" s="15"/>
      <c r="E13" s="15"/>
      <c r="F13" s="15"/>
      <c r="G13" s="15"/>
      <c r="H13" s="15"/>
      <c r="I13" s="58"/>
      <c r="J13" s="58"/>
      <c r="K13" s="58"/>
      <c r="L13" s="58"/>
      <c r="M13" s="58"/>
      <c r="N13" s="15"/>
    </row>
    <row r="14" spans="1:16" x14ac:dyDescent="0.25">
      <c r="I14" s="58"/>
      <c r="J14" s="58"/>
      <c r="K14" s="58"/>
      <c r="L14" s="58"/>
      <c r="M14" s="58"/>
      <c r="N14" s="59"/>
    </row>
    <row r="15" spans="1:16" ht="45.75" customHeight="1" x14ac:dyDescent="0.25">
      <c r="B15" s="194" t="s">
        <v>62</v>
      </c>
      <c r="C15" s="194"/>
      <c r="D15" s="91" t="s">
        <v>11</v>
      </c>
      <c r="E15" s="91" t="s">
        <v>12</v>
      </c>
      <c r="F15" s="91" t="s">
        <v>27</v>
      </c>
      <c r="G15" s="45"/>
      <c r="I15" s="26"/>
      <c r="J15" s="26"/>
      <c r="K15" s="26"/>
      <c r="L15" s="26"/>
      <c r="M15" s="26"/>
      <c r="N15" s="59"/>
    </row>
    <row r="16" spans="1:16" x14ac:dyDescent="0.25">
      <c r="B16" s="194"/>
      <c r="C16" s="194"/>
      <c r="D16" s="91">
        <v>35</v>
      </c>
      <c r="E16" s="77">
        <v>1879452900</v>
      </c>
      <c r="F16" s="77">
        <v>900</v>
      </c>
      <c r="G16" s="46"/>
      <c r="I16" s="27"/>
      <c r="J16" s="27"/>
      <c r="K16" s="27"/>
      <c r="L16" s="27"/>
      <c r="M16" s="27"/>
      <c r="N16" s="59"/>
    </row>
    <row r="17" spans="1:14" x14ac:dyDescent="0.25">
      <c r="B17" s="194"/>
      <c r="C17" s="194"/>
      <c r="D17" s="91"/>
      <c r="E17" s="77"/>
      <c r="F17" s="77"/>
      <c r="G17" s="46"/>
      <c r="I17" s="27"/>
      <c r="J17" s="27"/>
      <c r="K17" s="27"/>
      <c r="L17" s="27"/>
      <c r="M17" s="27"/>
      <c r="N17" s="59"/>
    </row>
    <row r="18" spans="1:14" x14ac:dyDescent="0.25">
      <c r="B18" s="194"/>
      <c r="C18" s="194"/>
      <c r="D18" s="91"/>
      <c r="E18" s="77"/>
      <c r="F18" s="77"/>
      <c r="G18" s="46"/>
      <c r="I18" s="27"/>
      <c r="J18" s="27"/>
      <c r="K18" s="27"/>
      <c r="L18" s="27"/>
      <c r="M18" s="27"/>
      <c r="N18" s="59"/>
    </row>
    <row r="19" spans="1:14" x14ac:dyDescent="0.25">
      <c r="B19" s="194"/>
      <c r="C19" s="194"/>
      <c r="D19" s="91"/>
      <c r="E19" s="78"/>
      <c r="F19" s="77"/>
      <c r="G19" s="46"/>
      <c r="H19" s="17"/>
      <c r="I19" s="27"/>
      <c r="J19" s="27"/>
      <c r="K19" s="27"/>
      <c r="L19" s="27"/>
      <c r="M19" s="27"/>
      <c r="N19" s="16"/>
    </row>
    <row r="20" spans="1:14" x14ac:dyDescent="0.25">
      <c r="B20" s="194"/>
      <c r="C20" s="194"/>
      <c r="D20" s="91"/>
      <c r="E20" s="78"/>
      <c r="F20" s="77"/>
      <c r="G20" s="46"/>
      <c r="H20" s="17"/>
      <c r="I20" s="29"/>
      <c r="J20" s="29"/>
      <c r="K20" s="29"/>
      <c r="L20" s="29"/>
      <c r="M20" s="29"/>
      <c r="N20" s="16"/>
    </row>
    <row r="21" spans="1:14" x14ac:dyDescent="0.25">
      <c r="B21" s="194"/>
      <c r="C21" s="194"/>
      <c r="D21" s="91"/>
      <c r="E21" s="78"/>
      <c r="F21" s="77"/>
      <c r="G21" s="46"/>
      <c r="H21" s="17"/>
      <c r="I21" s="58"/>
      <c r="J21" s="58"/>
      <c r="K21" s="58"/>
      <c r="L21" s="58"/>
      <c r="M21" s="58"/>
      <c r="N21" s="16"/>
    </row>
    <row r="22" spans="1:14" x14ac:dyDescent="0.25">
      <c r="B22" s="194"/>
      <c r="C22" s="194"/>
      <c r="D22" s="91"/>
      <c r="E22" s="78"/>
      <c r="F22" s="77"/>
      <c r="G22" s="46"/>
      <c r="H22" s="17"/>
      <c r="I22" s="58"/>
      <c r="J22" s="58"/>
      <c r="K22" s="58"/>
      <c r="L22" s="58"/>
      <c r="M22" s="58"/>
      <c r="N22" s="16"/>
    </row>
    <row r="23" spans="1:14" ht="15.75" thickBot="1" x14ac:dyDescent="0.3">
      <c r="B23" s="195" t="s">
        <v>13</v>
      </c>
      <c r="C23" s="196"/>
      <c r="D23" s="91"/>
      <c r="E23" s="79">
        <f>SUM(E16:E22)</f>
        <v>1879452900</v>
      </c>
      <c r="F23" s="77">
        <f>SUM(F16:F22)</f>
        <v>900</v>
      </c>
      <c r="G23" s="46"/>
      <c r="H23" s="17"/>
      <c r="I23" s="58"/>
      <c r="J23" s="58"/>
      <c r="K23" s="58"/>
      <c r="L23" s="58"/>
      <c r="M23" s="58"/>
      <c r="N23" s="16"/>
    </row>
    <row r="24" spans="1:14" ht="50.25" customHeight="1" thickBot="1" x14ac:dyDescent="0.3">
      <c r="A24" s="31"/>
      <c r="B24" s="37" t="s">
        <v>14</v>
      </c>
      <c r="C24" s="37" t="s">
        <v>63</v>
      </c>
      <c r="E24" s="26"/>
      <c r="F24" s="26"/>
      <c r="G24" s="26"/>
      <c r="H24" s="26"/>
      <c r="I24" s="6"/>
      <c r="J24" s="6"/>
      <c r="K24" s="6"/>
      <c r="L24" s="6"/>
      <c r="M24" s="6"/>
    </row>
    <row r="25" spans="1:14" ht="15.75" thickBot="1" x14ac:dyDescent="0.3">
      <c r="A25" s="32">
        <v>1</v>
      </c>
      <c r="C25" s="34">
        <f>+F23*80%</f>
        <v>720</v>
      </c>
      <c r="D25" s="30"/>
      <c r="E25" s="33">
        <f>E23</f>
        <v>1879452900</v>
      </c>
      <c r="F25" s="28"/>
      <c r="G25" s="28"/>
      <c r="H25" s="28"/>
      <c r="I25" s="18"/>
      <c r="J25" s="18"/>
      <c r="K25" s="18"/>
      <c r="L25" s="18"/>
      <c r="M25" s="18"/>
    </row>
    <row r="26" spans="1:14" x14ac:dyDescent="0.25">
      <c r="A26" s="51"/>
      <c r="C26" s="52"/>
      <c r="D26" s="27"/>
      <c r="E26" s="53"/>
      <c r="F26" s="28"/>
      <c r="G26" s="28"/>
      <c r="H26" s="28"/>
      <c r="I26" s="18"/>
      <c r="J26" s="18"/>
      <c r="K26" s="18"/>
      <c r="L26" s="18"/>
      <c r="M26" s="18"/>
    </row>
    <row r="27" spans="1:14" x14ac:dyDescent="0.25">
      <c r="A27" s="51"/>
      <c r="C27" s="52"/>
      <c r="D27" s="27"/>
      <c r="E27" s="53"/>
      <c r="F27" s="28"/>
      <c r="G27" s="28"/>
      <c r="H27" s="28"/>
      <c r="I27" s="18"/>
      <c r="J27" s="18"/>
      <c r="K27" s="18"/>
      <c r="L27" s="18"/>
      <c r="M27" s="18"/>
    </row>
    <row r="28" spans="1:14" x14ac:dyDescent="0.25">
      <c r="A28" s="51"/>
      <c r="B28" s="70" t="s">
        <v>94</v>
      </c>
      <c r="C28" s="56"/>
      <c r="D28" s="56"/>
      <c r="E28" s="56"/>
      <c r="F28" s="56"/>
      <c r="G28" s="56"/>
      <c r="H28" s="56"/>
      <c r="I28" s="58"/>
      <c r="J28" s="58"/>
      <c r="K28" s="58"/>
      <c r="L28" s="58"/>
      <c r="M28" s="58"/>
      <c r="N28" s="59"/>
    </row>
    <row r="29" spans="1:14" x14ac:dyDescent="0.25">
      <c r="A29" s="51"/>
      <c r="B29" s="56"/>
      <c r="C29" s="56"/>
      <c r="D29" s="56"/>
      <c r="E29" s="56"/>
      <c r="F29" s="56"/>
      <c r="G29" s="56"/>
      <c r="H29" s="56"/>
      <c r="I29" s="58"/>
      <c r="J29" s="58"/>
      <c r="K29" s="58"/>
      <c r="L29" s="58"/>
      <c r="M29" s="58"/>
      <c r="N29" s="59"/>
    </row>
    <row r="30" spans="1:14" x14ac:dyDescent="0.25">
      <c r="A30" s="51"/>
      <c r="B30" s="72" t="s">
        <v>31</v>
      </c>
      <c r="C30" s="72" t="s">
        <v>95</v>
      </c>
      <c r="D30" s="72" t="s">
        <v>96</v>
      </c>
      <c r="E30" s="56"/>
      <c r="F30" s="56"/>
      <c r="G30" s="56"/>
      <c r="H30" s="56"/>
      <c r="I30" s="58"/>
      <c r="J30" s="58"/>
      <c r="K30" s="58"/>
      <c r="L30" s="58"/>
      <c r="M30" s="58"/>
      <c r="N30" s="59"/>
    </row>
    <row r="31" spans="1:14" x14ac:dyDescent="0.25">
      <c r="A31" s="51"/>
      <c r="B31" s="69" t="s">
        <v>97</v>
      </c>
      <c r="C31" s="113" t="s">
        <v>95</v>
      </c>
      <c r="D31" s="114"/>
      <c r="E31" s="56"/>
      <c r="F31" s="56"/>
      <c r="G31" s="56"/>
      <c r="H31" s="56"/>
      <c r="I31" s="58"/>
      <c r="J31" s="58"/>
      <c r="K31" s="58"/>
      <c r="L31" s="58"/>
      <c r="M31" s="58"/>
      <c r="N31" s="59"/>
    </row>
    <row r="32" spans="1:14" x14ac:dyDescent="0.25">
      <c r="A32" s="51"/>
      <c r="B32" s="69" t="s">
        <v>98</v>
      </c>
      <c r="C32" s="113" t="s">
        <v>95</v>
      </c>
      <c r="D32" s="114"/>
      <c r="E32" s="56"/>
      <c r="F32" s="56"/>
      <c r="G32" s="56"/>
      <c r="H32" s="56"/>
      <c r="I32" s="58"/>
      <c r="J32" s="58"/>
      <c r="K32" s="58"/>
      <c r="L32" s="58"/>
      <c r="M32" s="58"/>
      <c r="N32" s="59"/>
    </row>
    <row r="33" spans="1:14" x14ac:dyDescent="0.25">
      <c r="A33" s="51"/>
      <c r="B33" s="69" t="s">
        <v>99</v>
      </c>
      <c r="C33" s="113" t="s">
        <v>95</v>
      </c>
      <c r="D33" s="114"/>
      <c r="E33" s="56"/>
      <c r="F33" s="56"/>
      <c r="G33" s="56"/>
      <c r="H33" s="56"/>
      <c r="I33" s="58"/>
      <c r="J33" s="58"/>
      <c r="K33" s="58"/>
      <c r="L33" s="58"/>
      <c r="M33" s="58"/>
      <c r="N33" s="59"/>
    </row>
    <row r="34" spans="1:14" x14ac:dyDescent="0.25">
      <c r="A34" s="51"/>
      <c r="B34" s="69" t="s">
        <v>100</v>
      </c>
      <c r="C34" s="113" t="s">
        <v>95</v>
      </c>
      <c r="D34" s="114"/>
      <c r="E34" s="56"/>
      <c r="F34" s="56"/>
      <c r="G34" s="56"/>
      <c r="H34" s="56"/>
      <c r="I34" s="58"/>
      <c r="J34" s="58"/>
      <c r="K34" s="58"/>
      <c r="L34" s="58"/>
      <c r="M34" s="58"/>
      <c r="N34" s="59"/>
    </row>
    <row r="35" spans="1:14" x14ac:dyDescent="0.25">
      <c r="A35" s="51"/>
      <c r="B35" s="56"/>
      <c r="C35" s="56"/>
      <c r="D35" s="56"/>
      <c r="E35" s="56"/>
      <c r="F35" s="56"/>
      <c r="G35" s="56"/>
      <c r="H35" s="56"/>
      <c r="I35" s="58"/>
      <c r="J35" s="58"/>
      <c r="K35" s="58"/>
      <c r="L35" s="58"/>
      <c r="M35" s="58"/>
      <c r="N35" s="59"/>
    </row>
    <row r="36" spans="1:14" x14ac:dyDescent="0.25">
      <c r="A36" s="51"/>
      <c r="B36" s="56"/>
      <c r="C36" s="56"/>
      <c r="D36" s="56"/>
      <c r="E36" s="56"/>
      <c r="F36" s="56"/>
      <c r="G36" s="56"/>
      <c r="H36" s="56"/>
      <c r="I36" s="58"/>
      <c r="J36" s="58"/>
      <c r="K36" s="58"/>
      <c r="L36" s="58"/>
      <c r="M36" s="58"/>
      <c r="N36" s="59"/>
    </row>
    <row r="37" spans="1:14" x14ac:dyDescent="0.25">
      <c r="A37" s="51"/>
      <c r="B37" s="70" t="s">
        <v>101</v>
      </c>
      <c r="C37" s="56"/>
      <c r="D37" s="56"/>
      <c r="E37" s="56"/>
      <c r="F37" s="56"/>
      <c r="G37" s="56"/>
      <c r="H37" s="56"/>
      <c r="I37" s="58"/>
      <c r="J37" s="58"/>
      <c r="K37" s="58"/>
      <c r="L37" s="58"/>
      <c r="M37" s="58"/>
      <c r="N37" s="59"/>
    </row>
    <row r="38" spans="1:14" x14ac:dyDescent="0.25">
      <c r="A38" s="51"/>
      <c r="B38" s="56"/>
      <c r="C38" s="56"/>
      <c r="D38" s="56"/>
      <c r="E38" s="56"/>
      <c r="F38" s="56"/>
      <c r="G38" s="56"/>
      <c r="H38" s="56"/>
      <c r="I38" s="58"/>
      <c r="J38" s="58"/>
      <c r="K38" s="58"/>
      <c r="L38" s="58"/>
      <c r="M38" s="58"/>
      <c r="N38" s="59"/>
    </row>
    <row r="39" spans="1:14" x14ac:dyDescent="0.25">
      <c r="A39" s="51"/>
      <c r="B39" s="56"/>
      <c r="C39" s="56"/>
      <c r="D39" s="56"/>
      <c r="E39" s="56"/>
      <c r="F39" s="56"/>
      <c r="G39" s="56"/>
      <c r="H39" s="56"/>
      <c r="I39" s="58"/>
      <c r="J39" s="58"/>
      <c r="K39" s="58"/>
      <c r="L39" s="58"/>
      <c r="M39" s="58"/>
      <c r="N39" s="59"/>
    </row>
    <row r="40" spans="1:14" x14ac:dyDescent="0.25">
      <c r="A40" s="51"/>
      <c r="B40" s="72" t="s">
        <v>31</v>
      </c>
      <c r="C40" s="72" t="s">
        <v>56</v>
      </c>
      <c r="D40" s="71" t="s">
        <v>49</v>
      </c>
      <c r="E40" s="71" t="s">
        <v>15</v>
      </c>
      <c r="F40" s="56"/>
      <c r="G40" s="56"/>
      <c r="H40" s="56"/>
      <c r="I40" s="58"/>
      <c r="J40" s="58"/>
      <c r="K40" s="58"/>
      <c r="L40" s="58"/>
      <c r="M40" s="58"/>
      <c r="N40" s="59"/>
    </row>
    <row r="41" spans="1:14" ht="42.75" x14ac:dyDescent="0.25">
      <c r="A41" s="51"/>
      <c r="B41" s="57" t="s">
        <v>102</v>
      </c>
      <c r="C41" s="115">
        <v>40</v>
      </c>
      <c r="D41" s="113">
        <v>40</v>
      </c>
      <c r="E41" s="197">
        <f>+D41+D42</f>
        <v>100</v>
      </c>
      <c r="F41" s="56"/>
      <c r="G41" s="56"/>
      <c r="H41" s="56"/>
      <c r="I41" s="58"/>
      <c r="J41" s="58"/>
      <c r="K41" s="58"/>
      <c r="L41" s="58"/>
      <c r="M41" s="58"/>
      <c r="N41" s="59"/>
    </row>
    <row r="42" spans="1:14" ht="85.5" x14ac:dyDescent="0.25">
      <c r="A42" s="51"/>
      <c r="B42" s="57" t="s">
        <v>103</v>
      </c>
      <c r="C42" s="115">
        <v>60</v>
      </c>
      <c r="D42" s="113">
        <v>60</v>
      </c>
      <c r="E42" s="198"/>
      <c r="F42" s="56"/>
      <c r="G42" s="56"/>
      <c r="H42" s="56"/>
      <c r="I42" s="58"/>
      <c r="J42" s="58"/>
      <c r="K42" s="58"/>
      <c r="L42" s="58"/>
      <c r="M42" s="58"/>
      <c r="N42" s="59"/>
    </row>
    <row r="43" spans="1:14" x14ac:dyDescent="0.25">
      <c r="A43" s="51"/>
      <c r="C43" s="52"/>
      <c r="D43" s="27"/>
      <c r="E43" s="53"/>
      <c r="F43" s="28"/>
      <c r="G43" s="28"/>
      <c r="H43" s="28"/>
      <c r="I43" s="18"/>
      <c r="J43" s="18"/>
      <c r="K43" s="18"/>
      <c r="L43" s="18"/>
      <c r="M43" s="18"/>
    </row>
    <row r="44" spans="1:14" x14ac:dyDescent="0.25">
      <c r="A44" s="51"/>
      <c r="C44" s="52"/>
      <c r="D44" s="27"/>
      <c r="E44" s="53"/>
      <c r="F44" s="28"/>
      <c r="G44" s="28"/>
      <c r="H44" s="28"/>
      <c r="I44" s="18"/>
      <c r="J44" s="18"/>
      <c r="K44" s="18"/>
      <c r="L44" s="18"/>
      <c r="M44" s="18"/>
    </row>
    <row r="45" spans="1:14" x14ac:dyDescent="0.25">
      <c r="A45" s="51"/>
      <c r="C45" s="52"/>
      <c r="D45" s="27"/>
      <c r="E45" s="53"/>
      <c r="F45" s="28"/>
      <c r="G45" s="28"/>
      <c r="H45" s="28"/>
      <c r="I45" s="18"/>
      <c r="J45" s="18"/>
      <c r="K45" s="18"/>
      <c r="L45" s="18"/>
      <c r="M45" s="18"/>
    </row>
    <row r="46" spans="1:14" ht="15.75" thickBot="1" x14ac:dyDescent="0.3">
      <c r="M46" s="185" t="s">
        <v>33</v>
      </c>
      <c r="N46" s="185"/>
    </row>
    <row r="47" spans="1:14" x14ac:dyDescent="0.25">
      <c r="B47" s="80" t="s">
        <v>28</v>
      </c>
      <c r="M47" s="40"/>
      <c r="N47" s="40"/>
    </row>
    <row r="48" spans="1:14" ht="15.75" thickBot="1" x14ac:dyDescent="0.3">
      <c r="M48" s="40"/>
      <c r="N48" s="40"/>
    </row>
    <row r="49" spans="1:26" s="58" customFormat="1" ht="109.5" customHeight="1" x14ac:dyDescent="0.25">
      <c r="B49" s="68" t="s">
        <v>104</v>
      </c>
      <c r="C49" s="68" t="s">
        <v>105</v>
      </c>
      <c r="D49" s="68" t="s">
        <v>106</v>
      </c>
      <c r="E49" s="68" t="s">
        <v>43</v>
      </c>
      <c r="F49" s="68" t="s">
        <v>21</v>
      </c>
      <c r="G49" s="68" t="s">
        <v>64</v>
      </c>
      <c r="H49" s="68" t="s">
        <v>16</v>
      </c>
      <c r="I49" s="68" t="s">
        <v>9</v>
      </c>
      <c r="J49" s="68" t="s">
        <v>29</v>
      </c>
      <c r="K49" s="68" t="s">
        <v>59</v>
      </c>
      <c r="L49" s="68" t="s">
        <v>19</v>
      </c>
      <c r="M49" s="55" t="s">
        <v>25</v>
      </c>
      <c r="N49" s="166" t="s">
        <v>107</v>
      </c>
      <c r="O49" s="168" t="s">
        <v>116</v>
      </c>
      <c r="P49" s="167" t="s">
        <v>34</v>
      </c>
      <c r="Q49" s="89" t="s">
        <v>10</v>
      </c>
      <c r="R49" s="89" t="s">
        <v>18</v>
      </c>
    </row>
    <row r="50" spans="1:26" s="64" customFormat="1" ht="30" x14ac:dyDescent="0.25">
      <c r="A50" s="35">
        <v>1</v>
      </c>
      <c r="B50" s="65" t="s">
        <v>114</v>
      </c>
      <c r="C50" s="117" t="s">
        <v>114</v>
      </c>
      <c r="D50" s="116" t="s">
        <v>117</v>
      </c>
      <c r="E50" s="116" t="s">
        <v>118</v>
      </c>
      <c r="F50" s="117" t="s">
        <v>95</v>
      </c>
      <c r="G50" s="184" t="s">
        <v>119</v>
      </c>
      <c r="H50" s="158">
        <v>41548</v>
      </c>
      <c r="I50" s="158">
        <v>41912</v>
      </c>
      <c r="J50" s="159" t="s">
        <v>96</v>
      </c>
      <c r="K50" s="160">
        <v>0</v>
      </c>
      <c r="L50" s="161">
        <f>+(I50-H50)/30</f>
        <v>12.133333333333333</v>
      </c>
      <c r="M50" s="162">
        <v>816</v>
      </c>
      <c r="N50" s="183" t="s">
        <v>115</v>
      </c>
      <c r="O50" s="161">
        <v>381</v>
      </c>
      <c r="P50" s="164">
        <v>1976178192</v>
      </c>
      <c r="Q50" s="164">
        <v>38</v>
      </c>
      <c r="R50" s="163" t="s">
        <v>206</v>
      </c>
      <c r="S50" s="63"/>
      <c r="T50" s="63"/>
      <c r="U50" s="63"/>
      <c r="V50" s="63"/>
      <c r="W50" s="63"/>
      <c r="X50" s="63"/>
      <c r="Y50" s="63"/>
      <c r="Z50" s="63"/>
    </row>
    <row r="51" spans="1:26" s="64" customFormat="1" ht="45" x14ac:dyDescent="0.25">
      <c r="A51" s="35">
        <f>+A50+1</f>
        <v>2</v>
      </c>
      <c r="B51" s="116" t="s">
        <v>120</v>
      </c>
      <c r="C51" s="117" t="s">
        <v>120</v>
      </c>
      <c r="D51" s="116" t="s">
        <v>117</v>
      </c>
      <c r="E51" s="116" t="s">
        <v>121</v>
      </c>
      <c r="F51" s="117" t="s">
        <v>95</v>
      </c>
      <c r="G51" s="184">
        <v>0.5</v>
      </c>
      <c r="H51" s="158">
        <v>41548</v>
      </c>
      <c r="I51" s="158">
        <v>41912</v>
      </c>
      <c r="J51" s="159" t="s">
        <v>96</v>
      </c>
      <c r="K51" s="165">
        <f>+((I51-H51)/30)/2</f>
        <v>6.0666666666666664</v>
      </c>
      <c r="L51" s="160">
        <f>+((I51-H51)/30)/2</f>
        <v>6.0666666666666664</v>
      </c>
      <c r="M51" s="162">
        <v>478</v>
      </c>
      <c r="N51" s="183" t="s">
        <v>115</v>
      </c>
      <c r="O51" s="161">
        <v>239</v>
      </c>
      <c r="P51" s="164">
        <v>1190945791</v>
      </c>
      <c r="Q51" s="164" t="s">
        <v>122</v>
      </c>
      <c r="R51" s="163" t="s">
        <v>208</v>
      </c>
      <c r="S51" s="63"/>
      <c r="T51" s="63"/>
      <c r="U51" s="63"/>
      <c r="V51" s="63"/>
      <c r="W51" s="63"/>
      <c r="X51" s="63"/>
      <c r="Y51" s="63"/>
      <c r="Z51" s="63"/>
    </row>
    <row r="52" spans="1:26" s="64" customFormat="1" ht="30" x14ac:dyDescent="0.25">
      <c r="A52" s="35">
        <f t="shared" ref="A52:A53" si="0">+A51+1</f>
        <v>3</v>
      </c>
      <c r="B52" s="116" t="s">
        <v>114</v>
      </c>
      <c r="C52" s="117" t="s">
        <v>114</v>
      </c>
      <c r="D52" s="116" t="s">
        <v>123</v>
      </c>
      <c r="E52" s="116" t="s">
        <v>124</v>
      </c>
      <c r="F52" s="117" t="s">
        <v>95</v>
      </c>
      <c r="G52" s="184" t="s">
        <v>119</v>
      </c>
      <c r="H52" s="158">
        <v>41281</v>
      </c>
      <c r="I52" s="158">
        <v>41631</v>
      </c>
      <c r="J52" s="159" t="s">
        <v>96</v>
      </c>
      <c r="K52" s="160">
        <f>+(H51-H52)/30</f>
        <v>8.9</v>
      </c>
      <c r="L52" s="161">
        <f>+(I52-H52)/30-K52</f>
        <v>2.7666666666666657</v>
      </c>
      <c r="M52" s="162">
        <v>150</v>
      </c>
      <c r="N52" s="183" t="s">
        <v>115</v>
      </c>
      <c r="O52" s="161">
        <v>150</v>
      </c>
      <c r="P52" s="164">
        <v>25000000</v>
      </c>
      <c r="Q52" s="164">
        <v>46</v>
      </c>
      <c r="R52" s="163" t="s">
        <v>207</v>
      </c>
      <c r="S52" s="63"/>
      <c r="T52" s="63"/>
      <c r="U52" s="63"/>
      <c r="V52" s="63"/>
      <c r="W52" s="63"/>
      <c r="X52" s="63"/>
      <c r="Y52" s="63"/>
      <c r="Z52" s="63"/>
    </row>
    <row r="53" spans="1:26" s="64" customFormat="1" x14ac:dyDescent="0.25">
      <c r="A53" s="35">
        <f t="shared" si="0"/>
        <v>4</v>
      </c>
      <c r="B53" s="116" t="s">
        <v>114</v>
      </c>
      <c r="C53" s="117" t="s">
        <v>114</v>
      </c>
      <c r="D53" s="116" t="s">
        <v>125</v>
      </c>
      <c r="E53" s="116" t="s">
        <v>126</v>
      </c>
      <c r="F53" s="117" t="s">
        <v>95</v>
      </c>
      <c r="G53" s="184" t="s">
        <v>119</v>
      </c>
      <c r="H53" s="158">
        <v>40940</v>
      </c>
      <c r="I53" s="158">
        <v>41243</v>
      </c>
      <c r="J53" s="159" t="s">
        <v>96</v>
      </c>
      <c r="K53" s="160">
        <f>+(I53-H53)/30</f>
        <v>10.1</v>
      </c>
      <c r="L53" s="161">
        <v>0</v>
      </c>
      <c r="M53" s="162">
        <v>25</v>
      </c>
      <c r="N53" s="183" t="s">
        <v>115</v>
      </c>
      <c r="O53" s="121"/>
      <c r="P53" s="164">
        <v>18200000</v>
      </c>
      <c r="Q53" s="164">
        <v>47</v>
      </c>
      <c r="R53" s="122" t="s">
        <v>115</v>
      </c>
      <c r="S53" s="63"/>
      <c r="T53" s="63"/>
      <c r="U53" s="63"/>
      <c r="V53" s="63"/>
      <c r="W53" s="63"/>
      <c r="X53" s="63"/>
      <c r="Y53" s="63"/>
      <c r="Z53" s="63"/>
    </row>
    <row r="54" spans="1:26" s="64" customFormat="1" x14ac:dyDescent="0.25">
      <c r="A54" s="35"/>
      <c r="B54" s="65"/>
      <c r="C54" s="66"/>
      <c r="D54" s="65"/>
      <c r="E54" s="65"/>
      <c r="F54" s="94"/>
      <c r="G54" s="74"/>
      <c r="H54" s="81"/>
      <c r="I54" s="81"/>
      <c r="J54" s="62"/>
      <c r="K54" s="95"/>
      <c r="L54" s="62"/>
      <c r="M54" s="83"/>
      <c r="N54" s="54"/>
      <c r="O54" s="19"/>
      <c r="P54" s="19"/>
      <c r="Q54" s="75"/>
      <c r="R54" s="63"/>
      <c r="S54" s="63"/>
      <c r="T54" s="63"/>
      <c r="U54" s="63"/>
      <c r="V54" s="63"/>
      <c r="W54" s="63"/>
      <c r="X54" s="63"/>
      <c r="Y54" s="63"/>
      <c r="Z54" s="63"/>
    </row>
    <row r="55" spans="1:26" s="64" customFormat="1" x14ac:dyDescent="0.25">
      <c r="A55" s="35"/>
      <c r="B55" s="65"/>
      <c r="C55" s="66"/>
      <c r="D55" s="65"/>
      <c r="E55" s="60"/>
      <c r="F55" s="61"/>
      <c r="G55" s="61"/>
      <c r="H55" s="81"/>
      <c r="I55" s="81"/>
      <c r="J55" s="62"/>
      <c r="K55" s="54"/>
      <c r="L55" s="62"/>
      <c r="M55" s="54"/>
      <c r="N55" s="54"/>
      <c r="O55" s="19"/>
      <c r="P55" s="19"/>
      <c r="Q55" s="75"/>
      <c r="R55" s="63"/>
      <c r="S55" s="63"/>
      <c r="T55" s="63"/>
      <c r="U55" s="63"/>
      <c r="V55" s="63"/>
      <c r="W55" s="63"/>
      <c r="X55" s="63"/>
      <c r="Y55" s="63"/>
      <c r="Z55" s="63"/>
    </row>
    <row r="56" spans="1:26" s="64" customFormat="1" x14ac:dyDescent="0.25">
      <c r="A56" s="35"/>
      <c r="B56" s="65"/>
      <c r="C56" s="66"/>
      <c r="D56" s="65"/>
      <c r="E56" s="60"/>
      <c r="F56" s="61"/>
      <c r="G56" s="61"/>
      <c r="H56" s="81"/>
      <c r="I56" s="81"/>
      <c r="J56" s="62"/>
      <c r="K56" s="62"/>
      <c r="L56" s="62"/>
      <c r="M56" s="54"/>
      <c r="N56" s="54"/>
      <c r="O56" s="19"/>
      <c r="P56" s="19"/>
      <c r="Q56" s="75"/>
      <c r="R56" s="63"/>
      <c r="S56" s="63"/>
      <c r="T56" s="63"/>
      <c r="U56" s="63"/>
      <c r="V56" s="63"/>
      <c r="W56" s="63"/>
      <c r="X56" s="63"/>
      <c r="Y56" s="63"/>
      <c r="Z56" s="63"/>
    </row>
    <row r="57" spans="1:26" s="64" customFormat="1" x14ac:dyDescent="0.25">
      <c r="A57" s="35"/>
      <c r="B57" s="65"/>
      <c r="C57" s="66"/>
      <c r="D57" s="65"/>
      <c r="E57" s="60"/>
      <c r="F57" s="61"/>
      <c r="G57" s="61"/>
      <c r="H57" s="81"/>
      <c r="I57" s="81"/>
      <c r="J57" s="62"/>
      <c r="K57" s="62"/>
      <c r="L57" s="62"/>
      <c r="M57" s="54"/>
      <c r="N57" s="54"/>
      <c r="O57" s="19"/>
      <c r="P57" s="19"/>
      <c r="Q57" s="75"/>
      <c r="R57" s="63"/>
      <c r="S57" s="63"/>
      <c r="T57" s="63"/>
      <c r="U57" s="63"/>
      <c r="V57" s="63"/>
      <c r="W57" s="63"/>
      <c r="X57" s="63"/>
      <c r="Y57" s="63"/>
      <c r="Z57" s="63"/>
    </row>
    <row r="58" spans="1:26" s="179" customFormat="1" ht="18.75" x14ac:dyDescent="0.25">
      <c r="A58" s="169"/>
      <c r="B58" s="180" t="s">
        <v>15</v>
      </c>
      <c r="C58" s="170"/>
      <c r="D58" s="171"/>
      <c r="E58" s="172"/>
      <c r="F58" s="170"/>
      <c r="G58" s="170"/>
      <c r="H58" s="170"/>
      <c r="I58" s="173"/>
      <c r="J58" s="173"/>
      <c r="K58" s="181">
        <f>+SUM(K50:K53)</f>
        <v>25.066666666666666</v>
      </c>
      <c r="L58" s="182">
        <f>+SUM(L50:L53)</f>
        <v>20.966666666666665</v>
      </c>
      <c r="M58" s="174">
        <f>SUM(M50:M57)</f>
        <v>1469</v>
      </c>
      <c r="N58" s="175">
        <f t="shared" ref="N58" si="1">SUM(N50:N57)</f>
        <v>0</v>
      </c>
      <c r="O58" s="176">
        <f>+O50+O51+O52</f>
        <v>770</v>
      </c>
      <c r="P58" s="177"/>
      <c r="Q58" s="178"/>
    </row>
    <row r="59" spans="1:26" s="20" customFormat="1" x14ac:dyDescent="0.25">
      <c r="E59" s="21"/>
      <c r="K59" s="82"/>
    </row>
    <row r="60" spans="1:26" s="20" customFormat="1" x14ac:dyDescent="0.25">
      <c r="B60" s="201" t="s">
        <v>26</v>
      </c>
      <c r="C60" s="201" t="s">
        <v>109</v>
      </c>
      <c r="D60" s="203" t="s">
        <v>32</v>
      </c>
      <c r="E60" s="203"/>
    </row>
    <row r="61" spans="1:26" s="20" customFormat="1" x14ac:dyDescent="0.25">
      <c r="B61" s="202"/>
      <c r="C61" s="202"/>
      <c r="D61" s="92" t="s">
        <v>22</v>
      </c>
      <c r="E61" s="39" t="s">
        <v>23</v>
      </c>
      <c r="G61" s="96"/>
      <c r="H61" s="96"/>
    </row>
    <row r="62" spans="1:26" s="20" customFormat="1" ht="30.6" customHeight="1" x14ac:dyDescent="0.25">
      <c r="B62" s="38" t="s">
        <v>20</v>
      </c>
      <c r="C62" s="123">
        <f>+K58</f>
        <v>25.066666666666666</v>
      </c>
      <c r="D62" s="113" t="s">
        <v>95</v>
      </c>
      <c r="E62" s="114"/>
      <c r="F62" s="22"/>
      <c r="G62" s="110"/>
      <c r="H62" s="22"/>
      <c r="I62" s="22"/>
      <c r="J62" s="22"/>
      <c r="K62" s="22">
        <f>381+239+150</f>
        <v>770</v>
      </c>
      <c r="L62" s="22"/>
      <c r="M62" s="22"/>
    </row>
    <row r="63" spans="1:26" s="20" customFormat="1" ht="30" customHeight="1" x14ac:dyDescent="0.25">
      <c r="B63" s="38" t="s">
        <v>24</v>
      </c>
      <c r="C63" s="124" t="s">
        <v>127</v>
      </c>
      <c r="D63" s="113" t="s">
        <v>95</v>
      </c>
      <c r="E63" s="114"/>
    </row>
    <row r="64" spans="1:26" s="20" customFormat="1" x14ac:dyDescent="0.25">
      <c r="B64" s="23"/>
      <c r="C64" s="204"/>
      <c r="D64" s="204"/>
      <c r="E64" s="204"/>
      <c r="F64" s="204"/>
      <c r="G64" s="204"/>
      <c r="H64" s="204"/>
      <c r="I64" s="204"/>
      <c r="J64" s="204"/>
      <c r="K64" s="204"/>
      <c r="L64" s="204"/>
      <c r="M64" s="204"/>
      <c r="N64" s="204"/>
    </row>
    <row r="65" spans="2:18" ht="28.15" customHeight="1" thickBot="1" x14ac:dyDescent="0.3"/>
    <row r="66" spans="2:18" ht="27" thickBot="1" x14ac:dyDescent="0.3">
      <c r="B66" s="205" t="s">
        <v>65</v>
      </c>
      <c r="C66" s="205"/>
      <c r="D66" s="205"/>
      <c r="E66" s="205"/>
      <c r="F66" s="205"/>
      <c r="G66" s="205"/>
      <c r="H66" s="205"/>
      <c r="I66" s="205"/>
      <c r="J66" s="205"/>
      <c r="K66" s="205"/>
      <c r="L66" s="205"/>
      <c r="M66" s="205"/>
      <c r="N66" s="205"/>
    </row>
    <row r="69" spans="2:18" ht="109.5" customHeight="1" x14ac:dyDescent="0.25">
      <c r="B69" s="90" t="s">
        <v>108</v>
      </c>
      <c r="C69" s="41" t="s">
        <v>2</v>
      </c>
      <c r="D69" s="41" t="s">
        <v>67</v>
      </c>
      <c r="E69" s="41" t="s">
        <v>66</v>
      </c>
      <c r="F69" s="41" t="s">
        <v>68</v>
      </c>
      <c r="G69" s="41" t="s">
        <v>69</v>
      </c>
      <c r="H69" s="41" t="s">
        <v>70</v>
      </c>
      <c r="I69" s="90" t="s">
        <v>110</v>
      </c>
      <c r="J69" s="41" t="s">
        <v>71</v>
      </c>
      <c r="K69" s="41" t="s">
        <v>72</v>
      </c>
      <c r="L69" s="41" t="s">
        <v>73</v>
      </c>
      <c r="M69" s="41" t="s">
        <v>74</v>
      </c>
      <c r="N69" s="49" t="s">
        <v>75</v>
      </c>
      <c r="O69" s="49" t="s">
        <v>76</v>
      </c>
      <c r="P69" s="206" t="s">
        <v>3</v>
      </c>
      <c r="Q69" s="207"/>
      <c r="R69" s="41" t="s">
        <v>17</v>
      </c>
    </row>
    <row r="70" spans="2:18" s="108" customFormat="1" x14ac:dyDescent="0.25">
      <c r="B70" s="125" t="s">
        <v>128</v>
      </c>
      <c r="C70" s="126" t="s">
        <v>128</v>
      </c>
      <c r="D70" s="126" t="s">
        <v>119</v>
      </c>
      <c r="E70" s="126" t="s">
        <v>119</v>
      </c>
      <c r="F70" s="126" t="s">
        <v>119</v>
      </c>
      <c r="G70" s="127" t="s">
        <v>119</v>
      </c>
      <c r="H70" s="126" t="s">
        <v>119</v>
      </c>
      <c r="I70" s="126" t="s">
        <v>119</v>
      </c>
      <c r="J70" s="126" t="s">
        <v>95</v>
      </c>
      <c r="K70" s="126" t="s">
        <v>119</v>
      </c>
      <c r="L70" s="126" t="s">
        <v>119</v>
      </c>
      <c r="M70" s="126" t="s">
        <v>119</v>
      </c>
      <c r="N70" s="126" t="s">
        <v>119</v>
      </c>
      <c r="O70" s="126" t="s">
        <v>95</v>
      </c>
      <c r="P70" s="208" t="s">
        <v>119</v>
      </c>
      <c r="Q70" s="209"/>
      <c r="R70" s="128" t="s">
        <v>95</v>
      </c>
    </row>
    <row r="71" spans="2:18" x14ac:dyDescent="0.25">
      <c r="B71" s="1"/>
      <c r="C71" s="1"/>
      <c r="D71" s="3"/>
      <c r="E71" s="3"/>
      <c r="F71" s="2"/>
      <c r="G71" s="84"/>
      <c r="H71" s="2"/>
      <c r="I71" s="69"/>
      <c r="J71" s="50"/>
      <c r="K71" s="50"/>
      <c r="L71" s="69"/>
      <c r="M71" s="69"/>
      <c r="N71" s="69"/>
      <c r="O71" s="69"/>
      <c r="P71" s="199"/>
      <c r="Q71" s="200"/>
      <c r="R71" s="69"/>
    </row>
    <row r="72" spans="2:18" x14ac:dyDescent="0.25">
      <c r="B72" s="1"/>
      <c r="C72" s="1"/>
      <c r="D72" s="3"/>
      <c r="E72" s="3"/>
      <c r="F72" s="2"/>
      <c r="G72" s="84"/>
      <c r="H72" s="2"/>
      <c r="I72" s="69"/>
      <c r="J72" s="50"/>
      <c r="K72" s="50"/>
      <c r="L72" s="69"/>
      <c r="M72" s="69"/>
      <c r="N72" s="69"/>
      <c r="O72" s="69"/>
      <c r="P72" s="199"/>
      <c r="Q72" s="200"/>
      <c r="R72" s="69"/>
    </row>
    <row r="73" spans="2:18" x14ac:dyDescent="0.25">
      <c r="B73" s="1"/>
      <c r="C73" s="1"/>
      <c r="D73" s="3"/>
      <c r="E73" s="3"/>
      <c r="F73" s="2"/>
      <c r="G73" s="84"/>
      <c r="H73" s="2"/>
      <c r="I73" s="69"/>
      <c r="J73" s="50"/>
      <c r="K73" s="50"/>
      <c r="L73" s="69"/>
      <c r="M73" s="69"/>
      <c r="N73" s="69"/>
      <c r="O73" s="69"/>
      <c r="P73" s="199"/>
      <c r="Q73" s="200"/>
      <c r="R73" s="69"/>
    </row>
    <row r="74" spans="2:18" x14ac:dyDescent="0.25">
      <c r="B74" s="1"/>
      <c r="C74" s="1"/>
      <c r="D74" s="3"/>
      <c r="E74" s="3"/>
      <c r="F74" s="2"/>
      <c r="G74" s="84"/>
      <c r="H74" s="2"/>
      <c r="I74" s="69"/>
      <c r="J74" s="50"/>
      <c r="K74" s="50"/>
      <c r="L74" s="69"/>
      <c r="M74" s="69"/>
      <c r="N74" s="69"/>
      <c r="O74" s="69"/>
      <c r="P74" s="199"/>
      <c r="Q74" s="200"/>
      <c r="R74" s="69"/>
    </row>
    <row r="75" spans="2:18" x14ac:dyDescent="0.25">
      <c r="B75" s="1"/>
      <c r="C75" s="1"/>
      <c r="D75" s="3"/>
      <c r="E75" s="3"/>
      <c r="F75" s="2"/>
      <c r="G75" s="84"/>
      <c r="H75" s="2"/>
      <c r="I75" s="69"/>
      <c r="J75" s="50"/>
      <c r="K75" s="50"/>
      <c r="L75" s="69"/>
      <c r="M75" s="69"/>
      <c r="N75" s="69"/>
      <c r="O75" s="69"/>
      <c r="P75" s="199"/>
      <c r="Q75" s="200"/>
      <c r="R75" s="69"/>
    </row>
    <row r="76" spans="2:18" x14ac:dyDescent="0.25">
      <c r="B76" s="69"/>
      <c r="C76" s="69"/>
      <c r="D76" s="69"/>
      <c r="E76" s="69"/>
      <c r="F76" s="69"/>
      <c r="G76" s="85"/>
      <c r="H76" s="69"/>
      <c r="I76" s="69"/>
      <c r="J76" s="69"/>
      <c r="K76" s="69"/>
      <c r="L76" s="69"/>
      <c r="M76" s="69"/>
      <c r="N76" s="69"/>
      <c r="O76" s="69"/>
      <c r="P76" s="199"/>
      <c r="Q76" s="200"/>
      <c r="R76" s="69"/>
    </row>
    <row r="77" spans="2:18" x14ac:dyDescent="0.25">
      <c r="B77" s="5" t="s">
        <v>1</v>
      </c>
      <c r="H77" s="69"/>
      <c r="I77" s="69"/>
    </row>
    <row r="78" spans="2:18" x14ac:dyDescent="0.25">
      <c r="B78" s="5" t="s">
        <v>35</v>
      </c>
    </row>
    <row r="79" spans="2:18" x14ac:dyDescent="0.25">
      <c r="B79" s="5" t="s">
        <v>111</v>
      </c>
    </row>
    <row r="81" spans="2:17" ht="15.75" thickBot="1" x14ac:dyDescent="0.3"/>
    <row r="82" spans="2:17" ht="27" thickBot="1" x14ac:dyDescent="0.3">
      <c r="B82" s="210" t="s">
        <v>36</v>
      </c>
      <c r="C82" s="211"/>
      <c r="D82" s="211"/>
      <c r="E82" s="211"/>
      <c r="F82" s="211"/>
      <c r="G82" s="211"/>
      <c r="H82" s="211"/>
      <c r="I82" s="211"/>
      <c r="J82" s="211"/>
      <c r="K82" s="211"/>
      <c r="L82" s="211"/>
      <c r="M82" s="211"/>
      <c r="N82" s="212"/>
    </row>
    <row r="87" spans="2:17" ht="43.5" customHeight="1" x14ac:dyDescent="0.25">
      <c r="B87" s="213" t="s">
        <v>0</v>
      </c>
      <c r="C87" s="215" t="s">
        <v>37</v>
      </c>
      <c r="D87" s="215" t="s">
        <v>38</v>
      </c>
      <c r="E87" s="215" t="s">
        <v>77</v>
      </c>
      <c r="F87" s="215" t="s">
        <v>79</v>
      </c>
      <c r="G87" s="215" t="s">
        <v>80</v>
      </c>
      <c r="H87" s="215" t="s">
        <v>81</v>
      </c>
      <c r="I87" s="215" t="s">
        <v>78</v>
      </c>
      <c r="J87" s="215" t="s">
        <v>82</v>
      </c>
      <c r="K87" s="215"/>
      <c r="L87" s="215"/>
      <c r="M87" s="215" t="s">
        <v>86</v>
      </c>
      <c r="N87" s="215" t="s">
        <v>39</v>
      </c>
      <c r="O87" s="215" t="s">
        <v>40</v>
      </c>
      <c r="P87" s="215" t="s">
        <v>3</v>
      </c>
      <c r="Q87" s="215"/>
    </row>
    <row r="88" spans="2:17" ht="31.5" customHeight="1" x14ac:dyDescent="0.25">
      <c r="B88" s="214"/>
      <c r="C88" s="215"/>
      <c r="D88" s="215"/>
      <c r="E88" s="215"/>
      <c r="F88" s="215"/>
      <c r="G88" s="215"/>
      <c r="H88" s="215"/>
      <c r="I88" s="215"/>
      <c r="J88" s="86" t="s">
        <v>83</v>
      </c>
      <c r="K88" s="87" t="s">
        <v>84</v>
      </c>
      <c r="L88" s="88" t="s">
        <v>85</v>
      </c>
      <c r="M88" s="215"/>
      <c r="N88" s="215"/>
      <c r="O88" s="215"/>
      <c r="P88" s="215"/>
      <c r="Q88" s="215"/>
    </row>
    <row r="89" spans="2:17" s="97" customFormat="1" ht="51" x14ac:dyDescent="0.25">
      <c r="B89" s="129" t="s">
        <v>41</v>
      </c>
      <c r="C89" s="126">
        <v>300</v>
      </c>
      <c r="D89" s="129" t="s">
        <v>195</v>
      </c>
      <c r="E89" s="126">
        <v>65631916</v>
      </c>
      <c r="F89" s="129" t="s">
        <v>129</v>
      </c>
      <c r="G89" s="129" t="s">
        <v>130</v>
      </c>
      <c r="H89" s="130">
        <v>39073</v>
      </c>
      <c r="I89" s="126" t="s">
        <v>119</v>
      </c>
      <c r="J89" s="131" t="s">
        <v>168</v>
      </c>
      <c r="K89" s="131" t="s">
        <v>169</v>
      </c>
      <c r="L89" s="131" t="s">
        <v>171</v>
      </c>
      <c r="M89" s="126" t="s">
        <v>95</v>
      </c>
      <c r="N89" s="126" t="s">
        <v>95</v>
      </c>
      <c r="O89" s="126" t="s">
        <v>95</v>
      </c>
      <c r="P89" s="220"/>
      <c r="Q89" s="220"/>
    </row>
    <row r="90" spans="2:17" s="97" customFormat="1" ht="51" x14ac:dyDescent="0.25">
      <c r="B90" s="129" t="s">
        <v>41</v>
      </c>
      <c r="C90" s="126">
        <v>300</v>
      </c>
      <c r="D90" s="129" t="s">
        <v>196</v>
      </c>
      <c r="E90" s="126">
        <v>65778286</v>
      </c>
      <c r="F90" s="129" t="s">
        <v>132</v>
      </c>
      <c r="G90" s="129" t="s">
        <v>133</v>
      </c>
      <c r="H90" s="130">
        <v>37714</v>
      </c>
      <c r="I90" s="126" t="s">
        <v>119</v>
      </c>
      <c r="J90" s="131" t="s">
        <v>168</v>
      </c>
      <c r="K90" s="131" t="s">
        <v>169</v>
      </c>
      <c r="L90" s="131" t="s">
        <v>170</v>
      </c>
      <c r="M90" s="126" t="s">
        <v>95</v>
      </c>
      <c r="N90" s="126" t="s">
        <v>95</v>
      </c>
      <c r="O90" s="126" t="s">
        <v>95</v>
      </c>
      <c r="P90" s="228"/>
      <c r="Q90" s="229"/>
    </row>
    <row r="91" spans="2:17" s="97" customFormat="1" ht="105.75" customHeight="1" x14ac:dyDescent="0.25">
      <c r="B91" s="129" t="s">
        <v>41</v>
      </c>
      <c r="C91" s="126">
        <v>300</v>
      </c>
      <c r="D91" s="129" t="s">
        <v>197</v>
      </c>
      <c r="E91" s="126">
        <v>65754597</v>
      </c>
      <c r="F91" s="129" t="s">
        <v>132</v>
      </c>
      <c r="G91" s="129" t="str">
        <f>+G89</f>
        <v>UNIVERSIDAD NACIONAL ABIERTA Y A DISTANCIA - UNAD-.</v>
      </c>
      <c r="H91" s="130">
        <v>40894</v>
      </c>
      <c r="I91" s="126" t="s">
        <v>119</v>
      </c>
      <c r="J91" s="131" t="s">
        <v>172</v>
      </c>
      <c r="K91" s="131" t="s">
        <v>173</v>
      </c>
      <c r="L91" s="131" t="s">
        <v>174</v>
      </c>
      <c r="M91" s="126" t="s">
        <v>95</v>
      </c>
      <c r="N91" s="126" t="s">
        <v>95</v>
      </c>
      <c r="O91" s="126" t="s">
        <v>95</v>
      </c>
      <c r="P91" s="228"/>
      <c r="Q91" s="229"/>
    </row>
    <row r="92" spans="2:17" ht="72.75" customHeight="1" x14ac:dyDescent="0.25">
      <c r="B92" s="132" t="s">
        <v>42</v>
      </c>
      <c r="C92" s="133">
        <v>150</v>
      </c>
      <c r="D92" s="132" t="s">
        <v>198</v>
      </c>
      <c r="E92" s="113">
        <v>1014235862</v>
      </c>
      <c r="F92" s="134" t="s">
        <v>134</v>
      </c>
      <c r="G92" s="132" t="s">
        <v>135</v>
      </c>
      <c r="H92" s="135">
        <v>41544</v>
      </c>
      <c r="I92" s="126" t="s">
        <v>119</v>
      </c>
      <c r="J92" s="131" t="s">
        <v>175</v>
      </c>
      <c r="K92" s="136" t="s">
        <v>176</v>
      </c>
      <c r="L92" s="137" t="s">
        <v>177</v>
      </c>
      <c r="M92" s="113" t="s">
        <v>95</v>
      </c>
      <c r="N92" s="113" t="s">
        <v>95</v>
      </c>
      <c r="O92" s="113" t="s">
        <v>95</v>
      </c>
      <c r="P92" s="230"/>
      <c r="Q92" s="231"/>
    </row>
    <row r="93" spans="2:17" ht="62.25" customHeight="1" x14ac:dyDescent="0.2">
      <c r="B93" s="138" t="s">
        <v>42</v>
      </c>
      <c r="C93" s="133">
        <v>150</v>
      </c>
      <c r="D93" s="138" t="s">
        <v>199</v>
      </c>
      <c r="E93" s="113">
        <v>52887886</v>
      </c>
      <c r="F93" s="139" t="s">
        <v>134</v>
      </c>
      <c r="G93" s="139" t="s">
        <v>136</v>
      </c>
      <c r="H93" s="135">
        <v>41320</v>
      </c>
      <c r="I93" s="126" t="s">
        <v>119</v>
      </c>
      <c r="J93" s="140" t="s">
        <v>178</v>
      </c>
      <c r="K93" s="141" t="s">
        <v>179</v>
      </c>
      <c r="L93" s="142" t="s">
        <v>180</v>
      </c>
      <c r="M93" s="113" t="s">
        <v>95</v>
      </c>
      <c r="N93" s="113" t="s">
        <v>95</v>
      </c>
      <c r="O93" s="113" t="s">
        <v>95</v>
      </c>
      <c r="P93" s="232"/>
      <c r="Q93" s="233"/>
    </row>
    <row r="94" spans="2:17" ht="45" x14ac:dyDescent="0.25">
      <c r="B94" s="138" t="s">
        <v>42</v>
      </c>
      <c r="C94" s="133">
        <v>150</v>
      </c>
      <c r="D94" s="138" t="s">
        <v>200</v>
      </c>
      <c r="E94" s="113">
        <v>65556984</v>
      </c>
      <c r="F94" s="139" t="s">
        <v>134</v>
      </c>
      <c r="G94" s="138" t="str">
        <f>+G89</f>
        <v>UNIVERSIDAD NACIONAL ABIERTA Y A DISTANCIA - UNAD-.</v>
      </c>
      <c r="H94" s="135">
        <v>40719</v>
      </c>
      <c r="I94" s="126" t="s">
        <v>119</v>
      </c>
      <c r="J94" s="143" t="s">
        <v>168</v>
      </c>
      <c r="K94" s="144" t="s">
        <v>169</v>
      </c>
      <c r="L94" s="143" t="s">
        <v>181</v>
      </c>
      <c r="M94" s="113" t="s">
        <v>95</v>
      </c>
      <c r="N94" s="113" t="s">
        <v>95</v>
      </c>
      <c r="O94" s="113" t="s">
        <v>95</v>
      </c>
      <c r="P94" s="232"/>
      <c r="Q94" s="233"/>
    </row>
    <row r="95" spans="2:17" ht="33.6" customHeight="1" x14ac:dyDescent="0.25">
      <c r="B95" s="145" t="s">
        <v>42</v>
      </c>
      <c r="C95" s="133">
        <v>150</v>
      </c>
      <c r="D95" s="145" t="s">
        <v>201</v>
      </c>
      <c r="E95" s="146">
        <v>30284434</v>
      </c>
      <c r="F95" s="147" t="s">
        <v>137</v>
      </c>
      <c r="G95" s="145" t="s">
        <v>138</v>
      </c>
      <c r="H95" s="148">
        <v>30464</v>
      </c>
      <c r="I95" s="126" t="s">
        <v>119</v>
      </c>
      <c r="J95" s="149" t="str">
        <f>+J94</f>
        <v>* CORPORACIÓN MI TIERRA</v>
      </c>
      <c r="K95" s="144" t="s">
        <v>169</v>
      </c>
      <c r="L95" s="143" t="s">
        <v>181</v>
      </c>
      <c r="M95" s="113" t="s">
        <v>95</v>
      </c>
      <c r="N95" s="113" t="s">
        <v>95</v>
      </c>
      <c r="O95" s="113" t="s">
        <v>95</v>
      </c>
      <c r="P95" s="232"/>
      <c r="Q95" s="233"/>
    </row>
    <row r="96" spans="2:17" ht="33.6" customHeight="1" x14ac:dyDescent="0.25">
      <c r="B96" s="145" t="s">
        <v>42</v>
      </c>
      <c r="C96" s="133">
        <v>150</v>
      </c>
      <c r="D96" s="145" t="s">
        <v>202</v>
      </c>
      <c r="E96" s="146">
        <v>1106893522</v>
      </c>
      <c r="F96" s="139" t="s">
        <v>134</v>
      </c>
      <c r="G96" s="145" t="s">
        <v>139</v>
      </c>
      <c r="H96" s="148">
        <v>41271</v>
      </c>
      <c r="I96" s="126" t="s">
        <v>119</v>
      </c>
      <c r="J96" s="149" t="str">
        <f>+J95</f>
        <v>* CORPORACIÓN MI TIERRA</v>
      </c>
      <c r="K96" s="144" t="s">
        <v>169</v>
      </c>
      <c r="L96" s="143" t="s">
        <v>181</v>
      </c>
      <c r="M96" s="113" t="s">
        <v>95</v>
      </c>
      <c r="N96" s="113" t="s">
        <v>95</v>
      </c>
      <c r="O96" s="113" t="s">
        <v>95</v>
      </c>
      <c r="P96" s="232"/>
      <c r="Q96" s="233"/>
    </row>
    <row r="97" spans="2:17" ht="66" customHeight="1" x14ac:dyDescent="0.2">
      <c r="B97" s="138" t="s">
        <v>42</v>
      </c>
      <c r="C97" s="133">
        <v>150</v>
      </c>
      <c r="D97" s="138" t="s">
        <v>203</v>
      </c>
      <c r="E97" s="113">
        <v>1110503270</v>
      </c>
      <c r="F97" s="139" t="s">
        <v>134</v>
      </c>
      <c r="G97" s="138" t="s">
        <v>140</v>
      </c>
      <c r="H97" s="135">
        <v>41529</v>
      </c>
      <c r="I97" s="126" t="s">
        <v>119</v>
      </c>
      <c r="J97" s="142" t="s">
        <v>184</v>
      </c>
      <c r="K97" s="144" t="s">
        <v>182</v>
      </c>
      <c r="L97" s="142" t="s">
        <v>183</v>
      </c>
      <c r="M97" s="113" t="s">
        <v>95</v>
      </c>
      <c r="N97" s="113" t="s">
        <v>95</v>
      </c>
      <c r="O97" s="113" t="s">
        <v>95</v>
      </c>
      <c r="P97" s="232"/>
      <c r="Q97" s="233"/>
    </row>
    <row r="98" spans="2:17" ht="33.6" customHeight="1" x14ac:dyDescent="0.25">
      <c r="B98" s="98"/>
      <c r="C98" s="98"/>
      <c r="D98" s="99"/>
      <c r="E98" s="99"/>
      <c r="F98" s="99"/>
      <c r="G98" s="99"/>
      <c r="H98" s="99"/>
      <c r="I98" s="100"/>
      <c r="J98" s="101"/>
      <c r="K98" s="102"/>
      <c r="L98" s="102"/>
      <c r="M98" s="6"/>
      <c r="N98" s="6"/>
      <c r="O98" s="6"/>
      <c r="P98" s="103"/>
      <c r="Q98" s="103"/>
    </row>
    <row r="100" spans="2:17" ht="15.75" thickBot="1" x14ac:dyDescent="0.3"/>
    <row r="101" spans="2:17" ht="27" thickBot="1" x14ac:dyDescent="0.3">
      <c r="B101" s="210" t="s">
        <v>44</v>
      </c>
      <c r="C101" s="211"/>
      <c r="D101" s="211"/>
      <c r="E101" s="211"/>
      <c r="F101" s="211"/>
      <c r="G101" s="211"/>
      <c r="H101" s="211"/>
      <c r="I101" s="211"/>
      <c r="J101" s="211"/>
      <c r="K101" s="211"/>
      <c r="L101" s="211"/>
      <c r="M101" s="211"/>
      <c r="N101" s="212"/>
    </row>
    <row r="104" spans="2:17" ht="46.15" customHeight="1" x14ac:dyDescent="0.25">
      <c r="B104" s="41" t="s">
        <v>31</v>
      </c>
      <c r="C104" s="41" t="s">
        <v>45</v>
      </c>
      <c r="D104" s="206" t="s">
        <v>3</v>
      </c>
      <c r="E104" s="207"/>
    </row>
    <row r="105" spans="2:17" ht="46.9" customHeight="1" x14ac:dyDescent="0.25">
      <c r="B105" s="42" t="s">
        <v>87</v>
      </c>
      <c r="C105" s="113" t="s">
        <v>95</v>
      </c>
      <c r="D105" s="216"/>
      <c r="E105" s="216"/>
    </row>
    <row r="108" spans="2:17" ht="26.25" x14ac:dyDescent="0.25">
      <c r="B108" s="186" t="s">
        <v>61</v>
      </c>
      <c r="C108" s="187"/>
      <c r="D108" s="187"/>
      <c r="E108" s="187"/>
      <c r="F108" s="187"/>
      <c r="G108" s="187"/>
      <c r="H108" s="187"/>
      <c r="I108" s="187"/>
      <c r="J108" s="187"/>
      <c r="K108" s="187"/>
      <c r="L108" s="187"/>
      <c r="M108" s="187"/>
      <c r="N108" s="187"/>
      <c r="O108" s="187"/>
      <c r="P108" s="187"/>
    </row>
    <row r="110" spans="2:17" ht="15.75" thickBot="1" x14ac:dyDescent="0.3"/>
    <row r="111" spans="2:17" ht="27" thickBot="1" x14ac:dyDescent="0.3">
      <c r="B111" s="210" t="s">
        <v>52</v>
      </c>
      <c r="C111" s="211"/>
      <c r="D111" s="211"/>
      <c r="E111" s="211"/>
      <c r="F111" s="211"/>
      <c r="G111" s="211"/>
      <c r="H111" s="211"/>
      <c r="I111" s="211"/>
      <c r="J111" s="211"/>
      <c r="K111" s="211"/>
      <c r="L111" s="211"/>
      <c r="M111" s="211"/>
      <c r="N111" s="212"/>
    </row>
    <row r="113" spans="1:26" ht="15.75" thickBot="1" x14ac:dyDescent="0.3">
      <c r="M113" s="40"/>
      <c r="N113" s="40"/>
    </row>
    <row r="114" spans="1:26" s="58" customFormat="1" ht="109.5" customHeight="1" x14ac:dyDescent="0.25">
      <c r="B114" s="68" t="s">
        <v>104</v>
      </c>
      <c r="C114" s="68" t="s">
        <v>105</v>
      </c>
      <c r="D114" s="68" t="s">
        <v>106</v>
      </c>
      <c r="E114" s="68" t="s">
        <v>43</v>
      </c>
      <c r="F114" s="68" t="s">
        <v>21</v>
      </c>
      <c r="G114" s="68" t="s">
        <v>64</v>
      </c>
      <c r="H114" s="68" t="s">
        <v>16</v>
      </c>
      <c r="I114" s="68" t="s">
        <v>9</v>
      </c>
      <c r="J114" s="68" t="s">
        <v>29</v>
      </c>
      <c r="K114" s="68" t="s">
        <v>59</v>
      </c>
      <c r="L114" s="68" t="s">
        <v>19</v>
      </c>
      <c r="M114" s="55" t="s">
        <v>25</v>
      </c>
      <c r="N114" s="68" t="s">
        <v>107</v>
      </c>
      <c r="O114" s="68" t="s">
        <v>34</v>
      </c>
      <c r="P114" s="89" t="s">
        <v>10</v>
      </c>
      <c r="Q114" s="89" t="s">
        <v>18</v>
      </c>
    </row>
    <row r="115" spans="1:26" s="64" customFormat="1" ht="30" x14ac:dyDescent="0.25">
      <c r="A115" s="35">
        <v>1</v>
      </c>
      <c r="B115" s="116" t="s">
        <v>114</v>
      </c>
      <c r="C115" s="117" t="s">
        <v>114</v>
      </c>
      <c r="D115" s="116" t="s">
        <v>141</v>
      </c>
      <c r="E115" s="150" t="s">
        <v>142</v>
      </c>
      <c r="F115" s="151" t="s">
        <v>95</v>
      </c>
      <c r="G115" s="151" t="s">
        <v>119</v>
      </c>
      <c r="H115" s="152">
        <v>40558</v>
      </c>
      <c r="I115" s="152">
        <v>40834</v>
      </c>
      <c r="J115" s="118" t="s">
        <v>96</v>
      </c>
      <c r="K115" s="119">
        <f>+(I115-H115)/30</f>
        <v>9.1999999999999993</v>
      </c>
      <c r="L115" s="119">
        <v>0</v>
      </c>
      <c r="M115" s="119" t="s">
        <v>119</v>
      </c>
      <c r="N115" s="119" t="s">
        <v>119</v>
      </c>
      <c r="O115" s="120">
        <v>5000000</v>
      </c>
      <c r="P115" s="120" t="s">
        <v>143</v>
      </c>
      <c r="Q115" s="122"/>
      <c r="R115" s="63"/>
      <c r="S115" s="63"/>
      <c r="T115" s="63"/>
      <c r="U115" s="63"/>
      <c r="V115" s="63"/>
      <c r="W115" s="63"/>
      <c r="X115" s="63"/>
      <c r="Y115" s="63"/>
      <c r="Z115" s="63"/>
    </row>
    <row r="116" spans="1:26" s="64" customFormat="1" x14ac:dyDescent="0.25">
      <c r="A116" s="35">
        <f>+A115+1</f>
        <v>2</v>
      </c>
      <c r="B116" s="116" t="s">
        <v>114</v>
      </c>
      <c r="C116" s="117" t="s">
        <v>114</v>
      </c>
      <c r="D116" s="116" t="s">
        <v>144</v>
      </c>
      <c r="E116" s="150" t="s">
        <v>145</v>
      </c>
      <c r="F116" s="151" t="s">
        <v>95</v>
      </c>
      <c r="G116" s="151" t="s">
        <v>119</v>
      </c>
      <c r="H116" s="152">
        <v>40190</v>
      </c>
      <c r="I116" s="152">
        <v>40513</v>
      </c>
      <c r="J116" s="118" t="s">
        <v>96</v>
      </c>
      <c r="K116" s="119">
        <f>+(I116-H116)/30</f>
        <v>10.766666666666667</v>
      </c>
      <c r="L116" s="119">
        <v>0</v>
      </c>
      <c r="M116" s="119" t="s">
        <v>119</v>
      </c>
      <c r="N116" s="119" t="s">
        <v>119</v>
      </c>
      <c r="O116" s="120">
        <v>10000000</v>
      </c>
      <c r="P116" s="120">
        <v>205</v>
      </c>
      <c r="Q116" s="122"/>
      <c r="R116" s="63"/>
      <c r="S116" s="63"/>
      <c r="T116" s="63"/>
      <c r="U116" s="63"/>
      <c r="V116" s="63"/>
      <c r="W116" s="63"/>
      <c r="X116" s="63"/>
      <c r="Y116" s="63"/>
      <c r="Z116" s="63"/>
    </row>
    <row r="117" spans="1:26" s="64" customFormat="1" x14ac:dyDescent="0.25">
      <c r="A117" s="35">
        <f t="shared" ref="A117:A120" si="2">+A116+1</f>
        <v>3</v>
      </c>
      <c r="B117" s="65"/>
      <c r="C117" s="66"/>
      <c r="D117" s="65"/>
      <c r="E117" s="60"/>
      <c r="F117" s="61"/>
      <c r="G117" s="61"/>
      <c r="H117" s="61"/>
      <c r="I117" s="62"/>
      <c r="J117" s="62"/>
      <c r="K117" s="62"/>
      <c r="L117" s="62"/>
      <c r="M117" s="54"/>
      <c r="N117" s="54"/>
      <c r="O117" s="19"/>
      <c r="P117" s="19"/>
      <c r="Q117" s="75"/>
      <c r="R117" s="63"/>
      <c r="S117" s="63"/>
      <c r="T117" s="63"/>
      <c r="U117" s="63"/>
      <c r="V117" s="63"/>
      <c r="W117" s="63"/>
      <c r="X117" s="63"/>
      <c r="Y117" s="63"/>
      <c r="Z117" s="63"/>
    </row>
    <row r="118" spans="1:26" s="64" customFormat="1" x14ac:dyDescent="0.25">
      <c r="A118" s="35">
        <f t="shared" si="2"/>
        <v>4</v>
      </c>
      <c r="B118" s="65"/>
      <c r="C118" s="66"/>
      <c r="D118" s="65"/>
      <c r="E118" s="60"/>
      <c r="F118" s="61"/>
      <c r="G118" s="61"/>
      <c r="H118" s="61"/>
      <c r="I118" s="62"/>
      <c r="J118" s="62"/>
      <c r="K118" s="62"/>
      <c r="L118" s="62"/>
      <c r="M118" s="54"/>
      <c r="N118" s="54"/>
      <c r="O118" s="19"/>
      <c r="P118" s="19"/>
      <c r="Q118" s="75"/>
      <c r="R118" s="63"/>
      <c r="S118" s="63"/>
      <c r="T118" s="63"/>
      <c r="U118" s="63"/>
      <c r="V118" s="63"/>
      <c r="W118" s="63"/>
      <c r="X118" s="63"/>
      <c r="Y118" s="63"/>
      <c r="Z118" s="63"/>
    </row>
    <row r="119" spans="1:26" s="64" customFormat="1" x14ac:dyDescent="0.25">
      <c r="A119" s="35">
        <f t="shared" si="2"/>
        <v>5</v>
      </c>
      <c r="B119" s="65"/>
      <c r="C119" s="66"/>
      <c r="D119" s="65"/>
      <c r="E119" s="60"/>
      <c r="F119" s="61"/>
      <c r="G119" s="61"/>
      <c r="H119" s="61"/>
      <c r="I119" s="62"/>
      <c r="J119" s="62"/>
      <c r="K119" s="62"/>
      <c r="L119" s="62"/>
      <c r="M119" s="54"/>
      <c r="N119" s="54"/>
      <c r="O119" s="19"/>
      <c r="P119" s="19"/>
      <c r="Q119" s="75"/>
      <c r="R119" s="63"/>
      <c r="S119" s="63"/>
      <c r="T119" s="63"/>
      <c r="U119" s="63"/>
      <c r="V119" s="63"/>
      <c r="W119" s="63"/>
      <c r="X119" s="63"/>
      <c r="Y119" s="63"/>
      <c r="Z119" s="63"/>
    </row>
    <row r="120" spans="1:26" s="64" customFormat="1" x14ac:dyDescent="0.25">
      <c r="A120" s="35">
        <f t="shared" si="2"/>
        <v>6</v>
      </c>
      <c r="B120" s="65"/>
      <c r="C120" s="66"/>
      <c r="D120" s="65"/>
      <c r="E120" s="60"/>
      <c r="F120" s="61"/>
      <c r="G120" s="61"/>
      <c r="H120" s="61"/>
      <c r="I120" s="62"/>
      <c r="J120" s="62"/>
      <c r="K120" s="62"/>
      <c r="L120" s="62"/>
      <c r="M120" s="54"/>
      <c r="N120" s="54"/>
      <c r="O120" s="19"/>
      <c r="P120" s="19"/>
      <c r="Q120" s="75"/>
      <c r="R120" s="63"/>
      <c r="S120" s="63"/>
      <c r="T120" s="63"/>
      <c r="U120" s="63"/>
      <c r="V120" s="63"/>
      <c r="W120" s="63"/>
      <c r="X120" s="63"/>
      <c r="Y120" s="63"/>
      <c r="Z120" s="63"/>
    </row>
    <row r="121" spans="1:26" s="64" customFormat="1" x14ac:dyDescent="0.25">
      <c r="A121" s="35"/>
      <c r="B121" s="36" t="s">
        <v>15</v>
      </c>
      <c r="C121" s="66"/>
      <c r="D121" s="65"/>
      <c r="E121" s="60"/>
      <c r="F121" s="61"/>
      <c r="G121" s="61"/>
      <c r="H121" s="61"/>
      <c r="I121" s="62"/>
      <c r="J121" s="62"/>
      <c r="K121" s="104">
        <f>SUM(K115:K120)</f>
        <v>19.966666666666669</v>
      </c>
      <c r="L121" s="67">
        <f>SUM(L115:L120)</f>
        <v>0</v>
      </c>
      <c r="M121" s="73">
        <f>SUM(M115:M120)</f>
        <v>0</v>
      </c>
      <c r="N121" s="67">
        <f>SUM(N115:N120)</f>
        <v>0</v>
      </c>
      <c r="O121" s="19"/>
      <c r="P121" s="19"/>
      <c r="Q121" s="76"/>
    </row>
    <row r="122" spans="1:26" x14ac:dyDescent="0.25">
      <c r="B122" s="20"/>
      <c r="C122" s="20"/>
      <c r="D122" s="20"/>
      <c r="E122" s="21"/>
      <c r="F122" s="20"/>
      <c r="G122" s="20"/>
      <c r="H122" s="20"/>
      <c r="I122" s="20"/>
      <c r="J122" s="20"/>
      <c r="K122" s="20"/>
      <c r="L122" s="20"/>
      <c r="M122" s="20"/>
      <c r="N122" s="20"/>
      <c r="O122" s="20"/>
      <c r="P122" s="20"/>
    </row>
    <row r="123" spans="1:26" ht="18.75" x14ac:dyDescent="0.25">
      <c r="B123" s="38" t="s">
        <v>30</v>
      </c>
      <c r="C123" s="112">
        <f>+K121</f>
        <v>19.966666666666669</v>
      </c>
      <c r="H123" s="22"/>
      <c r="I123" s="22"/>
      <c r="J123" s="22"/>
      <c r="K123" s="22"/>
      <c r="L123" s="22"/>
      <c r="M123" s="22"/>
      <c r="N123" s="20"/>
      <c r="O123" s="20"/>
      <c r="P123" s="20"/>
    </row>
    <row r="125" spans="1:26" ht="15.75" thickBot="1" x14ac:dyDescent="0.3"/>
    <row r="126" spans="1:26" ht="37.15" customHeight="1" thickBot="1" x14ac:dyDescent="0.3">
      <c r="B126" s="43" t="s">
        <v>47</v>
      </c>
      <c r="C126" s="44" t="s">
        <v>48</v>
      </c>
      <c r="D126" s="43" t="s">
        <v>49</v>
      </c>
      <c r="E126" s="44" t="s">
        <v>53</v>
      </c>
    </row>
    <row r="127" spans="1:26" ht="41.45" customHeight="1" x14ac:dyDescent="0.25">
      <c r="B127" s="107" t="s">
        <v>88</v>
      </c>
      <c r="C127" s="153">
        <v>20</v>
      </c>
      <c r="D127" s="153">
        <v>0</v>
      </c>
      <c r="E127" s="217">
        <f>+D127+D128+D129</f>
        <v>40</v>
      </c>
    </row>
    <row r="128" spans="1:26" ht="27.75" customHeight="1" x14ac:dyDescent="0.25">
      <c r="B128" s="107" t="s">
        <v>89</v>
      </c>
      <c r="C128" s="113">
        <v>30</v>
      </c>
      <c r="D128" s="113">
        <v>0</v>
      </c>
      <c r="E128" s="218"/>
    </row>
    <row r="129" spans="2:17" ht="26.25" customHeight="1" thickBot="1" x14ac:dyDescent="0.3">
      <c r="B129" s="107" t="s">
        <v>90</v>
      </c>
      <c r="C129" s="154">
        <v>40</v>
      </c>
      <c r="D129" s="154">
        <v>40</v>
      </c>
      <c r="E129" s="219"/>
    </row>
    <row r="131" spans="2:17" ht="15.75" thickBot="1" x14ac:dyDescent="0.3"/>
    <row r="132" spans="2:17" ht="27" thickBot="1" x14ac:dyDescent="0.3">
      <c r="B132" s="210" t="s">
        <v>50</v>
      </c>
      <c r="C132" s="211"/>
      <c r="D132" s="211"/>
      <c r="E132" s="211"/>
      <c r="F132" s="211"/>
      <c r="G132" s="211"/>
      <c r="H132" s="211"/>
      <c r="I132" s="211"/>
      <c r="J132" s="211"/>
      <c r="K132" s="211"/>
      <c r="L132" s="211"/>
      <c r="M132" s="211"/>
      <c r="N132" s="212"/>
    </row>
    <row r="134" spans="2:17" ht="33" customHeight="1" x14ac:dyDescent="0.25">
      <c r="B134" s="213" t="s">
        <v>0</v>
      </c>
      <c r="C134" s="213" t="s">
        <v>37</v>
      </c>
      <c r="D134" s="213" t="s">
        <v>38</v>
      </c>
      <c r="E134" s="213" t="s">
        <v>77</v>
      </c>
      <c r="F134" s="213" t="s">
        <v>79</v>
      </c>
      <c r="G134" s="213" t="s">
        <v>80</v>
      </c>
      <c r="H134" s="213" t="s">
        <v>81</v>
      </c>
      <c r="I134" s="213" t="s">
        <v>78</v>
      </c>
      <c r="J134" s="206" t="s">
        <v>82</v>
      </c>
      <c r="K134" s="227"/>
      <c r="L134" s="207"/>
      <c r="M134" s="213" t="s">
        <v>86</v>
      </c>
      <c r="N134" s="213" t="s">
        <v>39</v>
      </c>
      <c r="O134" s="213" t="s">
        <v>40</v>
      </c>
      <c r="P134" s="234" t="s">
        <v>3</v>
      </c>
      <c r="Q134" s="235"/>
    </row>
    <row r="135" spans="2:17" ht="72" customHeight="1" x14ac:dyDescent="0.25">
      <c r="B135" s="214"/>
      <c r="C135" s="214"/>
      <c r="D135" s="214"/>
      <c r="E135" s="214"/>
      <c r="F135" s="214"/>
      <c r="G135" s="214"/>
      <c r="H135" s="214"/>
      <c r="I135" s="214"/>
      <c r="J135" s="90" t="s">
        <v>83</v>
      </c>
      <c r="K135" s="90" t="s">
        <v>84</v>
      </c>
      <c r="L135" s="90" t="s">
        <v>85</v>
      </c>
      <c r="M135" s="214"/>
      <c r="N135" s="214"/>
      <c r="O135" s="214"/>
      <c r="P135" s="236"/>
      <c r="Q135" s="237"/>
    </row>
    <row r="136" spans="2:17" s="97" customFormat="1" ht="60.75" customHeight="1" x14ac:dyDescent="0.25">
      <c r="B136" s="139" t="s">
        <v>146</v>
      </c>
      <c r="C136" s="126">
        <v>900</v>
      </c>
      <c r="D136" s="139" t="s">
        <v>204</v>
      </c>
      <c r="E136" s="126">
        <v>65765500</v>
      </c>
      <c r="F136" s="139" t="s">
        <v>147</v>
      </c>
      <c r="G136" s="139" t="s">
        <v>148</v>
      </c>
      <c r="H136" s="130">
        <v>36980</v>
      </c>
      <c r="I136" s="126" t="s">
        <v>149</v>
      </c>
      <c r="J136" s="140" t="s">
        <v>114</v>
      </c>
      <c r="K136" s="140" t="s">
        <v>150</v>
      </c>
      <c r="L136" s="140" t="s">
        <v>151</v>
      </c>
      <c r="M136" s="125" t="s">
        <v>95</v>
      </c>
      <c r="N136" s="125" t="s">
        <v>95</v>
      </c>
      <c r="O136" s="125" t="s">
        <v>95</v>
      </c>
      <c r="P136" s="228"/>
      <c r="Q136" s="229"/>
    </row>
    <row r="137" spans="2:17" s="97" customFormat="1" ht="109.5" customHeight="1" x14ac:dyDescent="0.2">
      <c r="B137" s="139" t="s">
        <v>152</v>
      </c>
      <c r="C137" s="126">
        <v>900</v>
      </c>
      <c r="D137" s="139" t="s">
        <v>205</v>
      </c>
      <c r="E137" s="126">
        <v>65781975</v>
      </c>
      <c r="F137" s="139" t="s">
        <v>153</v>
      </c>
      <c r="G137" s="155" t="s">
        <v>154</v>
      </c>
      <c r="H137" s="156">
        <v>41173</v>
      </c>
      <c r="I137" s="125" t="s">
        <v>131</v>
      </c>
      <c r="J137" s="140" t="s">
        <v>186</v>
      </c>
      <c r="K137" s="140" t="s">
        <v>187</v>
      </c>
      <c r="L137" s="157" t="s">
        <v>188</v>
      </c>
      <c r="M137" s="125" t="s">
        <v>95</v>
      </c>
      <c r="N137" s="125" t="s">
        <v>95</v>
      </c>
      <c r="O137" s="125" t="s">
        <v>95</v>
      </c>
      <c r="P137" s="225"/>
      <c r="Q137" s="226"/>
    </row>
    <row r="138" spans="2:17" s="97" customFormat="1" ht="63.75" customHeight="1" x14ac:dyDescent="0.2">
      <c r="B138" s="139" t="s">
        <v>155</v>
      </c>
      <c r="C138" s="126">
        <v>900</v>
      </c>
      <c r="D138" s="139" t="s">
        <v>189</v>
      </c>
      <c r="E138" s="126">
        <v>1110476015</v>
      </c>
      <c r="F138" s="155" t="s">
        <v>147</v>
      </c>
      <c r="G138" s="139" t="s">
        <v>156</v>
      </c>
      <c r="H138" s="156">
        <v>41397</v>
      </c>
      <c r="I138" s="125" t="s">
        <v>131</v>
      </c>
      <c r="J138" s="140" t="s">
        <v>114</v>
      </c>
      <c r="K138" s="140" t="s">
        <v>157</v>
      </c>
      <c r="L138" s="157" t="s">
        <v>185</v>
      </c>
      <c r="M138" s="125" t="s">
        <v>95</v>
      </c>
      <c r="N138" s="125" t="s">
        <v>95</v>
      </c>
      <c r="O138" s="125" t="s">
        <v>95</v>
      </c>
      <c r="P138" s="225"/>
      <c r="Q138" s="226"/>
    </row>
    <row r="141" spans="2:17" ht="15.75" thickBot="1" x14ac:dyDescent="0.3"/>
    <row r="142" spans="2:17" ht="54" customHeight="1" x14ac:dyDescent="0.25">
      <c r="B142" s="71" t="s">
        <v>31</v>
      </c>
      <c r="C142" s="71" t="s">
        <v>47</v>
      </c>
      <c r="D142" s="90" t="s">
        <v>48</v>
      </c>
      <c r="E142" s="71" t="s">
        <v>49</v>
      </c>
      <c r="F142" s="44" t="s">
        <v>54</v>
      </c>
      <c r="G142" s="47"/>
    </row>
    <row r="143" spans="2:17" ht="120.75" customHeight="1" x14ac:dyDescent="0.2">
      <c r="B143" s="221" t="s">
        <v>51</v>
      </c>
      <c r="C143" s="4" t="s">
        <v>91</v>
      </c>
      <c r="D143" s="113">
        <v>25</v>
      </c>
      <c r="E143" s="113">
        <v>25</v>
      </c>
      <c r="F143" s="222">
        <f>+E143+E144+E145</f>
        <v>60</v>
      </c>
      <c r="G143" s="48"/>
    </row>
    <row r="144" spans="2:17" ht="76.150000000000006" customHeight="1" x14ac:dyDescent="0.2">
      <c r="B144" s="221"/>
      <c r="C144" s="4" t="s">
        <v>92</v>
      </c>
      <c r="D144" s="133">
        <v>25</v>
      </c>
      <c r="E144" s="113">
        <v>25</v>
      </c>
      <c r="F144" s="223"/>
      <c r="G144" s="48"/>
    </row>
    <row r="145" spans="2:7" ht="69" customHeight="1" x14ac:dyDescent="0.2">
      <c r="B145" s="221"/>
      <c r="C145" s="4" t="s">
        <v>93</v>
      </c>
      <c r="D145" s="113">
        <v>10</v>
      </c>
      <c r="E145" s="113">
        <v>10</v>
      </c>
      <c r="F145" s="224"/>
      <c r="G145" s="48"/>
    </row>
    <row r="146" spans="2:7" x14ac:dyDescent="0.25">
      <c r="C146" s="56"/>
    </row>
    <row r="149" spans="2:7" x14ac:dyDescent="0.25">
      <c r="B149" s="70" t="s">
        <v>55</v>
      </c>
    </row>
    <row r="152" spans="2:7" x14ac:dyDescent="0.25">
      <c r="B152" s="72" t="s">
        <v>31</v>
      </c>
      <c r="C152" s="72" t="s">
        <v>56</v>
      </c>
      <c r="D152" s="71" t="s">
        <v>49</v>
      </c>
      <c r="E152" s="71" t="s">
        <v>15</v>
      </c>
    </row>
    <row r="153" spans="2:7" ht="53.25" customHeight="1" x14ac:dyDescent="0.25">
      <c r="B153" s="57" t="s">
        <v>57</v>
      </c>
      <c r="C153" s="115">
        <v>40</v>
      </c>
      <c r="D153" s="113">
        <f>+E127</f>
        <v>40</v>
      </c>
      <c r="E153" s="197">
        <f>+D153+D154</f>
        <v>100</v>
      </c>
    </row>
    <row r="154" spans="2:7" ht="65.25" customHeight="1" x14ac:dyDescent="0.25">
      <c r="B154" s="57" t="s">
        <v>58</v>
      </c>
      <c r="C154" s="115">
        <v>60</v>
      </c>
      <c r="D154" s="113">
        <f>+F143</f>
        <v>60</v>
      </c>
      <c r="E154" s="198"/>
    </row>
  </sheetData>
  <mergeCells count="74">
    <mergeCell ref="E153:E154"/>
    <mergeCell ref="P90:Q90"/>
    <mergeCell ref="P91:Q91"/>
    <mergeCell ref="P92:Q92"/>
    <mergeCell ref="P93:Q93"/>
    <mergeCell ref="P94:Q94"/>
    <mergeCell ref="P95:Q95"/>
    <mergeCell ref="P96:Q96"/>
    <mergeCell ref="P97:Q97"/>
    <mergeCell ref="P136:Q136"/>
    <mergeCell ref="M134:M135"/>
    <mergeCell ref="N134:N135"/>
    <mergeCell ref="O134:O135"/>
    <mergeCell ref="P134:Q135"/>
    <mergeCell ref="B101:N101"/>
    <mergeCell ref="D104:E104"/>
    <mergeCell ref="B143:B145"/>
    <mergeCell ref="F143:F145"/>
    <mergeCell ref="P137:Q137"/>
    <mergeCell ref="B132:N132"/>
    <mergeCell ref="B134:B135"/>
    <mergeCell ref="C134:C135"/>
    <mergeCell ref="D134:D135"/>
    <mergeCell ref="E134:E135"/>
    <mergeCell ref="F134:F135"/>
    <mergeCell ref="G134:G135"/>
    <mergeCell ref="H134:H135"/>
    <mergeCell ref="I134:I135"/>
    <mergeCell ref="J134:L134"/>
    <mergeCell ref="P138:Q138"/>
    <mergeCell ref="D105:E105"/>
    <mergeCell ref="B108:P108"/>
    <mergeCell ref="B111:N111"/>
    <mergeCell ref="E127:E129"/>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7"/>
  <sheetViews>
    <sheetView workbookViewId="0">
      <selection activeCell="E9" sqref="E9"/>
    </sheetView>
  </sheetViews>
  <sheetFormatPr baseColWidth="10" defaultRowHeight="15" x14ac:dyDescent="0.25"/>
  <cols>
    <col min="6" max="6" width="23.7109375" customWidth="1"/>
  </cols>
  <sheetData>
    <row r="3" spans="2:6" x14ac:dyDescent="0.25">
      <c r="B3" t="s">
        <v>190</v>
      </c>
      <c r="C3" t="s">
        <v>191</v>
      </c>
      <c r="D3" t="s">
        <v>192</v>
      </c>
      <c r="E3" t="s">
        <v>193</v>
      </c>
      <c r="F3" t="s">
        <v>194</v>
      </c>
    </row>
    <row r="4" spans="2:6" s="109" customFormat="1" ht="45" x14ac:dyDescent="0.25">
      <c r="B4" s="111" t="s">
        <v>118</v>
      </c>
      <c r="C4" s="93" t="s">
        <v>158</v>
      </c>
      <c r="D4" s="105" t="s">
        <v>162</v>
      </c>
      <c r="E4" s="111" t="s">
        <v>118</v>
      </c>
      <c r="F4" s="93" t="s">
        <v>166</v>
      </c>
    </row>
    <row r="5" spans="2:6" s="109" customFormat="1" x14ac:dyDescent="0.25">
      <c r="B5" s="106" t="s">
        <v>121</v>
      </c>
      <c r="C5" s="93" t="s">
        <v>159</v>
      </c>
      <c r="D5" s="93" t="s">
        <v>163</v>
      </c>
      <c r="E5" s="105" t="s">
        <v>162</v>
      </c>
      <c r="F5" s="93" t="s">
        <v>167</v>
      </c>
    </row>
    <row r="6" spans="2:6" s="109" customFormat="1" ht="60" x14ac:dyDescent="0.25">
      <c r="B6" s="93" t="s">
        <v>124</v>
      </c>
      <c r="C6" s="93" t="s">
        <v>160</v>
      </c>
      <c r="D6" s="93" t="s">
        <v>164</v>
      </c>
      <c r="E6" s="93" t="s">
        <v>165</v>
      </c>
      <c r="F6" s="106" t="s">
        <v>121</v>
      </c>
    </row>
    <row r="7" spans="2:6" s="109" customFormat="1" ht="30" x14ac:dyDescent="0.25">
      <c r="B7" s="93" t="s">
        <v>126</v>
      </c>
      <c r="C7" s="93" t="s">
        <v>161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GRUPO 35</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Andrés Aza Murcia</cp:lastModifiedBy>
  <cp:lastPrinted>2014-12-04T15:32:08Z</cp:lastPrinted>
  <dcterms:created xsi:type="dcterms:W3CDTF">2014-10-22T15:49:24Z</dcterms:created>
  <dcterms:modified xsi:type="dcterms:W3CDTF">2014-12-11T21:49:44Z</dcterms:modified>
</cp:coreProperties>
</file>