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bookViews>
    <workbookView xWindow="120" yWindow="132" windowWidth="12516" windowHeight="6660" tabRatio="598"/>
  </bookViews>
  <sheets>
    <sheet name="GRUPO 33" sheetId="11" r:id="rId1"/>
    <sheet name="Hoja13" sheetId="23" r:id="rId2"/>
  </sheets>
  <calcPr calcId="152511"/>
</workbook>
</file>

<file path=xl/calcChain.xml><?xml version="1.0" encoding="utf-8"?>
<calcChain xmlns="http://schemas.openxmlformats.org/spreadsheetml/2006/main">
  <c r="K123" i="11" l="1"/>
  <c r="K122" i="11"/>
  <c r="K121" i="11"/>
  <c r="K120" i="11"/>
  <c r="K119" i="11"/>
  <c r="K118" i="11"/>
  <c r="K54" i="11"/>
  <c r="K53" i="11"/>
  <c r="K52" i="11"/>
  <c r="C100" i="11" l="1"/>
  <c r="C99" i="11"/>
  <c r="C98" i="11"/>
  <c r="C97" i="11"/>
  <c r="C96" i="11"/>
  <c r="C95" i="11"/>
  <c r="L123" i="11" l="1"/>
  <c r="L118" i="11"/>
  <c r="L122" i="11"/>
  <c r="L121" i="11"/>
  <c r="L120" i="11"/>
  <c r="L119" i="11"/>
  <c r="F147" i="11"/>
  <c r="D158" i="11" s="1"/>
  <c r="E131" i="11"/>
  <c r="D157" i="11" s="1"/>
  <c r="N125" i="11"/>
  <c r="M125" i="11"/>
  <c r="A119" i="11"/>
  <c r="A120" i="11" s="1"/>
  <c r="A121" i="11" s="1"/>
  <c r="A122" i="11" s="1"/>
  <c r="A123" i="11" s="1"/>
  <c r="A124" i="11" s="1"/>
  <c r="C60" i="11"/>
  <c r="N56" i="11"/>
  <c r="C61" i="11"/>
  <c r="K50" i="11"/>
  <c r="A50" i="11"/>
  <c r="A51" i="11" s="1"/>
  <c r="A52" i="11" s="1"/>
  <c r="A53" i="11" s="1"/>
  <c r="A54" i="11" s="1"/>
  <c r="E41" i="11"/>
  <c r="F23" i="11"/>
  <c r="C25" i="11" s="1"/>
  <c r="E23" i="11"/>
  <c r="E25" i="11" s="1"/>
  <c r="E157" i="11" l="1"/>
  <c r="C127" i="11"/>
  <c r="L125" i="11"/>
</calcChain>
</file>

<file path=xl/sharedStrings.xml><?xml version="1.0" encoding="utf-8"?>
<sst xmlns="http://schemas.openxmlformats.org/spreadsheetml/2006/main" count="567" uniqueCount="200">
  <si>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</si>
  <si>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</si>
  <si>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</si>
  <si>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</si>
  <si>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</si>
  <si>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</si>
  <si>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</si>
  <si>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</si>
  <si>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</si>
  <si>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</si>
  <si>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</si>
  <si>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</si>
  <si>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</si>
  <si>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</si>
  <si>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</si>
  <si>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</si>
  <si>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</si>
  <si>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</si>
  <si>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</si>
  <si>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</si>
  <si>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</si>
  <si>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</si>
  <si>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</si>
  <si>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</si>
  <si>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</si>
  <si>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</si>
  <si>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</si>
  <si>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</si>
  <si>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</si>
  <si>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</si>
  <si>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</si>
  <si>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</si>
  <si>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</si>
  <si>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</si>
  <si>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</si>
  <si>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</si>
  <si>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</si>
  <si>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</si>
  <si>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</si>
  <si>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</si>
  <si>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</si>
  <si>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</si>
  <si>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</si>
  <si>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</si>
  <si>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</si>
  <si>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</si>
  <si>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</si>
  <si>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</si>
  <si>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</si>
  <si>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</si>
  <si>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</si>
  <si>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</si>
  <si>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</si>
  <si>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</si>
  <si>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</si>
  <si>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</si>
  <si>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</si>
  <si>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</si>
  <si>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</si>
  <si>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</si>
  <si>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</si>
  <si>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</si>
  <si>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</si>
  <si>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</si>
  <si>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</si>
  <si>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</si>
  <si>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</si>
  <si>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</si>
  <si>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</si>
  <si>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</si>
  <si>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</si>
  <si>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</si>
  <si>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</si>
  <si>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</si>
  <si>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</si>
  <si>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</si>
  <si>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</si>
  <si>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</si>
  <si>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</si>
  <si>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</si>
  <si>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</si>
  <si>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</si>
  <si>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</si>
  <si>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</si>
  <si>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</si>
  <si>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</si>
  <si>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</si>
  <si>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</si>
  <si>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</si>
  <si>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</si>
  <si>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</si>
  <si>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</si>
  <si>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</si>
  <si>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</si>
  <si>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</si>
  <si>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</si>
  <si>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</si>
  <si>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</si>
  <si>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</si>
  <si>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</si>
  <si>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</si>
  <si>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</si>
  <si>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</si>
  <si>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</si>
  <si>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</si>
  <si>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</si>
  <si>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</si>
  <si>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</si>
  <si>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</si>
  <si>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</si>
  <si>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</si>
  <si>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</si>
  <si>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</si>
  <si>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</si>
  <si>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</si>
  <si>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GRUPO CANTATIERRA</t>
  </si>
  <si>
    <t>INSTITUTO COLOMBIANO DE BIENESTAR FAMILIAR</t>
  </si>
  <si>
    <t>NA</t>
  </si>
  <si>
    <t>HUMBERTO GALINDO PALMA</t>
  </si>
  <si>
    <t>MUSEO DE ARTE DEL TOLIMA</t>
  </si>
  <si>
    <t>NO REPORTA</t>
  </si>
  <si>
    <t>UNIVERSIDAD DE IBAGUE</t>
  </si>
  <si>
    <t>NUBIA MAFLA VASQUEZ</t>
  </si>
  <si>
    <t>COLEGIO PSICOPEDAGOGICO CREARTE</t>
  </si>
  <si>
    <t>ONG CANTATIERRA</t>
  </si>
  <si>
    <t>LA CERTIFICACION NO CUENTA CON LA INFORMACION REQUERIDA SEGÚN PLIEGO</t>
  </si>
  <si>
    <t>JARDIN INFANTIL AÑOS MARAVILLOSOS</t>
  </si>
  <si>
    <t>FAMILIAR</t>
  </si>
  <si>
    <t>SENA</t>
  </si>
  <si>
    <t>ONG GRUPO CANTATIERRA</t>
  </si>
  <si>
    <t>JESUS DAVID SANCHEZ SIERRA. ONG GRUPO CANTATIERRA. REVISOR FISCAL</t>
  </si>
  <si>
    <t>ASOPADRES HOGAR INFANTIL PAYASITOS</t>
  </si>
  <si>
    <t>X</t>
  </si>
  <si>
    <t>LICENCIADA EN MUSICA</t>
  </si>
  <si>
    <t>CONSERVATORIO DEL TOLIMA FACULTA DE EDUCACIÓN Y ARTES</t>
  </si>
  <si>
    <t>ONG GRUPO CANTATITERRA</t>
  </si>
  <si>
    <t>01/10/2013 A 24/11/2014</t>
  </si>
  <si>
    <t>DIANA MARCELA MEDINA VALENCIA</t>
  </si>
  <si>
    <t>PSICOLOGA</t>
  </si>
  <si>
    <t>UNIVERSIDAD NACIONAL ABIERTA Y A DISTANCIA UNAD</t>
  </si>
  <si>
    <t>FUNDACIÓN SOCIAL SEAPTO ONG GRUPO CANTATITERRA</t>
  </si>
  <si>
    <t xml:space="preserve">19/05/2010 A 13/07/2012   27/01/2013 A 05/10/2013    15/01/2014 A 24/11/214 </t>
  </si>
  <si>
    <t>JHON SMITH CABRERA CHAVEZ</t>
  </si>
  <si>
    <t>UNIVERSIDAD DE IBAGUÉ</t>
  </si>
  <si>
    <t>01/09/2011 A 15/12/2011   10/01/2012 A 03/03/2012     23/04/2012 A 15/12/2012  01/02/2011 A 30/11/2011</t>
  </si>
  <si>
    <t>COORDINADOR   PSICÓLOGO</t>
  </si>
  <si>
    <t>LUISA FERNANDA CABRERA SUAREZ</t>
  </si>
  <si>
    <t xml:space="preserve">29/01/2010 A 29/07/2010  08/06/2011 A 16/12/2011  01/10/2013 A 24/11/2014      </t>
  </si>
  <si>
    <t xml:space="preserve">ONG GRUPO CANTATITERRA  HOSPITAL SAN FRANCISCO CONCEJO MUNICIPAL DE IBAGUE. </t>
  </si>
  <si>
    <t>APOYO PSICOSOCIAL   FORMADOR EN RESOLUCIÓN DE CONFLICTOS  PSICÓLOGA</t>
  </si>
  <si>
    <t>LIZETH IVONNE DURAN HERRERA</t>
  </si>
  <si>
    <t>PSCIOLOGO</t>
  </si>
  <si>
    <t>UNIVERSIDAD ANTONIO NARIÑO</t>
  </si>
  <si>
    <t xml:space="preserve">16/01/2013 A 30/09/2013       15/06/2012 A 31/12/2012        03/07/2007 A 29/03/2011           </t>
  </si>
  <si>
    <t>PSICOLOGA                            EDUCADORA FAMILIAR                      PROFESIONAL EN DESARROLLO SOCIAL</t>
  </si>
  <si>
    <t>CLAUDIA MARITZA POMARES ORTEGA</t>
  </si>
  <si>
    <t>FUNDACION SOCIAL PARA LA FORMACION Y EL MEJORAMIENTO DEL DESEMPEÑO EMPRESARIA, CIVICO, Y ACADEMICO FUNIMEDES.             CASA DE ATENCION INTEGRAL A LA FAMILIA Y A LA NIÑEZ MALTRATADA "CAIF" DE COMFENALCO TOLIMA</t>
  </si>
  <si>
    <t>FUNDACION SOCIAL PARA EL FORMACION Y EL MEJORAMIENTO DEL DESEMPEÑO EMPRESARIA, CIVICO, Y ACADEMICO "FUNIMEDES".               CORPORACION OBSERVATORIO PARA LA PAZ. ASODESIO</t>
  </si>
  <si>
    <t>FUNDACION SOCIAL PARA LA FORMACION Y EL MEJORAMIENTO DEL DESEMPEÑO EMPRESARIA, CIVICO, Y ACADEMICO FUNIMEDES. FUNDACION PICACHOS. COOPERATIVA MULTIACTIVA SURCOLOMBIANA DE INVERSIONES.</t>
  </si>
  <si>
    <t>01/08/2014 A 04/11/2014                28/02/2014 A 30/04/2014      02/12/2009 A 30/11/2011</t>
  </si>
  <si>
    <t>COORDINADORA ESTRATEGIA DE CERO A SIEMPRE.                 PROFESIONAL DE APOYO COORDINADORA.      PSICOLOGA</t>
  </si>
  <si>
    <r>
      <t xml:space="preserve">COORDINADOR GENERAL DEL PROYECTO </t>
    </r>
    <r>
      <rPr>
        <b/>
        <sz val="11"/>
        <color theme="1"/>
        <rFont val="Calibri"/>
        <family val="2"/>
        <scheme val="minor"/>
      </rPr>
      <t>POR CADA MIL</t>
    </r>
    <r>
      <rPr>
        <sz val="11"/>
        <color theme="1"/>
        <rFont val="Calibri"/>
        <family val="2"/>
        <scheme val="minor"/>
      </rPr>
      <t xml:space="preserve"> CUPOS OFERTADOS O FRACIÓN INFERIOR</t>
    </r>
  </si>
  <si>
    <t>HENRY VINCOS PINZON</t>
  </si>
  <si>
    <t>CONTADOR PUBLICO</t>
  </si>
  <si>
    <t>NO PRESENTA CERTIFICACION LABORAL</t>
  </si>
  <si>
    <t>NO PRESENTA DIPOLOMA O ACTA DE GRADO</t>
  </si>
  <si>
    <t>NO PRESENTA SOPORTES DE HOJA DE VIDA (DIPLOMA Y CERTIFICACIONES LABORALES</t>
  </si>
  <si>
    <t>JESUS DAVID SANCHEZ SIERRA</t>
  </si>
  <si>
    <t>CORPORACIÓN UNIVERSITARIA DE IBAGUE CORUNIVERSITARIA</t>
  </si>
  <si>
    <t>JARDIN INFANTIL AÑOS MARAVILLOSOS                                   GOBERNACION DEL TOLIMA</t>
  </si>
  <si>
    <t>ASESOR CONTABLE, TRIBUTARIO Y FINANCIERO.  CONTADOR PUBLICO</t>
  </si>
  <si>
    <t>01/09/1999 A NO REPORTA    08/09/2010 A 31/12/2010             02/02/2011 A 28/12/2011</t>
  </si>
  <si>
    <t>CARLOS ENRIQUE GALINDO PALMA</t>
  </si>
  <si>
    <t>NO PRESENTA DIPLOMA O ACTA DE GRADO</t>
  </si>
  <si>
    <t>ADMINISTRACION DE MICROEMPRESAS</t>
  </si>
  <si>
    <t>NO APLICA</t>
  </si>
  <si>
    <t>COOPERATIVA DE CAFICULTURES DEL SUR DEL TOLIMA.                                         ONG GRUPO CANTATIERRA.</t>
  </si>
  <si>
    <t>02711/1982 A 15/03/1985       01/10/2013 A 24/11/2014</t>
  </si>
  <si>
    <t xml:space="preserve">AUXILIAR DE CONTABILIDAD.  ASISTENTE ADMINISTRATIVO     </t>
  </si>
  <si>
    <t>NO PRESENTA SOPORTES DE DIPLOMA O ACTA DE GRADO</t>
  </si>
  <si>
    <t>INSTITUTO TECNICO CIUDAD IBAGUE SEDE CENTRAL BARRIO BOQUERON</t>
  </si>
  <si>
    <t>BIBLIOTECA EL GUAMBITO BARRIO DARIO ECHANDIA</t>
  </si>
  <si>
    <t>CASETA COMUNAL BARRIO SAN ISIDRO</t>
  </si>
  <si>
    <t>BIBLIOTE ISMAEL SANTOFIMIO BARRIO GALAN</t>
  </si>
  <si>
    <t>SALON COMUNAL BARRIO GALARZA</t>
  </si>
  <si>
    <t>CASETA COMUNAL BARRIO VILLA MARIA PLANCHON DE LAS BRISAS</t>
  </si>
  <si>
    <t>SALON COMUNAL BARRIO LIBERTADOR</t>
  </si>
  <si>
    <t>BARRIO COLINAS DEL SUR</t>
  </si>
  <si>
    <t>SEDE IPC BARRIO INDUSTRIAL ANTIGUO MATADERO</t>
  </si>
  <si>
    <t>CARRERA 5 SUR SALON COMUNAL CALLE 20 ESQUINA BARRIO YULDAIMA</t>
  </si>
  <si>
    <t>COLEGIO MI SOLECITO CALLE 19 NUMERO 2A-61 SUR BARRIO YULDAIMA</t>
  </si>
  <si>
    <t>SALON COMUNAL BARRIO VENECIA</t>
  </si>
  <si>
    <t>CALLE NUMERO 16A-88 BARRIO RICAURTE</t>
  </si>
  <si>
    <t>CASETA COMUNAL BARRIO LA LIBERTAD</t>
  </si>
  <si>
    <t>LA CERTIFICACION ESTA FIRMADA POR EL REVISOR FISCAL DE LA ONG GRUPO CANTATIERRA.</t>
  </si>
  <si>
    <t>LA CERTIFICACION NO CUMPLE CON LOS CRITERIOS DE EXPERIENCIA ADICIONAL YA QUE NO EVIDENCIA TRABAJO CON PRIMERA INFANCIA Y/O FAMILIA</t>
  </si>
  <si>
    <t>LA CERTIFICACION NO CUMPLE CON LOS CRITERIOS DE EXPERIENCIA ADICIONAL Y EL TIEMPO DE EJECUCIÓN ES ANTERIOR A LO REQUERIDO EN LA CONVOCATORIA (AÑO 2009).</t>
  </si>
  <si>
    <t>SE SUBSANO PARA ACREDITACIÓN DE CUPOS NO DE TIEMPO</t>
  </si>
  <si>
    <t>107.5</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</si>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</sst>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9"/>
      <color rgb="FFFF0000"/>
      <name val="Calibri"/>
      <family val="2"/>
      <scheme val="minor"/>
    </font>
    <font>
      <b/>
      <sz val="14"/>
      <name val="Calibri"/>
      <family val="2"/>
    </font>
    <font>
      <b/>
      <sz val="8"/>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7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4"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25" fillId="0" borderId="0" xfId="0" applyFont="1" applyFill="1" applyBorder="1" applyAlignment="1">
      <alignment horizontal="left" vertical="center"/>
    </xf>
    <xf numFmtId="14" fontId="25" fillId="0" borderId="0" xfId="0" applyNumberFormat="1" applyFont="1" applyFill="1" applyBorder="1" applyAlignment="1">
      <alignment horizontal="left" vertical="center"/>
    </xf>
    <xf numFmtId="2" fontId="25" fillId="0" borderId="0" xfId="0" applyNumberFormat="1" applyFont="1" applyFill="1" applyBorder="1" applyAlignment="1">
      <alignment horizontal="left" vertical="center"/>
    </xf>
    <xf numFmtId="171" fontId="13" fillId="6" borderId="1" xfId="0" applyNumberFormat="1" applyFont="1" applyFill="1" applyBorder="1" applyAlignment="1" applyProtection="1">
      <alignment horizontal="center" vertical="center" wrapText="1"/>
      <protection locked="0"/>
    </xf>
    <xf numFmtId="0" fontId="0" fillId="0" borderId="1" xfId="0" applyFont="1" applyBorder="1" applyAlignment="1">
      <alignment wrapText="1"/>
    </xf>
    <xf numFmtId="0" fontId="0" fillId="0" borderId="1" xfId="0" applyFont="1" applyBorder="1" applyAlignment="1">
      <alignment vertical="center" wrapText="1"/>
    </xf>
    <xf numFmtId="0" fontId="0" fillId="0" borderId="1" xfId="0" applyFont="1" applyFill="1" applyBorder="1" applyAlignment="1">
      <alignment vertical="center" wrapText="1"/>
    </xf>
    <xf numFmtId="0" fontId="2" fillId="0" borderId="1" xfId="0" applyFont="1" applyBorder="1" applyAlignment="1">
      <alignment horizontal="left" vertical="center"/>
    </xf>
    <xf numFmtId="14" fontId="0" fillId="0" borderId="1" xfId="0" applyNumberFormat="1"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0" fontId="0" fillId="0" borderId="1" xfId="0" applyFont="1" applyFill="1" applyBorder="1" applyAlignment="1">
      <alignment horizontal="right" vertical="center" wrapText="1"/>
    </xf>
    <xf numFmtId="0" fontId="0" fillId="0" borderId="1" xfId="0" applyFont="1" applyBorder="1" applyAlignment="1">
      <alignment vertical="top" wrapText="1"/>
    </xf>
    <xf numFmtId="0" fontId="0" fillId="0" borderId="1" xfId="0" applyBorder="1" applyAlignment="1">
      <alignment horizontal="right" vertical="center" wrapText="1"/>
    </xf>
    <xf numFmtId="0" fontId="0" fillId="0" borderId="1" xfId="0" applyFont="1" applyBorder="1" applyAlignment="1">
      <alignment vertical="center"/>
    </xf>
    <xf numFmtId="14" fontId="0" fillId="0" borderId="1" xfId="0" applyNumberFormat="1" applyFont="1" applyBorder="1" applyAlignment="1">
      <alignment horizontal="left" vertical="center" wrapText="1"/>
    </xf>
    <xf numFmtId="0" fontId="0" fillId="0" borderId="1" xfId="0" applyFont="1" applyFill="1" applyBorder="1" applyAlignment="1">
      <alignment horizontal="left" vertical="top" wrapText="1"/>
    </xf>
    <xf numFmtId="0" fontId="0" fillId="0" borderId="1" xfId="0" applyFill="1" applyBorder="1" applyAlignment="1">
      <alignment horizontal="right"/>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24" fillId="0" borderId="1" xfId="1" applyNumberFormat="1" applyFont="1" applyFill="1" applyBorder="1" applyAlignment="1" applyProtection="1">
      <alignment horizontal="center" vertical="center" wrapText="1"/>
      <protection locked="0"/>
    </xf>
    <xf numFmtId="2" fontId="26" fillId="0" borderId="1" xfId="0" applyNumberFormat="1" applyFont="1" applyFill="1" applyBorder="1" applyAlignment="1">
      <alignment horizontal="lef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A123" zoomScale="50" zoomScaleNormal="50" workbookViewId="0">
      <selection activeCell="K124" sqref="K124"/>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26.6640625" style="6" customWidth="1"/>
    <col min="11" max="11" width="26.44140625" style="6" customWidth="1"/>
    <col min="12" max="12" width="20.5546875" style="6" customWidth="1"/>
    <col min="13" max="13" width="26.33203125" style="6" customWidth="1"/>
    <col min="14" max="14" width="22.109375" style="6" customWidth="1"/>
    <col min="15" max="15" width="31.3320312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49" t="s">
        <v>61</v>
      </c>
      <c r="C2" s="150"/>
      <c r="D2" s="150"/>
      <c r="E2" s="150"/>
      <c r="F2" s="150"/>
      <c r="G2" s="150"/>
      <c r="H2" s="150"/>
      <c r="I2" s="150"/>
      <c r="J2" s="150"/>
      <c r="K2" s="150"/>
      <c r="L2" s="150"/>
      <c r="M2" s="150"/>
      <c r="N2" s="150"/>
      <c r="O2" s="150"/>
      <c r="P2" s="150"/>
    </row>
    <row r="4" spans="1:16" ht="25.8" x14ac:dyDescent="0.3">
      <c r="B4" s="158" t="s">
        <v>47</v>
      </c>
      <c r="C4" s="158"/>
      <c r="D4" s="158"/>
      <c r="E4" s="158"/>
      <c r="F4" s="158"/>
      <c r="G4" s="158"/>
      <c r="H4" s="158"/>
      <c r="I4" s="158"/>
      <c r="J4" s="158"/>
      <c r="K4" s="158"/>
      <c r="L4" s="158"/>
      <c r="M4" s="158"/>
      <c r="N4" s="158"/>
      <c r="O4" s="158"/>
      <c r="P4" s="158"/>
    </row>
    <row r="5" spans="1:16" s="65" customFormat="1" ht="39.75" customHeight="1" x14ac:dyDescent="0.4">
      <c r="A5" s="159" t="s">
        <v>114</v>
      </c>
      <c r="B5" s="159"/>
      <c r="C5" s="159"/>
      <c r="D5" s="159"/>
      <c r="E5" s="159"/>
      <c r="F5" s="159"/>
      <c r="G5" s="159"/>
      <c r="H5" s="159"/>
      <c r="I5" s="159"/>
      <c r="J5" s="159"/>
      <c r="K5" s="159"/>
      <c r="L5" s="159"/>
    </row>
    <row r="6" spans="1:16" ht="15" thickBot="1" x14ac:dyDescent="0.35"/>
    <row r="7" spans="1:16" ht="21.6" thickBot="1" x14ac:dyDescent="0.35">
      <c r="B7" s="8" t="s">
        <v>4</v>
      </c>
      <c r="C7" s="160" t="s">
        <v>115</v>
      </c>
      <c r="D7" s="160"/>
      <c r="E7" s="160"/>
      <c r="F7" s="160"/>
      <c r="G7" s="160"/>
      <c r="H7" s="160"/>
      <c r="I7" s="160"/>
      <c r="J7" s="160"/>
      <c r="K7" s="160"/>
      <c r="L7" s="160"/>
      <c r="M7" s="160"/>
      <c r="N7" s="161"/>
    </row>
    <row r="8" spans="1:16" ht="16.2" thickBot="1" x14ac:dyDescent="0.35">
      <c r="B8" s="9" t="s">
        <v>5</v>
      </c>
      <c r="C8" s="160"/>
      <c r="D8" s="160"/>
      <c r="E8" s="160"/>
      <c r="F8" s="160"/>
      <c r="G8" s="160"/>
      <c r="H8" s="160"/>
      <c r="I8" s="160"/>
      <c r="J8" s="160"/>
      <c r="K8" s="160"/>
      <c r="L8" s="160"/>
      <c r="M8" s="160"/>
      <c r="N8" s="161"/>
    </row>
    <row r="9" spans="1:16" ht="16.2" thickBot="1" x14ac:dyDescent="0.35">
      <c r="B9" s="9" t="s">
        <v>6</v>
      </c>
      <c r="C9" s="160"/>
      <c r="D9" s="160"/>
      <c r="E9" s="160"/>
      <c r="F9" s="160"/>
      <c r="G9" s="160"/>
      <c r="H9" s="160"/>
      <c r="I9" s="160"/>
      <c r="J9" s="160"/>
      <c r="K9" s="160"/>
      <c r="L9" s="160"/>
      <c r="M9" s="160"/>
      <c r="N9" s="161"/>
    </row>
    <row r="10" spans="1:16" ht="16.2" thickBot="1" x14ac:dyDescent="0.35">
      <c r="B10" s="9" t="s">
        <v>7</v>
      </c>
      <c r="C10" s="160"/>
      <c r="D10" s="160"/>
      <c r="E10" s="160"/>
      <c r="F10" s="160"/>
      <c r="G10" s="160"/>
      <c r="H10" s="160"/>
      <c r="I10" s="160"/>
      <c r="J10" s="160"/>
      <c r="K10" s="160"/>
      <c r="L10" s="160"/>
      <c r="M10" s="160"/>
      <c r="N10" s="161"/>
    </row>
    <row r="11" spans="1:16" ht="16.2" thickBot="1" x14ac:dyDescent="0.35">
      <c r="B11" s="9" t="s">
        <v>8</v>
      </c>
      <c r="C11" s="162">
        <v>33</v>
      </c>
      <c r="D11" s="162"/>
      <c r="E11" s="163"/>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8"/>
      <c r="J13" s="68"/>
      <c r="K13" s="68"/>
      <c r="L13" s="68"/>
      <c r="M13" s="68"/>
      <c r="N13" s="16"/>
    </row>
    <row r="14" spans="1:16" x14ac:dyDescent="0.3">
      <c r="I14" s="68"/>
      <c r="J14" s="68"/>
      <c r="K14" s="68"/>
      <c r="L14" s="68"/>
      <c r="M14" s="68"/>
      <c r="N14" s="69"/>
    </row>
    <row r="15" spans="1:16" ht="45.75" customHeight="1" x14ac:dyDescent="0.3">
      <c r="B15" s="164" t="s">
        <v>63</v>
      </c>
      <c r="C15" s="164"/>
      <c r="D15" s="105" t="s">
        <v>12</v>
      </c>
      <c r="E15" s="105" t="s">
        <v>13</v>
      </c>
      <c r="F15" s="105" t="s">
        <v>28</v>
      </c>
      <c r="G15" s="54"/>
      <c r="I15" s="27"/>
      <c r="J15" s="27"/>
      <c r="K15" s="27"/>
      <c r="L15" s="27"/>
      <c r="M15" s="27"/>
      <c r="N15" s="69"/>
    </row>
    <row r="16" spans="1:16" x14ac:dyDescent="0.3">
      <c r="B16" s="164"/>
      <c r="C16" s="164"/>
      <c r="D16" s="105">
        <v>33</v>
      </c>
      <c r="E16" s="88">
        <v>1336499840</v>
      </c>
      <c r="F16" s="88">
        <v>640</v>
      </c>
      <c r="G16" s="55"/>
      <c r="I16" s="28"/>
      <c r="J16" s="28"/>
      <c r="K16" s="28"/>
      <c r="L16" s="28"/>
      <c r="M16" s="28"/>
      <c r="N16" s="69"/>
    </row>
    <row r="17" spans="1:14" x14ac:dyDescent="0.3">
      <c r="B17" s="164"/>
      <c r="C17" s="164"/>
      <c r="D17" s="105"/>
      <c r="E17" s="88"/>
      <c r="F17" s="88"/>
      <c r="G17" s="55"/>
      <c r="I17" s="28"/>
      <c r="J17" s="28"/>
      <c r="K17" s="28"/>
      <c r="L17" s="28"/>
      <c r="M17" s="28"/>
      <c r="N17" s="69"/>
    </row>
    <row r="18" spans="1:14" x14ac:dyDescent="0.3">
      <c r="B18" s="164"/>
      <c r="C18" s="164"/>
      <c r="D18" s="105"/>
      <c r="E18" s="88"/>
      <c r="F18" s="88"/>
      <c r="G18" s="55"/>
      <c r="I18" s="28"/>
      <c r="J18" s="28"/>
      <c r="K18" s="28"/>
      <c r="L18" s="28"/>
      <c r="M18" s="28"/>
      <c r="N18" s="69"/>
    </row>
    <row r="19" spans="1:14" x14ac:dyDescent="0.3">
      <c r="B19" s="164"/>
      <c r="C19" s="164"/>
      <c r="D19" s="105"/>
      <c r="E19" s="89"/>
      <c r="F19" s="88"/>
      <c r="G19" s="55"/>
      <c r="H19" s="18"/>
      <c r="I19" s="28"/>
      <c r="J19" s="28"/>
      <c r="K19" s="28"/>
      <c r="L19" s="28"/>
      <c r="M19" s="28"/>
      <c r="N19" s="17"/>
    </row>
    <row r="20" spans="1:14" x14ac:dyDescent="0.3">
      <c r="B20" s="164"/>
      <c r="C20" s="164"/>
      <c r="D20" s="105"/>
      <c r="E20" s="89"/>
      <c r="F20" s="88"/>
      <c r="G20" s="55"/>
      <c r="H20" s="18"/>
      <c r="I20" s="30"/>
      <c r="J20" s="30"/>
      <c r="K20" s="30"/>
      <c r="L20" s="30"/>
      <c r="M20" s="30"/>
      <c r="N20" s="17"/>
    </row>
    <row r="21" spans="1:14" x14ac:dyDescent="0.3">
      <c r="B21" s="164"/>
      <c r="C21" s="164"/>
      <c r="D21" s="105"/>
      <c r="E21" s="89"/>
      <c r="F21" s="88"/>
      <c r="G21" s="55"/>
      <c r="H21" s="18"/>
      <c r="I21" s="68"/>
      <c r="J21" s="68"/>
      <c r="K21" s="68"/>
      <c r="L21" s="68"/>
      <c r="M21" s="68"/>
      <c r="N21" s="17"/>
    </row>
    <row r="22" spans="1:14" x14ac:dyDescent="0.3">
      <c r="B22" s="164"/>
      <c r="C22" s="164"/>
      <c r="D22" s="105"/>
      <c r="E22" s="89"/>
      <c r="F22" s="88"/>
      <c r="G22" s="55"/>
      <c r="H22" s="18"/>
      <c r="I22" s="68"/>
      <c r="J22" s="68"/>
      <c r="K22" s="68"/>
      <c r="L22" s="68"/>
      <c r="M22" s="68"/>
      <c r="N22" s="17"/>
    </row>
    <row r="23" spans="1:14" ht="15" thickBot="1" x14ac:dyDescent="0.35">
      <c r="B23" s="165" t="s">
        <v>14</v>
      </c>
      <c r="C23" s="166"/>
      <c r="D23" s="105"/>
      <c r="E23" s="90">
        <f>SUM(E16:E22)</f>
        <v>1336499840</v>
      </c>
      <c r="F23" s="88">
        <f>SUM(F16:F22)</f>
        <v>640</v>
      </c>
      <c r="G23" s="55"/>
      <c r="H23" s="18"/>
      <c r="I23" s="68"/>
      <c r="J23" s="68"/>
      <c r="K23" s="68"/>
      <c r="L23" s="68"/>
      <c r="M23" s="68"/>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512</v>
      </c>
      <c r="D25" s="31"/>
      <c r="E25" s="34">
        <f>E23</f>
        <v>1336499840</v>
      </c>
      <c r="F25" s="29"/>
      <c r="G25" s="29"/>
      <c r="H25" s="29"/>
      <c r="I25" s="19"/>
      <c r="J25" s="19"/>
      <c r="K25" s="19"/>
      <c r="L25" s="19"/>
      <c r="M25" s="19"/>
    </row>
    <row r="26" spans="1:14" x14ac:dyDescent="0.3">
      <c r="A26" s="60"/>
      <c r="C26" s="61"/>
      <c r="D26" s="28"/>
      <c r="E26" s="62"/>
      <c r="F26" s="29"/>
      <c r="G26" s="29"/>
      <c r="H26" s="29"/>
      <c r="I26" s="19"/>
      <c r="J26" s="19"/>
      <c r="K26" s="19"/>
      <c r="L26" s="19"/>
      <c r="M26" s="19"/>
    </row>
    <row r="27" spans="1:14" x14ac:dyDescent="0.3">
      <c r="A27" s="60"/>
      <c r="C27" s="61"/>
      <c r="D27" s="28"/>
      <c r="E27" s="62"/>
      <c r="F27" s="29"/>
      <c r="G27" s="29"/>
      <c r="H27" s="29"/>
      <c r="I27" s="19"/>
      <c r="J27" s="19"/>
      <c r="K27" s="19"/>
      <c r="L27" s="19"/>
      <c r="M27" s="19"/>
    </row>
    <row r="28" spans="1:14" x14ac:dyDescent="0.3">
      <c r="A28" s="60"/>
      <c r="B28" s="81" t="s">
        <v>95</v>
      </c>
      <c r="C28" s="65"/>
      <c r="D28" s="65"/>
      <c r="E28" s="65"/>
      <c r="F28" s="65"/>
      <c r="G28" s="65"/>
      <c r="H28" s="65"/>
      <c r="I28" s="68"/>
      <c r="J28" s="68"/>
      <c r="K28" s="68"/>
      <c r="L28" s="68"/>
      <c r="M28" s="68"/>
      <c r="N28" s="69"/>
    </row>
    <row r="29" spans="1:14" x14ac:dyDescent="0.3">
      <c r="A29" s="60"/>
      <c r="B29" s="65"/>
      <c r="C29" s="65"/>
      <c r="D29" s="65"/>
      <c r="E29" s="65"/>
      <c r="F29" s="65"/>
      <c r="G29" s="65"/>
      <c r="H29" s="65"/>
      <c r="I29" s="68"/>
      <c r="J29" s="68"/>
      <c r="K29" s="68"/>
      <c r="L29" s="68"/>
      <c r="M29" s="68"/>
      <c r="N29" s="69"/>
    </row>
    <row r="30" spans="1:14" x14ac:dyDescent="0.3">
      <c r="A30" s="60"/>
      <c r="B30" s="83" t="s">
        <v>32</v>
      </c>
      <c r="C30" s="83" t="s">
        <v>96</v>
      </c>
      <c r="D30" s="83" t="s">
        <v>97</v>
      </c>
      <c r="E30" s="65"/>
      <c r="F30" s="65"/>
      <c r="G30" s="65"/>
      <c r="H30" s="65"/>
      <c r="I30" s="68"/>
      <c r="J30" s="68"/>
      <c r="K30" s="68"/>
      <c r="L30" s="68"/>
      <c r="M30" s="68"/>
      <c r="N30" s="69"/>
    </row>
    <row r="31" spans="1:14" x14ac:dyDescent="0.3">
      <c r="A31" s="60"/>
      <c r="B31" s="80" t="s">
        <v>98</v>
      </c>
      <c r="C31" s="129" t="s">
        <v>132</v>
      </c>
      <c r="D31" s="80"/>
      <c r="E31" s="65"/>
      <c r="F31" s="65"/>
      <c r="G31" s="65"/>
      <c r="H31" s="65"/>
      <c r="I31" s="68"/>
      <c r="J31" s="68"/>
      <c r="K31" s="68"/>
      <c r="L31" s="68"/>
      <c r="M31" s="68"/>
      <c r="N31" s="69"/>
    </row>
    <row r="32" spans="1:14" x14ac:dyDescent="0.3">
      <c r="A32" s="60"/>
      <c r="B32" s="80" t="s">
        <v>99</v>
      </c>
      <c r="C32" s="129" t="s">
        <v>132</v>
      </c>
      <c r="D32" s="80"/>
      <c r="E32" s="65"/>
      <c r="F32" s="65"/>
      <c r="G32" s="65"/>
      <c r="H32" s="65"/>
      <c r="I32" s="68"/>
      <c r="J32" s="68"/>
      <c r="K32" s="68"/>
      <c r="L32" s="68"/>
      <c r="M32" s="68"/>
      <c r="N32" s="69"/>
    </row>
    <row r="33" spans="1:14" x14ac:dyDescent="0.3">
      <c r="A33" s="60"/>
      <c r="B33" s="80" t="s">
        <v>100</v>
      </c>
      <c r="C33" s="129" t="s">
        <v>132</v>
      </c>
      <c r="D33" s="80"/>
      <c r="E33" s="65"/>
      <c r="F33" s="65"/>
      <c r="G33" s="65"/>
      <c r="H33" s="65"/>
      <c r="I33" s="68"/>
      <c r="J33" s="68"/>
      <c r="K33" s="68"/>
      <c r="L33" s="68"/>
      <c r="M33" s="68"/>
      <c r="N33" s="69"/>
    </row>
    <row r="34" spans="1:14" x14ac:dyDescent="0.3">
      <c r="A34" s="60"/>
      <c r="B34" s="80" t="s">
        <v>101</v>
      </c>
      <c r="C34" s="129" t="s">
        <v>132</v>
      </c>
      <c r="D34" s="80"/>
      <c r="E34" s="65"/>
      <c r="F34" s="65"/>
      <c r="G34" s="65"/>
      <c r="H34" s="65"/>
      <c r="I34" s="68"/>
      <c r="J34" s="68"/>
      <c r="K34" s="68"/>
      <c r="L34" s="68"/>
      <c r="M34" s="68"/>
      <c r="N34" s="69"/>
    </row>
    <row r="35" spans="1:14" x14ac:dyDescent="0.3">
      <c r="A35" s="60"/>
      <c r="B35" s="65"/>
      <c r="C35" s="65"/>
      <c r="D35" s="65"/>
      <c r="E35" s="65"/>
      <c r="F35" s="65"/>
      <c r="G35" s="65"/>
      <c r="H35" s="65"/>
      <c r="I35" s="68"/>
      <c r="J35" s="68"/>
      <c r="K35" s="68"/>
      <c r="L35" s="68"/>
      <c r="M35" s="68"/>
      <c r="N35" s="69"/>
    </row>
    <row r="36" spans="1:14" x14ac:dyDescent="0.3">
      <c r="A36" s="60"/>
      <c r="B36" s="65"/>
      <c r="C36" s="65"/>
      <c r="D36" s="65"/>
      <c r="E36" s="65"/>
      <c r="F36" s="65"/>
      <c r="G36" s="65"/>
      <c r="H36" s="65"/>
      <c r="I36" s="68"/>
      <c r="J36" s="68"/>
      <c r="K36" s="68"/>
      <c r="L36" s="68"/>
      <c r="M36" s="68"/>
      <c r="N36" s="69"/>
    </row>
    <row r="37" spans="1:14" x14ac:dyDescent="0.3">
      <c r="A37" s="60"/>
      <c r="B37" s="81" t="s">
        <v>102</v>
      </c>
      <c r="C37" s="65"/>
      <c r="D37" s="65"/>
      <c r="E37" s="65"/>
      <c r="F37" s="65"/>
      <c r="G37" s="65"/>
      <c r="H37" s="65"/>
      <c r="I37" s="68"/>
      <c r="J37" s="68"/>
      <c r="K37" s="68"/>
      <c r="L37" s="68"/>
      <c r="M37" s="68"/>
      <c r="N37" s="69"/>
    </row>
    <row r="38" spans="1:14" x14ac:dyDescent="0.3">
      <c r="A38" s="60"/>
      <c r="B38" s="65"/>
      <c r="C38" s="65"/>
      <c r="D38" s="65"/>
      <c r="E38" s="65"/>
      <c r="F38" s="65"/>
      <c r="G38" s="65"/>
      <c r="H38" s="65"/>
      <c r="I38" s="68"/>
      <c r="J38" s="68"/>
      <c r="K38" s="68"/>
      <c r="L38" s="68"/>
      <c r="M38" s="68"/>
      <c r="N38" s="69"/>
    </row>
    <row r="39" spans="1:14" x14ac:dyDescent="0.3">
      <c r="A39" s="60"/>
      <c r="B39" s="65"/>
      <c r="C39" s="65"/>
      <c r="D39" s="65"/>
      <c r="E39" s="65"/>
      <c r="F39" s="65"/>
      <c r="G39" s="65"/>
      <c r="H39" s="65"/>
      <c r="I39" s="68"/>
      <c r="J39" s="68"/>
      <c r="K39" s="68"/>
      <c r="L39" s="68"/>
      <c r="M39" s="68"/>
      <c r="N39" s="69"/>
    </row>
    <row r="40" spans="1:14" x14ac:dyDescent="0.3">
      <c r="A40" s="60"/>
      <c r="B40" s="83" t="s">
        <v>32</v>
      </c>
      <c r="C40" s="83" t="s">
        <v>57</v>
      </c>
      <c r="D40" s="82" t="s">
        <v>50</v>
      </c>
      <c r="E40" s="82" t="s">
        <v>16</v>
      </c>
      <c r="F40" s="65"/>
      <c r="G40" s="65"/>
      <c r="H40" s="65"/>
      <c r="I40" s="68"/>
      <c r="J40" s="68"/>
      <c r="K40" s="68"/>
      <c r="L40" s="68"/>
      <c r="M40" s="68"/>
      <c r="N40" s="69"/>
    </row>
    <row r="41" spans="1:14" ht="27.6" x14ac:dyDescent="0.3">
      <c r="A41" s="60"/>
      <c r="B41" s="66" t="s">
        <v>103</v>
      </c>
      <c r="C41" s="67">
        <v>40</v>
      </c>
      <c r="D41" s="102">
        <v>0</v>
      </c>
      <c r="E41" s="130">
        <f>+D41+D42</f>
        <v>25</v>
      </c>
      <c r="F41" s="65"/>
      <c r="G41" s="65"/>
      <c r="H41" s="65"/>
      <c r="I41" s="68"/>
      <c r="J41" s="68"/>
      <c r="K41" s="68"/>
      <c r="L41" s="68"/>
      <c r="M41" s="68"/>
      <c r="N41" s="69"/>
    </row>
    <row r="42" spans="1:14" ht="55.2" x14ac:dyDescent="0.3">
      <c r="A42" s="60"/>
      <c r="B42" s="66" t="s">
        <v>104</v>
      </c>
      <c r="C42" s="67">
        <v>60</v>
      </c>
      <c r="D42" s="102">
        <v>25</v>
      </c>
      <c r="E42" s="131"/>
      <c r="F42" s="65"/>
      <c r="G42" s="65"/>
      <c r="H42" s="65"/>
      <c r="I42" s="68"/>
      <c r="J42" s="68"/>
      <c r="K42" s="68"/>
      <c r="L42" s="68"/>
      <c r="M42" s="68"/>
      <c r="N42" s="69"/>
    </row>
    <row r="43" spans="1:14" x14ac:dyDescent="0.3">
      <c r="A43" s="60"/>
      <c r="C43" s="61"/>
      <c r="D43" s="28"/>
      <c r="E43" s="62"/>
      <c r="F43" s="29"/>
      <c r="G43" s="29"/>
      <c r="H43" s="29"/>
      <c r="I43" s="19"/>
      <c r="J43" s="19"/>
      <c r="K43" s="19"/>
      <c r="L43" s="19"/>
      <c r="M43" s="19"/>
    </row>
    <row r="44" spans="1:14" x14ac:dyDescent="0.3">
      <c r="A44" s="60"/>
      <c r="C44" s="61"/>
      <c r="D44" s="28"/>
      <c r="E44" s="62"/>
      <c r="F44" s="29"/>
      <c r="G44" s="29"/>
      <c r="H44" s="29"/>
      <c r="I44" s="19"/>
      <c r="J44" s="19"/>
      <c r="K44" s="19"/>
      <c r="L44" s="19"/>
      <c r="M44" s="19"/>
    </row>
    <row r="45" spans="1:14" x14ac:dyDescent="0.3">
      <c r="A45" s="60"/>
      <c r="C45" s="61"/>
      <c r="D45" s="28"/>
      <c r="E45" s="62"/>
      <c r="F45" s="29"/>
      <c r="G45" s="29"/>
      <c r="H45" s="29"/>
      <c r="I45" s="19"/>
      <c r="J45" s="19"/>
      <c r="K45" s="19"/>
      <c r="L45" s="19"/>
      <c r="M45" s="19"/>
    </row>
    <row r="46" spans="1:14" ht="15" thickBot="1" x14ac:dyDescent="0.35">
      <c r="M46" s="167" t="s">
        <v>34</v>
      </c>
      <c r="N46" s="167"/>
    </row>
    <row r="47" spans="1:14" x14ac:dyDescent="0.3">
      <c r="B47" s="91" t="s">
        <v>29</v>
      </c>
      <c r="M47" s="44"/>
      <c r="N47" s="44"/>
    </row>
    <row r="48" spans="1:14" ht="15" thickBot="1" x14ac:dyDescent="0.35">
      <c r="M48" s="44"/>
      <c r="N48" s="44"/>
    </row>
    <row r="49" spans="1:26" s="68" customFormat="1" ht="109.5" customHeight="1" x14ac:dyDescent="0.3">
      <c r="B49" s="79" t="s">
        <v>105</v>
      </c>
      <c r="C49" s="79" t="s">
        <v>106</v>
      </c>
      <c r="D49" s="79" t="s">
        <v>107</v>
      </c>
      <c r="E49" s="79" t="s">
        <v>44</v>
      </c>
      <c r="F49" s="79" t="s">
        <v>22</v>
      </c>
      <c r="G49" s="79" t="s">
        <v>65</v>
      </c>
      <c r="H49" s="79" t="s">
        <v>17</v>
      </c>
      <c r="I49" s="79" t="s">
        <v>10</v>
      </c>
      <c r="J49" s="79" t="s">
        <v>30</v>
      </c>
      <c r="K49" s="79" t="s">
        <v>60</v>
      </c>
      <c r="L49" s="79" t="s">
        <v>20</v>
      </c>
      <c r="M49" s="64" t="s">
        <v>26</v>
      </c>
      <c r="N49" s="79" t="s">
        <v>108</v>
      </c>
      <c r="O49" s="79" t="s">
        <v>35</v>
      </c>
      <c r="P49" s="104" t="s">
        <v>11</v>
      </c>
      <c r="Q49" s="104" t="s">
        <v>19</v>
      </c>
    </row>
    <row r="50" spans="1:26" s="74" customFormat="1" ht="28.8" x14ac:dyDescent="0.3">
      <c r="A50" s="36" t="e">
        <f>+#REF!+1</f>
        <v>#REF!</v>
      </c>
      <c r="B50" s="75" t="s">
        <v>115</v>
      </c>
      <c r="C50" s="76" t="s">
        <v>115</v>
      </c>
      <c r="D50" s="75" t="s">
        <v>116</v>
      </c>
      <c r="E50" s="95">
        <v>378</v>
      </c>
      <c r="F50" s="71" t="s">
        <v>96</v>
      </c>
      <c r="G50" s="71" t="s">
        <v>117</v>
      </c>
      <c r="H50" s="93">
        <v>41548</v>
      </c>
      <c r="I50" s="93">
        <v>41912</v>
      </c>
      <c r="J50" s="72" t="s">
        <v>97</v>
      </c>
      <c r="K50" s="92">
        <f>(I50-H50)/30</f>
        <v>12.133333333333333</v>
      </c>
      <c r="L50" s="72"/>
      <c r="M50" s="95">
        <v>338</v>
      </c>
      <c r="N50" s="63" t="s">
        <v>117</v>
      </c>
      <c r="O50" s="20">
        <v>663625896</v>
      </c>
      <c r="P50" s="20">
        <v>52</v>
      </c>
      <c r="Q50" s="86"/>
      <c r="R50" s="73"/>
      <c r="S50" s="73"/>
      <c r="T50" s="73"/>
      <c r="U50" s="73"/>
      <c r="V50" s="73"/>
      <c r="W50" s="73"/>
      <c r="X50" s="73"/>
      <c r="Y50" s="73"/>
      <c r="Z50" s="73"/>
    </row>
    <row r="51" spans="1:26" s="74" customFormat="1" ht="72" x14ac:dyDescent="0.3">
      <c r="A51" s="36" t="e">
        <f t="shared" ref="A51:A54" si="0">+A50+1</f>
        <v>#REF!</v>
      </c>
      <c r="B51" s="75" t="s">
        <v>115</v>
      </c>
      <c r="C51" s="76" t="s">
        <v>124</v>
      </c>
      <c r="D51" s="75" t="s">
        <v>119</v>
      </c>
      <c r="E51" s="95" t="s">
        <v>120</v>
      </c>
      <c r="F51" s="71" t="s">
        <v>97</v>
      </c>
      <c r="G51" s="71" t="s">
        <v>117</v>
      </c>
      <c r="H51" s="93" t="s">
        <v>120</v>
      </c>
      <c r="I51" s="93" t="s">
        <v>120</v>
      </c>
      <c r="J51" s="72" t="s">
        <v>120</v>
      </c>
      <c r="K51" s="92">
        <v>0</v>
      </c>
      <c r="L51" s="72"/>
      <c r="M51" s="63" t="s">
        <v>120</v>
      </c>
      <c r="N51" s="63" t="s">
        <v>117</v>
      </c>
      <c r="O51" s="20" t="s">
        <v>120</v>
      </c>
      <c r="P51" s="20">
        <v>53</v>
      </c>
      <c r="Q51" s="86" t="s">
        <v>125</v>
      </c>
      <c r="R51" s="73"/>
      <c r="S51" s="73"/>
      <c r="T51" s="73"/>
      <c r="U51" s="73"/>
      <c r="V51" s="73"/>
      <c r="W51" s="73"/>
      <c r="X51" s="73"/>
      <c r="Y51" s="73"/>
      <c r="Z51" s="73"/>
    </row>
    <row r="52" spans="1:26" s="74" customFormat="1" ht="43.2" x14ac:dyDescent="0.3">
      <c r="A52" s="36" t="e">
        <f t="shared" si="0"/>
        <v>#REF!</v>
      </c>
      <c r="B52" s="75" t="s">
        <v>115</v>
      </c>
      <c r="C52" s="76" t="s">
        <v>124</v>
      </c>
      <c r="D52" s="76" t="s">
        <v>121</v>
      </c>
      <c r="E52" s="95" t="s">
        <v>120</v>
      </c>
      <c r="F52" s="71" t="s">
        <v>96</v>
      </c>
      <c r="G52" s="71" t="s">
        <v>117</v>
      </c>
      <c r="H52" s="93">
        <v>41306</v>
      </c>
      <c r="I52" s="93">
        <v>41639</v>
      </c>
      <c r="J52" s="72" t="s">
        <v>97</v>
      </c>
      <c r="K52" s="174">
        <f>(I52-H52)/30-L52</f>
        <v>8.51</v>
      </c>
      <c r="L52" s="92">
        <v>2.59</v>
      </c>
      <c r="M52" s="95">
        <v>580</v>
      </c>
      <c r="N52" s="63" t="s">
        <v>117</v>
      </c>
      <c r="O52" s="20" t="s">
        <v>120</v>
      </c>
      <c r="P52" s="20">
        <v>54</v>
      </c>
      <c r="Q52" s="86" t="s">
        <v>197</v>
      </c>
      <c r="R52" s="73"/>
      <c r="S52" s="73"/>
      <c r="T52" s="73"/>
      <c r="U52" s="73"/>
      <c r="V52" s="73"/>
      <c r="W52" s="73"/>
      <c r="X52" s="73"/>
      <c r="Y52" s="73"/>
      <c r="Z52" s="73"/>
    </row>
    <row r="53" spans="1:26" s="74" customFormat="1" ht="28.8" x14ac:dyDescent="0.3">
      <c r="A53" s="36" t="e">
        <f t="shared" si="0"/>
        <v>#REF!</v>
      </c>
      <c r="B53" s="75" t="s">
        <v>115</v>
      </c>
      <c r="C53" s="76" t="s">
        <v>124</v>
      </c>
      <c r="D53" s="76" t="s">
        <v>123</v>
      </c>
      <c r="E53" s="95">
        <v>2</v>
      </c>
      <c r="F53" s="71" t="s">
        <v>96</v>
      </c>
      <c r="G53" s="71" t="s">
        <v>117</v>
      </c>
      <c r="H53" s="93">
        <v>39141</v>
      </c>
      <c r="I53" s="113">
        <v>41608</v>
      </c>
      <c r="J53" s="72" t="s">
        <v>120</v>
      </c>
      <c r="K53" s="92">
        <f>(I53-H53)/30-L53</f>
        <v>49.103333333333332</v>
      </c>
      <c r="L53" s="95">
        <v>33.130000000000003</v>
      </c>
      <c r="M53" s="95">
        <v>150</v>
      </c>
      <c r="N53" s="63" t="s">
        <v>117</v>
      </c>
      <c r="O53" s="20">
        <v>189000000</v>
      </c>
      <c r="P53" s="20">
        <v>55</v>
      </c>
      <c r="Q53" s="86"/>
      <c r="R53" s="73"/>
      <c r="S53" s="73"/>
      <c r="T53" s="73"/>
      <c r="U53" s="73"/>
      <c r="V53" s="73"/>
      <c r="W53" s="73"/>
      <c r="X53" s="73"/>
      <c r="Y53" s="73"/>
      <c r="Z53" s="73"/>
    </row>
    <row r="54" spans="1:26" s="74" customFormat="1" ht="28.8" x14ac:dyDescent="0.3">
      <c r="A54" s="36" t="e">
        <f t="shared" si="0"/>
        <v>#REF!</v>
      </c>
      <c r="B54" s="75" t="s">
        <v>115</v>
      </c>
      <c r="C54" s="76" t="s">
        <v>124</v>
      </c>
      <c r="D54" s="75" t="s">
        <v>126</v>
      </c>
      <c r="E54" s="95">
        <v>49</v>
      </c>
      <c r="F54" s="71" t="s">
        <v>96</v>
      </c>
      <c r="G54" s="71" t="s">
        <v>117</v>
      </c>
      <c r="H54" s="93">
        <v>34001</v>
      </c>
      <c r="I54" s="113">
        <v>41243</v>
      </c>
      <c r="J54" s="72" t="s">
        <v>97</v>
      </c>
      <c r="K54" s="92">
        <f>(I54-H54)/30-L54</f>
        <v>37.830000000000013</v>
      </c>
      <c r="L54" s="95">
        <v>203.57</v>
      </c>
      <c r="M54" s="95">
        <v>300</v>
      </c>
      <c r="N54" s="63" t="s">
        <v>117</v>
      </c>
      <c r="O54" s="20">
        <v>200000000</v>
      </c>
      <c r="P54" s="20">
        <v>56</v>
      </c>
      <c r="Q54" s="86"/>
      <c r="R54" s="73"/>
      <c r="S54" s="73"/>
      <c r="T54" s="73"/>
      <c r="U54" s="73"/>
      <c r="V54" s="73"/>
      <c r="W54" s="73"/>
      <c r="X54" s="73"/>
      <c r="Y54" s="73"/>
      <c r="Z54" s="73"/>
    </row>
    <row r="55" spans="1:26" s="74" customFormat="1" x14ac:dyDescent="0.3">
      <c r="A55" s="36"/>
      <c r="B55" s="75"/>
      <c r="C55" s="76"/>
      <c r="D55" s="75"/>
      <c r="E55" s="95"/>
      <c r="F55" s="71"/>
      <c r="G55" s="71"/>
      <c r="H55" s="93"/>
      <c r="I55" s="93"/>
      <c r="J55" s="72"/>
      <c r="K55" s="72"/>
      <c r="L55" s="95"/>
      <c r="M55" s="63"/>
      <c r="N55" s="63"/>
      <c r="O55" s="20"/>
      <c r="P55" s="20"/>
      <c r="Q55" s="86"/>
      <c r="R55" s="73"/>
      <c r="S55" s="73"/>
      <c r="T55" s="73"/>
      <c r="U55" s="73"/>
      <c r="V55" s="73"/>
      <c r="W55" s="73"/>
      <c r="X55" s="73"/>
      <c r="Y55" s="73"/>
      <c r="Z55" s="73"/>
    </row>
    <row r="56" spans="1:26" s="74" customFormat="1" x14ac:dyDescent="0.3">
      <c r="A56" s="36"/>
      <c r="B56" s="37" t="s">
        <v>16</v>
      </c>
      <c r="C56" s="76"/>
      <c r="D56" s="75"/>
      <c r="E56" s="95"/>
      <c r="F56" s="71"/>
      <c r="G56" s="71"/>
      <c r="H56" s="71"/>
      <c r="I56" s="72"/>
      <c r="J56" s="72"/>
      <c r="K56" s="77" t="s">
        <v>198</v>
      </c>
      <c r="L56" s="77"/>
      <c r="M56" s="84">
        <v>630</v>
      </c>
      <c r="N56" s="77">
        <f>SUM(N50:N55)</f>
        <v>0</v>
      </c>
      <c r="O56" s="20"/>
      <c r="P56" s="20"/>
      <c r="Q56" s="87"/>
    </row>
    <row r="57" spans="1:26" s="21" customFormat="1" x14ac:dyDescent="0.3">
      <c r="E57" s="22"/>
      <c r="K57" s="94"/>
    </row>
    <row r="58" spans="1:26" s="21" customFormat="1" x14ac:dyDescent="0.3">
      <c r="B58" s="168" t="s">
        <v>27</v>
      </c>
      <c r="C58" s="168" t="s">
        <v>110</v>
      </c>
      <c r="D58" s="155" t="s">
        <v>33</v>
      </c>
      <c r="E58" s="155"/>
    </row>
    <row r="59" spans="1:26" s="21" customFormat="1" x14ac:dyDescent="0.3">
      <c r="B59" s="169"/>
      <c r="C59" s="169"/>
      <c r="D59" s="106" t="s">
        <v>23</v>
      </c>
      <c r="E59" s="43" t="s">
        <v>24</v>
      </c>
    </row>
    <row r="60" spans="1:26" s="21" customFormat="1" ht="30.6" customHeight="1" x14ac:dyDescent="0.3">
      <c r="B60" s="41" t="s">
        <v>21</v>
      </c>
      <c r="C60" s="42" t="str">
        <f>+K56</f>
        <v>107.5</v>
      </c>
      <c r="D60" s="39" t="s">
        <v>132</v>
      </c>
      <c r="E60" s="40"/>
      <c r="F60" s="23"/>
      <c r="G60" s="23"/>
      <c r="H60" s="111"/>
      <c r="I60" s="111"/>
      <c r="J60" s="111"/>
      <c r="K60" s="112"/>
      <c r="L60" s="23"/>
      <c r="M60" s="110"/>
    </row>
    <row r="61" spans="1:26" s="21" customFormat="1" ht="30" customHeight="1" x14ac:dyDescent="0.3">
      <c r="B61" s="41" t="s">
        <v>25</v>
      </c>
      <c r="C61" s="42">
        <f>+M56</f>
        <v>630</v>
      </c>
      <c r="D61" s="39" t="s">
        <v>132</v>
      </c>
      <c r="E61" s="40"/>
    </row>
    <row r="62" spans="1:26" s="21" customFormat="1" x14ac:dyDescent="0.3">
      <c r="B62" s="24"/>
      <c r="C62" s="156"/>
      <c r="D62" s="156"/>
      <c r="E62" s="156"/>
      <c r="F62" s="156"/>
      <c r="G62" s="156"/>
      <c r="H62" s="156"/>
      <c r="I62" s="156"/>
      <c r="J62" s="156"/>
      <c r="K62" s="156"/>
      <c r="L62" s="156"/>
      <c r="M62" s="156"/>
      <c r="N62" s="156"/>
    </row>
    <row r="63" spans="1:26" ht="28.2" customHeight="1" thickBot="1" x14ac:dyDescent="0.35"/>
    <row r="64" spans="1:26" ht="26.4" thickBot="1" x14ac:dyDescent="0.35">
      <c r="B64" s="157" t="s">
        <v>66</v>
      </c>
      <c r="C64" s="157"/>
      <c r="D64" s="157"/>
      <c r="E64" s="157"/>
      <c r="F64" s="157"/>
      <c r="G64" s="157"/>
      <c r="H64" s="157"/>
      <c r="I64" s="157"/>
      <c r="J64" s="157"/>
      <c r="K64" s="157"/>
      <c r="L64" s="157"/>
      <c r="M64" s="157"/>
      <c r="N64" s="157"/>
    </row>
    <row r="67" spans="2:18" ht="109.5" customHeight="1" x14ac:dyDescent="0.3">
      <c r="B67" s="103" t="s">
        <v>109</v>
      </c>
      <c r="C67" s="46" t="s">
        <v>2</v>
      </c>
      <c r="D67" s="46" t="s">
        <v>68</v>
      </c>
      <c r="E67" s="46" t="s">
        <v>67</v>
      </c>
      <c r="F67" s="46" t="s">
        <v>69</v>
      </c>
      <c r="G67" s="46" t="s">
        <v>70</v>
      </c>
      <c r="H67" s="46" t="s">
        <v>71</v>
      </c>
      <c r="I67" s="103" t="s">
        <v>111</v>
      </c>
      <c r="J67" s="46" t="s">
        <v>72</v>
      </c>
      <c r="K67" s="46" t="s">
        <v>73</v>
      </c>
      <c r="L67" s="46" t="s">
        <v>74</v>
      </c>
      <c r="M67" s="46" t="s">
        <v>75</v>
      </c>
      <c r="N67" s="58" t="s">
        <v>76</v>
      </c>
      <c r="O67" s="58" t="s">
        <v>77</v>
      </c>
      <c r="P67" s="132" t="s">
        <v>3</v>
      </c>
      <c r="Q67" s="134"/>
      <c r="R67" s="46" t="s">
        <v>18</v>
      </c>
    </row>
    <row r="68" spans="2:18" x14ac:dyDescent="0.3">
      <c r="B68" s="2" t="s">
        <v>127</v>
      </c>
      <c r="C68" s="2" t="s">
        <v>127</v>
      </c>
      <c r="D68" s="4" t="s">
        <v>180</v>
      </c>
      <c r="E68" s="4">
        <v>49</v>
      </c>
      <c r="F68" s="3" t="s">
        <v>175</v>
      </c>
      <c r="G68" s="96" t="s">
        <v>175</v>
      </c>
      <c r="H68" s="3" t="s">
        <v>175</v>
      </c>
      <c r="I68" s="80" t="s">
        <v>175</v>
      </c>
      <c r="J68" s="59" t="s">
        <v>96</v>
      </c>
      <c r="K68" s="59" t="s">
        <v>96</v>
      </c>
      <c r="L68" s="80" t="s">
        <v>96</v>
      </c>
      <c r="M68" s="80" t="s">
        <v>96</v>
      </c>
      <c r="N68" s="80" t="s">
        <v>96</v>
      </c>
      <c r="O68" s="80"/>
      <c r="P68" s="153"/>
      <c r="Q68" s="154"/>
      <c r="R68" s="80" t="s">
        <v>96</v>
      </c>
    </row>
    <row r="69" spans="2:18" x14ac:dyDescent="0.3">
      <c r="B69" s="2" t="s">
        <v>127</v>
      </c>
      <c r="C69" s="2" t="s">
        <v>127</v>
      </c>
      <c r="D69" s="4" t="s">
        <v>181</v>
      </c>
      <c r="E69" s="4">
        <v>49</v>
      </c>
      <c r="F69" s="3" t="s">
        <v>175</v>
      </c>
      <c r="G69" s="96" t="s">
        <v>175</v>
      </c>
      <c r="H69" s="3" t="s">
        <v>175</v>
      </c>
      <c r="I69" s="80" t="s">
        <v>175</v>
      </c>
      <c r="J69" s="59" t="s">
        <v>96</v>
      </c>
      <c r="K69" s="59" t="s">
        <v>96</v>
      </c>
      <c r="L69" s="80" t="s">
        <v>96</v>
      </c>
      <c r="M69" s="80" t="s">
        <v>96</v>
      </c>
      <c r="N69" s="80" t="s">
        <v>96</v>
      </c>
      <c r="O69" s="80"/>
      <c r="P69" s="153"/>
      <c r="Q69" s="154"/>
      <c r="R69" s="80" t="s">
        <v>96</v>
      </c>
    </row>
    <row r="70" spans="2:18" x14ac:dyDescent="0.3">
      <c r="B70" s="2" t="s">
        <v>127</v>
      </c>
      <c r="C70" s="2" t="s">
        <v>127</v>
      </c>
      <c r="D70" s="4" t="s">
        <v>182</v>
      </c>
      <c r="E70" s="4">
        <v>48</v>
      </c>
      <c r="F70" s="3" t="s">
        <v>175</v>
      </c>
      <c r="G70" s="96" t="s">
        <v>175</v>
      </c>
      <c r="H70" s="3" t="s">
        <v>175</v>
      </c>
      <c r="I70" s="80" t="s">
        <v>175</v>
      </c>
      <c r="J70" s="59" t="s">
        <v>96</v>
      </c>
      <c r="K70" s="59" t="s">
        <v>96</v>
      </c>
      <c r="L70" s="80" t="s">
        <v>96</v>
      </c>
      <c r="M70" s="80" t="s">
        <v>96</v>
      </c>
      <c r="N70" s="80" t="s">
        <v>96</v>
      </c>
      <c r="O70" s="80"/>
      <c r="P70" s="153"/>
      <c r="Q70" s="154"/>
      <c r="R70" s="80" t="s">
        <v>96</v>
      </c>
    </row>
    <row r="71" spans="2:18" x14ac:dyDescent="0.3">
      <c r="B71" s="2" t="s">
        <v>127</v>
      </c>
      <c r="C71" s="2" t="s">
        <v>127</v>
      </c>
      <c r="D71" s="4" t="s">
        <v>183</v>
      </c>
      <c r="E71" s="4">
        <v>48</v>
      </c>
      <c r="F71" s="3" t="s">
        <v>175</v>
      </c>
      <c r="G71" s="96" t="s">
        <v>175</v>
      </c>
      <c r="H71" s="3" t="s">
        <v>175</v>
      </c>
      <c r="I71" s="80" t="s">
        <v>175</v>
      </c>
      <c r="J71" s="59" t="s">
        <v>96</v>
      </c>
      <c r="K71" s="59" t="s">
        <v>96</v>
      </c>
      <c r="L71" s="80" t="s">
        <v>96</v>
      </c>
      <c r="M71" s="80" t="s">
        <v>96</v>
      </c>
      <c r="N71" s="80" t="s">
        <v>96</v>
      </c>
      <c r="O71" s="80"/>
      <c r="P71" s="153"/>
      <c r="Q71" s="154"/>
      <c r="R71" s="80" t="s">
        <v>96</v>
      </c>
    </row>
    <row r="72" spans="2:18" x14ac:dyDescent="0.3">
      <c r="B72" s="2" t="s">
        <v>127</v>
      </c>
      <c r="C72" s="2" t="s">
        <v>127</v>
      </c>
      <c r="D72" s="4" t="s">
        <v>184</v>
      </c>
      <c r="E72" s="4">
        <v>48</v>
      </c>
      <c r="F72" s="3" t="s">
        <v>175</v>
      </c>
      <c r="G72" s="96" t="s">
        <v>175</v>
      </c>
      <c r="H72" s="3" t="s">
        <v>175</v>
      </c>
      <c r="I72" s="80" t="s">
        <v>175</v>
      </c>
      <c r="J72" s="59" t="s">
        <v>96</v>
      </c>
      <c r="K72" s="59" t="s">
        <v>96</v>
      </c>
      <c r="L72" s="80" t="s">
        <v>96</v>
      </c>
      <c r="M72" s="80" t="s">
        <v>96</v>
      </c>
      <c r="N72" s="80" t="s">
        <v>96</v>
      </c>
      <c r="O72" s="80"/>
      <c r="P72" s="153"/>
      <c r="Q72" s="154"/>
      <c r="R72" s="80" t="s">
        <v>96</v>
      </c>
    </row>
    <row r="73" spans="2:18" x14ac:dyDescent="0.3">
      <c r="B73" s="2" t="s">
        <v>127</v>
      </c>
      <c r="C73" s="2" t="s">
        <v>127</v>
      </c>
      <c r="D73" s="4" t="s">
        <v>185</v>
      </c>
      <c r="E73" s="4">
        <v>48</v>
      </c>
      <c r="F73" s="3" t="s">
        <v>175</v>
      </c>
      <c r="G73" s="96" t="s">
        <v>175</v>
      </c>
      <c r="H73" s="3" t="s">
        <v>175</v>
      </c>
      <c r="I73" s="80" t="s">
        <v>175</v>
      </c>
      <c r="J73" s="59" t="s">
        <v>96</v>
      </c>
      <c r="K73" s="59" t="s">
        <v>96</v>
      </c>
      <c r="L73" s="80" t="s">
        <v>96</v>
      </c>
      <c r="M73" s="80" t="s">
        <v>96</v>
      </c>
      <c r="N73" s="80" t="s">
        <v>96</v>
      </c>
      <c r="O73" s="80"/>
      <c r="P73" s="153"/>
      <c r="Q73" s="154"/>
      <c r="R73" s="80" t="s">
        <v>96</v>
      </c>
    </row>
    <row r="74" spans="2:18" x14ac:dyDescent="0.3">
      <c r="B74" s="2" t="s">
        <v>127</v>
      </c>
      <c r="C74" s="2" t="s">
        <v>127</v>
      </c>
      <c r="D74" s="4" t="s">
        <v>186</v>
      </c>
      <c r="E74" s="4">
        <v>48</v>
      </c>
      <c r="F74" s="3" t="s">
        <v>175</v>
      </c>
      <c r="G74" s="96" t="s">
        <v>175</v>
      </c>
      <c r="H74" s="3" t="s">
        <v>175</v>
      </c>
      <c r="I74" s="80" t="s">
        <v>175</v>
      </c>
      <c r="J74" s="59" t="s">
        <v>96</v>
      </c>
      <c r="K74" s="59" t="s">
        <v>96</v>
      </c>
      <c r="L74" s="80" t="s">
        <v>96</v>
      </c>
      <c r="M74" s="80" t="s">
        <v>96</v>
      </c>
      <c r="N74" s="80" t="s">
        <v>96</v>
      </c>
      <c r="O74" s="80"/>
      <c r="P74" s="153"/>
      <c r="Q74" s="154"/>
      <c r="R74" s="80" t="s">
        <v>96</v>
      </c>
    </row>
    <row r="75" spans="2:18" x14ac:dyDescent="0.3">
      <c r="B75" s="2" t="s">
        <v>127</v>
      </c>
      <c r="C75" s="2" t="s">
        <v>127</v>
      </c>
      <c r="D75" s="4" t="s">
        <v>187</v>
      </c>
      <c r="E75" s="127" t="s">
        <v>175</v>
      </c>
      <c r="F75" s="3" t="s">
        <v>175</v>
      </c>
      <c r="G75" s="96" t="s">
        <v>175</v>
      </c>
      <c r="H75" s="3" t="s">
        <v>175</v>
      </c>
      <c r="I75" s="80" t="s">
        <v>175</v>
      </c>
      <c r="J75" s="59" t="s">
        <v>96</v>
      </c>
      <c r="K75" s="59" t="s">
        <v>175</v>
      </c>
      <c r="L75" s="59" t="s">
        <v>175</v>
      </c>
      <c r="M75" s="59" t="s">
        <v>175</v>
      </c>
      <c r="N75" s="59" t="s">
        <v>175</v>
      </c>
      <c r="O75" s="80"/>
      <c r="P75" s="108"/>
      <c r="Q75" s="109"/>
      <c r="R75" s="80" t="s">
        <v>96</v>
      </c>
    </row>
    <row r="76" spans="2:18" x14ac:dyDescent="0.3">
      <c r="B76" s="2" t="s">
        <v>127</v>
      </c>
      <c r="C76" s="2" t="s">
        <v>127</v>
      </c>
      <c r="D76" s="4" t="s">
        <v>188</v>
      </c>
      <c r="E76" s="127" t="s">
        <v>175</v>
      </c>
      <c r="F76" s="3" t="s">
        <v>175</v>
      </c>
      <c r="G76" s="96" t="s">
        <v>175</v>
      </c>
      <c r="H76" s="3" t="s">
        <v>175</v>
      </c>
      <c r="I76" s="80" t="s">
        <v>175</v>
      </c>
      <c r="J76" s="59" t="s">
        <v>96</v>
      </c>
      <c r="K76" s="59" t="s">
        <v>175</v>
      </c>
      <c r="L76" s="59" t="s">
        <v>175</v>
      </c>
      <c r="M76" s="59" t="s">
        <v>175</v>
      </c>
      <c r="N76" s="59" t="s">
        <v>175</v>
      </c>
      <c r="O76" s="80"/>
      <c r="P76" s="108"/>
      <c r="Q76" s="109"/>
      <c r="R76" s="80" t="s">
        <v>96</v>
      </c>
    </row>
    <row r="77" spans="2:18" x14ac:dyDescent="0.3">
      <c r="B77" s="2" t="s">
        <v>127</v>
      </c>
      <c r="C77" s="2" t="s">
        <v>127</v>
      </c>
      <c r="D77" s="4" t="s">
        <v>189</v>
      </c>
      <c r="E77" s="127" t="s">
        <v>175</v>
      </c>
      <c r="F77" s="3" t="s">
        <v>175</v>
      </c>
      <c r="G77" s="96" t="s">
        <v>175</v>
      </c>
      <c r="H77" s="3" t="s">
        <v>175</v>
      </c>
      <c r="I77" s="80" t="s">
        <v>175</v>
      </c>
      <c r="J77" s="59" t="s">
        <v>96</v>
      </c>
      <c r="K77" s="59" t="s">
        <v>175</v>
      </c>
      <c r="L77" s="59" t="s">
        <v>175</v>
      </c>
      <c r="M77" s="59" t="s">
        <v>175</v>
      </c>
      <c r="N77" s="59" t="s">
        <v>175</v>
      </c>
      <c r="O77" s="80"/>
      <c r="P77" s="108"/>
      <c r="Q77" s="109"/>
      <c r="R77" s="80" t="s">
        <v>96</v>
      </c>
    </row>
    <row r="78" spans="2:18" x14ac:dyDescent="0.3">
      <c r="B78" s="2" t="s">
        <v>127</v>
      </c>
      <c r="C78" s="2" t="s">
        <v>127</v>
      </c>
      <c r="D78" s="4" t="s">
        <v>190</v>
      </c>
      <c r="E78" s="127" t="s">
        <v>175</v>
      </c>
      <c r="F78" s="3" t="s">
        <v>175</v>
      </c>
      <c r="G78" s="96" t="s">
        <v>175</v>
      </c>
      <c r="H78" s="3" t="s">
        <v>175</v>
      </c>
      <c r="I78" s="80" t="s">
        <v>175</v>
      </c>
      <c r="J78" s="59" t="s">
        <v>96</v>
      </c>
      <c r="K78" s="59" t="s">
        <v>175</v>
      </c>
      <c r="L78" s="59" t="s">
        <v>175</v>
      </c>
      <c r="M78" s="59" t="s">
        <v>175</v>
      </c>
      <c r="N78" s="59" t="s">
        <v>175</v>
      </c>
      <c r="O78" s="80"/>
      <c r="P78" s="108"/>
      <c r="Q78" s="109"/>
      <c r="R78" s="80" t="s">
        <v>96</v>
      </c>
    </row>
    <row r="79" spans="2:18" x14ac:dyDescent="0.3">
      <c r="B79" s="2" t="s">
        <v>127</v>
      </c>
      <c r="C79" s="2" t="s">
        <v>127</v>
      </c>
      <c r="D79" s="4" t="s">
        <v>191</v>
      </c>
      <c r="E79" s="127" t="s">
        <v>175</v>
      </c>
      <c r="F79" s="3" t="s">
        <v>175</v>
      </c>
      <c r="G79" s="96" t="s">
        <v>175</v>
      </c>
      <c r="H79" s="3" t="s">
        <v>175</v>
      </c>
      <c r="I79" s="80" t="s">
        <v>175</v>
      </c>
      <c r="J79" s="59" t="s">
        <v>96</v>
      </c>
      <c r="K79" s="59" t="s">
        <v>175</v>
      </c>
      <c r="L79" s="59" t="s">
        <v>175</v>
      </c>
      <c r="M79" s="59" t="s">
        <v>175</v>
      </c>
      <c r="N79" s="59" t="s">
        <v>175</v>
      </c>
      <c r="O79" s="80"/>
      <c r="P79" s="108"/>
      <c r="Q79" s="109"/>
      <c r="R79" s="80" t="s">
        <v>96</v>
      </c>
    </row>
    <row r="80" spans="2:18" x14ac:dyDescent="0.3">
      <c r="B80" s="2" t="s">
        <v>127</v>
      </c>
      <c r="C80" s="2" t="s">
        <v>127</v>
      </c>
      <c r="D80" s="4" t="s">
        <v>192</v>
      </c>
      <c r="E80" s="127" t="s">
        <v>175</v>
      </c>
      <c r="F80" s="3" t="s">
        <v>175</v>
      </c>
      <c r="G80" s="96" t="s">
        <v>175</v>
      </c>
      <c r="H80" s="3" t="s">
        <v>175</v>
      </c>
      <c r="I80" s="80" t="s">
        <v>175</v>
      </c>
      <c r="J80" s="59" t="s">
        <v>96</v>
      </c>
      <c r="K80" s="59" t="s">
        <v>175</v>
      </c>
      <c r="L80" s="59" t="s">
        <v>175</v>
      </c>
      <c r="M80" s="59" t="s">
        <v>175</v>
      </c>
      <c r="N80" s="59" t="s">
        <v>175</v>
      </c>
      <c r="O80" s="80"/>
      <c r="P80" s="108"/>
      <c r="Q80" s="109"/>
      <c r="R80" s="80" t="s">
        <v>96</v>
      </c>
    </row>
    <row r="81" spans="2:18" x14ac:dyDescent="0.3">
      <c r="B81" s="2" t="s">
        <v>127</v>
      </c>
      <c r="C81" s="2" t="s">
        <v>127</v>
      </c>
      <c r="D81" s="4" t="s">
        <v>193</v>
      </c>
      <c r="E81" s="127" t="s">
        <v>175</v>
      </c>
      <c r="F81" s="3" t="s">
        <v>175</v>
      </c>
      <c r="G81" s="96" t="s">
        <v>175</v>
      </c>
      <c r="H81" s="3" t="s">
        <v>175</v>
      </c>
      <c r="I81" s="80" t="s">
        <v>175</v>
      </c>
      <c r="J81" s="59" t="s">
        <v>96</v>
      </c>
      <c r="K81" s="59" t="s">
        <v>175</v>
      </c>
      <c r="L81" s="59" t="s">
        <v>175</v>
      </c>
      <c r="M81" s="59" t="s">
        <v>175</v>
      </c>
      <c r="N81" s="59" t="s">
        <v>175</v>
      </c>
      <c r="O81" s="80"/>
      <c r="P81" s="108"/>
      <c r="Q81" s="109"/>
      <c r="R81" s="80" t="s">
        <v>96</v>
      </c>
    </row>
    <row r="82" spans="2:18" x14ac:dyDescent="0.3">
      <c r="B82" s="80"/>
      <c r="C82" s="80"/>
      <c r="D82" s="80"/>
      <c r="E82" s="80"/>
      <c r="F82" s="80"/>
      <c r="G82" s="97"/>
      <c r="H82" s="80"/>
      <c r="I82" s="80"/>
      <c r="J82" s="80"/>
      <c r="K82" s="80"/>
      <c r="L82" s="80"/>
      <c r="M82" s="80"/>
      <c r="N82" s="80"/>
      <c r="O82" s="80"/>
      <c r="P82" s="153"/>
      <c r="Q82" s="154"/>
      <c r="R82" s="80" t="s">
        <v>96</v>
      </c>
    </row>
    <row r="83" spans="2:18" x14ac:dyDescent="0.3">
      <c r="B83" s="6" t="s">
        <v>1</v>
      </c>
      <c r="H83" s="80"/>
      <c r="I83" s="80"/>
    </row>
    <row r="84" spans="2:18" x14ac:dyDescent="0.3">
      <c r="B84" s="6" t="s">
        <v>36</v>
      </c>
    </row>
    <row r="85" spans="2:18" x14ac:dyDescent="0.3">
      <c r="B85" s="6" t="s">
        <v>112</v>
      </c>
    </row>
    <row r="87" spans="2:18" ht="15" thickBot="1" x14ac:dyDescent="0.35"/>
    <row r="88" spans="2:18" ht="26.4" thickBot="1" x14ac:dyDescent="0.35">
      <c r="B88" s="144" t="s">
        <v>37</v>
      </c>
      <c r="C88" s="145"/>
      <c r="D88" s="145"/>
      <c r="E88" s="145"/>
      <c r="F88" s="145"/>
      <c r="G88" s="145"/>
      <c r="H88" s="145"/>
      <c r="I88" s="145"/>
      <c r="J88" s="145"/>
      <c r="K88" s="145"/>
      <c r="L88" s="145"/>
      <c r="M88" s="145"/>
      <c r="N88" s="146"/>
    </row>
    <row r="93" spans="2:18" ht="43.5" customHeight="1" x14ac:dyDescent="0.3">
      <c r="B93" s="135" t="s">
        <v>0</v>
      </c>
      <c r="C93" s="147" t="s">
        <v>38</v>
      </c>
      <c r="D93" s="147" t="s">
        <v>39</v>
      </c>
      <c r="E93" s="147" t="s">
        <v>78</v>
      </c>
      <c r="F93" s="147" t="s">
        <v>80</v>
      </c>
      <c r="G93" s="147" t="s">
        <v>81</v>
      </c>
      <c r="H93" s="147" t="s">
        <v>82</v>
      </c>
      <c r="I93" s="147" t="s">
        <v>79</v>
      </c>
      <c r="J93" s="147" t="s">
        <v>83</v>
      </c>
      <c r="K93" s="147"/>
      <c r="L93" s="147"/>
      <c r="M93" s="147" t="s">
        <v>87</v>
      </c>
      <c r="N93" s="147" t="s">
        <v>40</v>
      </c>
      <c r="O93" s="147" t="s">
        <v>41</v>
      </c>
      <c r="P93" s="147" t="s">
        <v>3</v>
      </c>
      <c r="Q93" s="147"/>
    </row>
    <row r="94" spans="2:18" ht="31.5" customHeight="1" x14ac:dyDescent="0.3">
      <c r="B94" s="136"/>
      <c r="C94" s="147"/>
      <c r="D94" s="147"/>
      <c r="E94" s="147"/>
      <c r="F94" s="147"/>
      <c r="G94" s="147"/>
      <c r="H94" s="147"/>
      <c r="I94" s="147"/>
      <c r="J94" s="98" t="s">
        <v>84</v>
      </c>
      <c r="K94" s="99" t="s">
        <v>85</v>
      </c>
      <c r="L94" s="100" t="s">
        <v>86</v>
      </c>
      <c r="M94" s="147"/>
      <c r="N94" s="147"/>
      <c r="O94" s="147"/>
      <c r="P94" s="147"/>
      <c r="Q94" s="147"/>
    </row>
    <row r="95" spans="2:18" ht="60.75" customHeight="1" x14ac:dyDescent="0.3">
      <c r="B95" s="114" t="s">
        <v>42</v>
      </c>
      <c r="C95" s="115">
        <f>640/2</f>
        <v>320</v>
      </c>
      <c r="D95" s="115" t="s">
        <v>122</v>
      </c>
      <c r="E95" s="117">
        <v>28683025</v>
      </c>
      <c r="F95" s="115" t="s">
        <v>133</v>
      </c>
      <c r="G95" s="115" t="s">
        <v>134</v>
      </c>
      <c r="H95" s="118">
        <v>37009</v>
      </c>
      <c r="I95" s="121" t="s">
        <v>175</v>
      </c>
      <c r="J95" s="115" t="s">
        <v>135</v>
      </c>
      <c r="K95" s="115" t="s">
        <v>136</v>
      </c>
      <c r="L95" s="115" t="s">
        <v>42</v>
      </c>
      <c r="M95" s="115" t="s">
        <v>96</v>
      </c>
      <c r="N95" s="115" t="s">
        <v>96</v>
      </c>
      <c r="O95" s="115" t="s">
        <v>96</v>
      </c>
      <c r="P95" s="151"/>
      <c r="Q95" s="152"/>
    </row>
    <row r="96" spans="2:18" ht="60.75" customHeight="1" x14ac:dyDescent="0.3">
      <c r="B96" s="114" t="s">
        <v>42</v>
      </c>
      <c r="C96" s="115">
        <f>640/2</f>
        <v>320</v>
      </c>
      <c r="D96" s="115" t="s">
        <v>137</v>
      </c>
      <c r="E96" s="117">
        <v>1110451093</v>
      </c>
      <c r="F96" s="115" t="s">
        <v>138</v>
      </c>
      <c r="G96" s="115" t="s">
        <v>139</v>
      </c>
      <c r="H96" s="118">
        <v>40165</v>
      </c>
      <c r="I96" s="121" t="s">
        <v>175</v>
      </c>
      <c r="J96" s="115" t="s">
        <v>140</v>
      </c>
      <c r="K96" s="115" t="s">
        <v>141</v>
      </c>
      <c r="L96" s="115" t="s">
        <v>42</v>
      </c>
      <c r="M96" s="115" t="s">
        <v>96</v>
      </c>
      <c r="N96" s="115" t="s">
        <v>96</v>
      </c>
      <c r="O96" s="115" t="s">
        <v>96</v>
      </c>
      <c r="P96" s="151"/>
      <c r="Q96" s="152"/>
    </row>
    <row r="97" spans="2:17" ht="60.75" customHeight="1" x14ac:dyDescent="0.3">
      <c r="B97" s="107" t="s">
        <v>43</v>
      </c>
      <c r="C97" s="115">
        <f>640/4</f>
        <v>160</v>
      </c>
      <c r="D97" s="120" t="s">
        <v>142</v>
      </c>
      <c r="E97" s="117">
        <v>14137028</v>
      </c>
      <c r="F97" s="115" t="s">
        <v>151</v>
      </c>
      <c r="G97" s="115" t="s">
        <v>143</v>
      </c>
      <c r="H97" s="118">
        <v>40892</v>
      </c>
      <c r="I97" s="121" t="s">
        <v>175</v>
      </c>
      <c r="J97" s="122" t="s">
        <v>156</v>
      </c>
      <c r="K97" s="115" t="s">
        <v>144</v>
      </c>
      <c r="L97" s="115" t="s">
        <v>145</v>
      </c>
      <c r="M97" s="115" t="s">
        <v>96</v>
      </c>
      <c r="N97" s="115" t="s">
        <v>96</v>
      </c>
      <c r="O97" s="115" t="s">
        <v>96</v>
      </c>
      <c r="P97" s="151"/>
      <c r="Q97" s="152"/>
    </row>
    <row r="98" spans="2:17" ht="74.25" customHeight="1" x14ac:dyDescent="0.3">
      <c r="B98" s="107" t="s">
        <v>43</v>
      </c>
      <c r="C98" s="115">
        <f t="shared" ref="C98:C100" si="1">640/4</f>
        <v>160</v>
      </c>
      <c r="D98" s="120" t="s">
        <v>146</v>
      </c>
      <c r="E98" s="117">
        <v>65764974</v>
      </c>
      <c r="F98" s="115" t="s">
        <v>138</v>
      </c>
      <c r="G98" s="115" t="s">
        <v>139</v>
      </c>
      <c r="H98" s="118">
        <v>39991</v>
      </c>
      <c r="I98" s="121" t="s">
        <v>175</v>
      </c>
      <c r="J98" s="115" t="s">
        <v>148</v>
      </c>
      <c r="K98" s="115" t="s">
        <v>147</v>
      </c>
      <c r="L98" s="122" t="s">
        <v>149</v>
      </c>
      <c r="M98" s="115" t="s">
        <v>96</v>
      </c>
      <c r="N98" s="115" t="s">
        <v>96</v>
      </c>
      <c r="O98" s="115" t="s">
        <v>96</v>
      </c>
      <c r="P98" s="151"/>
      <c r="Q98" s="152"/>
    </row>
    <row r="99" spans="2:17" ht="74.25" customHeight="1" x14ac:dyDescent="0.3">
      <c r="B99" s="107" t="s">
        <v>43</v>
      </c>
      <c r="C99" s="115">
        <f t="shared" si="1"/>
        <v>160</v>
      </c>
      <c r="D99" s="120" t="s">
        <v>150</v>
      </c>
      <c r="E99" s="117">
        <v>65776634</v>
      </c>
      <c r="F99" s="115" t="s">
        <v>138</v>
      </c>
      <c r="G99" s="115" t="s">
        <v>152</v>
      </c>
      <c r="H99" s="118">
        <v>36839</v>
      </c>
      <c r="I99" s="121" t="s">
        <v>175</v>
      </c>
      <c r="J99" s="115" t="s">
        <v>157</v>
      </c>
      <c r="K99" s="115" t="s">
        <v>153</v>
      </c>
      <c r="L99" s="122" t="s">
        <v>154</v>
      </c>
      <c r="M99" s="115" t="s">
        <v>96</v>
      </c>
      <c r="N99" s="115" t="s">
        <v>96</v>
      </c>
      <c r="O99" s="115" t="s">
        <v>96</v>
      </c>
      <c r="P99" s="151"/>
      <c r="Q99" s="152"/>
    </row>
    <row r="100" spans="2:17" ht="74.25" customHeight="1" x14ac:dyDescent="0.3">
      <c r="B100" s="107" t="s">
        <v>43</v>
      </c>
      <c r="C100" s="115">
        <f t="shared" si="1"/>
        <v>160</v>
      </c>
      <c r="D100" s="120" t="s">
        <v>155</v>
      </c>
      <c r="E100" s="117">
        <v>1085247587</v>
      </c>
      <c r="F100" s="115" t="s">
        <v>138</v>
      </c>
      <c r="G100" s="115" t="s">
        <v>143</v>
      </c>
      <c r="H100" s="118">
        <v>40892</v>
      </c>
      <c r="I100" s="121" t="s">
        <v>175</v>
      </c>
      <c r="J100" s="115" t="s">
        <v>158</v>
      </c>
      <c r="K100" s="115" t="s">
        <v>159</v>
      </c>
      <c r="L100" s="122" t="s">
        <v>160</v>
      </c>
      <c r="M100" s="115" t="s">
        <v>96</v>
      </c>
      <c r="N100" s="115" t="s">
        <v>96</v>
      </c>
      <c r="O100" s="115" t="s">
        <v>96</v>
      </c>
      <c r="P100" s="151"/>
      <c r="Q100" s="152"/>
    </row>
    <row r="101" spans="2:17" ht="33.6" customHeight="1" x14ac:dyDescent="0.3">
      <c r="B101" s="101"/>
      <c r="C101" s="101"/>
      <c r="D101" s="2"/>
      <c r="E101" s="2"/>
      <c r="F101" s="2"/>
      <c r="G101" s="2"/>
      <c r="H101" s="2"/>
      <c r="I101" s="4"/>
      <c r="J101" s="1"/>
      <c r="K101" s="59"/>
      <c r="L101" s="59"/>
      <c r="M101" s="80"/>
      <c r="N101" s="80"/>
      <c r="O101" s="80"/>
      <c r="P101" s="148"/>
      <c r="Q101" s="148"/>
    </row>
    <row r="103" spans="2:17" ht="15" thickBot="1" x14ac:dyDescent="0.35"/>
    <row r="104" spans="2:17" ht="26.4" thickBot="1" x14ac:dyDescent="0.35">
      <c r="B104" s="144" t="s">
        <v>45</v>
      </c>
      <c r="C104" s="145"/>
      <c r="D104" s="145"/>
      <c r="E104" s="145"/>
      <c r="F104" s="145"/>
      <c r="G104" s="145"/>
      <c r="H104" s="145"/>
      <c r="I104" s="145"/>
      <c r="J104" s="145"/>
      <c r="K104" s="145"/>
      <c r="L104" s="145"/>
      <c r="M104" s="145"/>
      <c r="N104" s="146"/>
    </row>
    <row r="107" spans="2:17" ht="46.2" customHeight="1" x14ac:dyDescent="0.3">
      <c r="B107" s="46" t="s">
        <v>32</v>
      </c>
      <c r="C107" s="46" t="s">
        <v>46</v>
      </c>
      <c r="D107" s="132" t="s">
        <v>3</v>
      </c>
      <c r="E107" s="134"/>
    </row>
    <row r="108" spans="2:17" ht="46.95" customHeight="1" x14ac:dyDescent="0.3">
      <c r="B108" s="47" t="s">
        <v>88</v>
      </c>
      <c r="C108" s="128" t="s">
        <v>96</v>
      </c>
      <c r="D108" s="148"/>
      <c r="E108" s="148"/>
    </row>
    <row r="111" spans="2:17" ht="25.8" x14ac:dyDescent="0.3">
      <c r="B111" s="149" t="s">
        <v>62</v>
      </c>
      <c r="C111" s="150"/>
      <c r="D111" s="150"/>
      <c r="E111" s="150"/>
      <c r="F111" s="150"/>
      <c r="G111" s="150"/>
      <c r="H111" s="150"/>
      <c r="I111" s="150"/>
      <c r="J111" s="150"/>
      <c r="K111" s="150"/>
      <c r="L111" s="150"/>
      <c r="M111" s="150"/>
      <c r="N111" s="150"/>
      <c r="O111" s="150"/>
      <c r="P111" s="150"/>
    </row>
    <row r="113" spans="1:26" ht="15" thickBot="1" x14ac:dyDescent="0.35"/>
    <row r="114" spans="1:26" ht="26.4" thickBot="1" x14ac:dyDescent="0.35">
      <c r="B114" s="144" t="s">
        <v>53</v>
      </c>
      <c r="C114" s="145"/>
      <c r="D114" s="145"/>
      <c r="E114" s="145"/>
      <c r="F114" s="145"/>
      <c r="G114" s="145"/>
      <c r="H114" s="145"/>
      <c r="I114" s="145"/>
      <c r="J114" s="145"/>
      <c r="K114" s="145"/>
      <c r="L114" s="145"/>
      <c r="M114" s="145"/>
      <c r="N114" s="146"/>
    </row>
    <row r="116" spans="1:26" ht="15" thickBot="1" x14ac:dyDescent="0.35">
      <c r="M116" s="44"/>
      <c r="N116" s="44"/>
    </row>
    <row r="117" spans="1:26" s="68" customFormat="1" ht="109.5" customHeight="1" x14ac:dyDescent="0.3">
      <c r="B117" s="79" t="s">
        <v>105</v>
      </c>
      <c r="C117" s="79" t="s">
        <v>106</v>
      </c>
      <c r="D117" s="79" t="s">
        <v>107</v>
      </c>
      <c r="E117" s="79" t="s">
        <v>44</v>
      </c>
      <c r="F117" s="79" t="s">
        <v>22</v>
      </c>
      <c r="G117" s="79" t="s">
        <v>65</v>
      </c>
      <c r="H117" s="79" t="s">
        <v>17</v>
      </c>
      <c r="I117" s="79" t="s">
        <v>10</v>
      </c>
      <c r="J117" s="79" t="s">
        <v>30</v>
      </c>
      <c r="K117" s="79" t="s">
        <v>60</v>
      </c>
      <c r="L117" s="79" t="s">
        <v>20</v>
      </c>
      <c r="M117" s="64" t="s">
        <v>26</v>
      </c>
      <c r="N117" s="79" t="s">
        <v>108</v>
      </c>
      <c r="O117" s="79" t="s">
        <v>35</v>
      </c>
      <c r="P117" s="104" t="s">
        <v>11</v>
      </c>
      <c r="Q117" s="104" t="s">
        <v>19</v>
      </c>
    </row>
    <row r="118" spans="1:26" s="74" customFormat="1" ht="72" x14ac:dyDescent="0.3">
      <c r="A118" s="36">
        <v>1</v>
      </c>
      <c r="B118" s="75" t="s">
        <v>124</v>
      </c>
      <c r="C118" s="76" t="s">
        <v>129</v>
      </c>
      <c r="D118" s="75" t="s">
        <v>130</v>
      </c>
      <c r="E118" s="95">
        <v>6</v>
      </c>
      <c r="F118" s="71" t="s">
        <v>97</v>
      </c>
      <c r="G118" s="85" t="s">
        <v>117</v>
      </c>
      <c r="H118" s="78">
        <v>40001</v>
      </c>
      <c r="I118" s="78">
        <v>41967</v>
      </c>
      <c r="J118" s="72" t="s">
        <v>120</v>
      </c>
      <c r="K118" s="92">
        <f>(I118-H118)/30-L118</f>
        <v>0</v>
      </c>
      <c r="L118" s="175">
        <f t="shared" ref="L118" si="2">(I118-H118)/30</f>
        <v>65.533333333333331</v>
      </c>
      <c r="M118" s="63" t="s">
        <v>120</v>
      </c>
      <c r="N118" s="63" t="s">
        <v>117</v>
      </c>
      <c r="O118" s="20" t="s">
        <v>120</v>
      </c>
      <c r="P118" s="20">
        <v>175</v>
      </c>
      <c r="Q118" s="86" t="s">
        <v>194</v>
      </c>
      <c r="R118" s="73"/>
      <c r="S118" s="73"/>
      <c r="T118" s="73"/>
      <c r="U118" s="73"/>
      <c r="V118" s="73"/>
      <c r="W118" s="73"/>
      <c r="X118" s="73"/>
      <c r="Y118" s="73"/>
      <c r="Z118" s="73"/>
    </row>
    <row r="119" spans="1:26" s="74" customFormat="1" ht="115.2" x14ac:dyDescent="0.3">
      <c r="A119" s="36" t="e">
        <f>+#REF!+1</f>
        <v>#REF!</v>
      </c>
      <c r="B119" s="75" t="s">
        <v>124</v>
      </c>
      <c r="C119" s="76" t="s">
        <v>118</v>
      </c>
      <c r="D119" s="75" t="s">
        <v>128</v>
      </c>
      <c r="E119" s="95">
        <v>1061</v>
      </c>
      <c r="F119" s="71" t="s">
        <v>97</v>
      </c>
      <c r="G119" s="71" t="s">
        <v>117</v>
      </c>
      <c r="H119" s="78">
        <v>36892</v>
      </c>
      <c r="I119" s="78">
        <v>38352</v>
      </c>
      <c r="J119" s="72" t="s">
        <v>120</v>
      </c>
      <c r="K119" s="92">
        <f t="shared" ref="K119:K123" si="3">(I119-H119)/30-L119</f>
        <v>0</v>
      </c>
      <c r="L119" s="175">
        <f t="shared" ref="L119:L122" si="4">(I119-H119)/30</f>
        <v>48.666666666666664</v>
      </c>
      <c r="M119" s="63" t="s">
        <v>120</v>
      </c>
      <c r="N119" s="63" t="s">
        <v>117</v>
      </c>
      <c r="O119" s="20" t="s">
        <v>120</v>
      </c>
      <c r="P119" s="20">
        <v>177</v>
      </c>
      <c r="Q119" s="86" t="s">
        <v>195</v>
      </c>
      <c r="R119" s="73"/>
      <c r="S119" s="73"/>
      <c r="T119" s="73"/>
      <c r="U119" s="73"/>
      <c r="V119" s="73"/>
      <c r="W119" s="73"/>
      <c r="X119" s="73"/>
      <c r="Y119" s="73"/>
      <c r="Z119" s="73"/>
    </row>
    <row r="120" spans="1:26" s="74" customFormat="1" ht="115.2" x14ac:dyDescent="0.3">
      <c r="A120" s="36" t="e">
        <f t="shared" ref="A120:A124" si="5">+A119+1</f>
        <v>#REF!</v>
      </c>
      <c r="B120" s="75" t="s">
        <v>124</v>
      </c>
      <c r="C120" s="76" t="s">
        <v>118</v>
      </c>
      <c r="D120" s="75" t="s">
        <v>128</v>
      </c>
      <c r="E120" s="95">
        <v>514</v>
      </c>
      <c r="F120" s="71" t="s">
        <v>97</v>
      </c>
      <c r="G120" s="71" t="s">
        <v>117</v>
      </c>
      <c r="H120" s="78">
        <v>36892</v>
      </c>
      <c r="I120" s="78">
        <v>38352</v>
      </c>
      <c r="J120" s="72" t="s">
        <v>120</v>
      </c>
      <c r="K120" s="92">
        <f t="shared" si="3"/>
        <v>0</v>
      </c>
      <c r="L120" s="175">
        <f t="shared" si="4"/>
        <v>48.666666666666664</v>
      </c>
      <c r="M120" s="63" t="s">
        <v>120</v>
      </c>
      <c r="N120" s="63" t="s">
        <v>117</v>
      </c>
      <c r="O120" s="20" t="s">
        <v>120</v>
      </c>
      <c r="P120" s="20">
        <v>177</v>
      </c>
      <c r="Q120" s="86" t="s">
        <v>195</v>
      </c>
      <c r="R120" s="73"/>
      <c r="S120" s="73"/>
      <c r="T120" s="73"/>
      <c r="U120" s="73"/>
      <c r="V120" s="73"/>
      <c r="W120" s="73"/>
      <c r="X120" s="73"/>
      <c r="Y120" s="73"/>
      <c r="Z120" s="73"/>
    </row>
    <row r="121" spans="1:26" s="74" customFormat="1" ht="115.2" x14ac:dyDescent="0.3">
      <c r="A121" s="36" t="e">
        <f t="shared" si="5"/>
        <v>#REF!</v>
      </c>
      <c r="B121" s="75" t="s">
        <v>124</v>
      </c>
      <c r="C121" s="76" t="s">
        <v>118</v>
      </c>
      <c r="D121" s="75" t="s">
        <v>128</v>
      </c>
      <c r="E121" s="95">
        <v>588</v>
      </c>
      <c r="F121" s="71" t="s">
        <v>97</v>
      </c>
      <c r="G121" s="71" t="s">
        <v>117</v>
      </c>
      <c r="H121" s="78">
        <v>36892</v>
      </c>
      <c r="I121" s="78">
        <v>38352</v>
      </c>
      <c r="J121" s="72" t="s">
        <v>120</v>
      </c>
      <c r="K121" s="92">
        <f t="shared" si="3"/>
        <v>0</v>
      </c>
      <c r="L121" s="175">
        <f t="shared" si="4"/>
        <v>48.666666666666664</v>
      </c>
      <c r="M121" s="63" t="s">
        <v>120</v>
      </c>
      <c r="N121" s="63" t="s">
        <v>117</v>
      </c>
      <c r="O121" s="20" t="s">
        <v>120</v>
      </c>
      <c r="P121" s="20">
        <v>177</v>
      </c>
      <c r="Q121" s="86" t="s">
        <v>195</v>
      </c>
      <c r="R121" s="73"/>
      <c r="S121" s="73"/>
      <c r="T121" s="73"/>
      <c r="U121" s="73"/>
      <c r="V121" s="73"/>
      <c r="W121" s="73"/>
      <c r="X121" s="73"/>
      <c r="Y121" s="73"/>
      <c r="Z121" s="73"/>
    </row>
    <row r="122" spans="1:26" s="74" customFormat="1" ht="115.2" x14ac:dyDescent="0.3">
      <c r="A122" s="36" t="e">
        <f t="shared" si="5"/>
        <v>#REF!</v>
      </c>
      <c r="B122" s="75" t="s">
        <v>124</v>
      </c>
      <c r="C122" s="76" t="s">
        <v>118</v>
      </c>
      <c r="D122" s="75" t="s">
        <v>128</v>
      </c>
      <c r="E122" s="95">
        <v>9</v>
      </c>
      <c r="F122" s="71" t="s">
        <v>97</v>
      </c>
      <c r="G122" s="71" t="s">
        <v>117</v>
      </c>
      <c r="H122" s="78">
        <v>36892</v>
      </c>
      <c r="I122" s="78">
        <v>38352</v>
      </c>
      <c r="J122" s="72" t="s">
        <v>120</v>
      </c>
      <c r="K122" s="92">
        <f t="shared" si="3"/>
        <v>0</v>
      </c>
      <c r="L122" s="175">
        <f t="shared" si="4"/>
        <v>48.666666666666664</v>
      </c>
      <c r="M122" s="63" t="s">
        <v>120</v>
      </c>
      <c r="N122" s="63" t="s">
        <v>117</v>
      </c>
      <c r="O122" s="20" t="s">
        <v>120</v>
      </c>
      <c r="P122" s="20">
        <v>177</v>
      </c>
      <c r="Q122" s="86" t="s">
        <v>195</v>
      </c>
      <c r="R122" s="73"/>
      <c r="S122" s="73"/>
      <c r="T122" s="73"/>
      <c r="U122" s="73"/>
      <c r="V122" s="73"/>
      <c r="W122" s="73"/>
      <c r="X122" s="73"/>
      <c r="Y122" s="73"/>
      <c r="Z122" s="73"/>
    </row>
    <row r="123" spans="1:26" s="74" customFormat="1" ht="144" x14ac:dyDescent="0.3">
      <c r="A123" s="36" t="e">
        <f t="shared" si="5"/>
        <v>#REF!</v>
      </c>
      <c r="B123" s="75" t="s">
        <v>124</v>
      </c>
      <c r="C123" s="76" t="s">
        <v>122</v>
      </c>
      <c r="D123" s="75" t="s">
        <v>131</v>
      </c>
      <c r="E123" s="70" t="s">
        <v>120</v>
      </c>
      <c r="F123" s="71" t="s">
        <v>97</v>
      </c>
      <c r="G123" s="71" t="s">
        <v>117</v>
      </c>
      <c r="H123" s="78">
        <v>29952</v>
      </c>
      <c r="I123" s="78">
        <v>33969</v>
      </c>
      <c r="J123" s="72" t="s">
        <v>120</v>
      </c>
      <c r="K123" s="92">
        <f t="shared" si="3"/>
        <v>0</v>
      </c>
      <c r="L123" s="175">
        <f t="shared" ref="L123" si="6">(I123-H123)/30</f>
        <v>133.9</v>
      </c>
      <c r="M123" s="63" t="s">
        <v>120</v>
      </c>
      <c r="N123" s="63" t="s">
        <v>117</v>
      </c>
      <c r="O123" s="20" t="s">
        <v>120</v>
      </c>
      <c r="P123" s="20">
        <v>177</v>
      </c>
      <c r="Q123" s="86" t="s">
        <v>196</v>
      </c>
      <c r="R123" s="73"/>
      <c r="S123" s="73"/>
      <c r="T123" s="73"/>
      <c r="U123" s="73"/>
      <c r="V123" s="73"/>
      <c r="W123" s="73"/>
      <c r="X123" s="73"/>
      <c r="Y123" s="73"/>
      <c r="Z123" s="73"/>
    </row>
    <row r="124" spans="1:26" s="74" customFormat="1" x14ac:dyDescent="0.3">
      <c r="A124" s="36" t="e">
        <f t="shared" si="5"/>
        <v>#REF!</v>
      </c>
      <c r="B124" s="75"/>
      <c r="C124" s="76"/>
      <c r="D124" s="75"/>
      <c r="E124" s="70"/>
      <c r="F124" s="71"/>
      <c r="G124" s="71"/>
      <c r="H124" s="71"/>
      <c r="I124" s="72"/>
      <c r="J124" s="72"/>
      <c r="K124" s="72"/>
      <c r="L124" s="72"/>
      <c r="M124" s="63"/>
      <c r="N124" s="63"/>
      <c r="O124" s="20"/>
      <c r="P124" s="20"/>
      <c r="Q124" s="86"/>
      <c r="R124" s="73"/>
      <c r="S124" s="73"/>
      <c r="T124" s="73"/>
      <c r="U124" s="73"/>
      <c r="V124" s="73"/>
      <c r="W124" s="73"/>
      <c r="X124" s="73"/>
      <c r="Y124" s="73"/>
      <c r="Z124" s="73"/>
    </row>
    <row r="125" spans="1:26" s="74" customFormat="1" x14ac:dyDescent="0.3">
      <c r="A125" s="36"/>
      <c r="B125" s="37" t="s">
        <v>16</v>
      </c>
      <c r="C125" s="76"/>
      <c r="D125" s="75"/>
      <c r="E125" s="70"/>
      <c r="F125" s="71"/>
      <c r="G125" s="71"/>
      <c r="H125" s="71"/>
      <c r="I125" s="72"/>
      <c r="J125" s="72"/>
      <c r="K125" s="77" t="s">
        <v>199</v>
      </c>
      <c r="L125" s="77">
        <f t="shared" ref="L125:N125" si="7">SUM(L118:L124)</f>
        <v>394.1</v>
      </c>
      <c r="M125" s="84">
        <f t="shared" si="7"/>
        <v>0</v>
      </c>
      <c r="N125" s="77">
        <f t="shared" si="7"/>
        <v>0</v>
      </c>
      <c r="O125" s="20"/>
      <c r="P125" s="20"/>
      <c r="Q125" s="87"/>
    </row>
    <row r="126" spans="1:26" x14ac:dyDescent="0.3">
      <c r="B126" s="21"/>
      <c r="C126" s="21"/>
      <c r="D126" s="21"/>
      <c r="E126" s="22"/>
      <c r="F126" s="21"/>
      <c r="G126" s="21"/>
      <c r="H126" s="21"/>
      <c r="I126" s="21"/>
      <c r="J126" s="21"/>
      <c r="K126" s="21"/>
      <c r="L126" s="21"/>
      <c r="M126" s="21"/>
      <c r="N126" s="21"/>
      <c r="O126" s="21"/>
      <c r="P126" s="21"/>
    </row>
    <row r="127" spans="1:26" ht="18" x14ac:dyDescent="0.3">
      <c r="B127" s="41" t="s">
        <v>31</v>
      </c>
      <c r="C127" s="50" t="str">
        <f>+K125</f>
        <v>0</v>
      </c>
      <c r="H127" s="23"/>
      <c r="I127" s="23"/>
      <c r="J127" s="23"/>
      <c r="K127" s="23"/>
      <c r="L127" s="23"/>
      <c r="M127" s="23"/>
      <c r="N127" s="21"/>
      <c r="O127" s="21"/>
      <c r="P127" s="21"/>
    </row>
    <row r="129" spans="2:17" ht="15" thickBot="1" x14ac:dyDescent="0.35"/>
    <row r="130" spans="2:17" ht="37.200000000000003" customHeight="1" thickBot="1" x14ac:dyDescent="0.35">
      <c r="B130" s="52" t="s">
        <v>48</v>
      </c>
      <c r="C130" s="53" t="s">
        <v>49</v>
      </c>
      <c r="D130" s="52" t="s">
        <v>50</v>
      </c>
      <c r="E130" s="53" t="s">
        <v>54</v>
      </c>
    </row>
    <row r="131" spans="2:17" ht="41.4" customHeight="1" x14ac:dyDescent="0.3">
      <c r="B131" s="45" t="s">
        <v>89</v>
      </c>
      <c r="C131" s="48">
        <v>20</v>
      </c>
      <c r="D131" s="48">
        <v>0</v>
      </c>
      <c r="E131" s="141">
        <f>+D131+D132+D133</f>
        <v>0</v>
      </c>
    </row>
    <row r="132" spans="2:17" x14ac:dyDescent="0.3">
      <c r="B132" s="45" t="s">
        <v>90</v>
      </c>
      <c r="C132" s="39">
        <v>30</v>
      </c>
      <c r="D132" s="102">
        <v>0</v>
      </c>
      <c r="E132" s="142"/>
    </row>
    <row r="133" spans="2:17" ht="15" thickBot="1" x14ac:dyDescent="0.35">
      <c r="B133" s="45" t="s">
        <v>91</v>
      </c>
      <c r="C133" s="49">
        <v>40</v>
      </c>
      <c r="D133" s="49">
        <v>0</v>
      </c>
      <c r="E133" s="143"/>
    </row>
    <row r="135" spans="2:17" ht="15" thickBot="1" x14ac:dyDescent="0.35"/>
    <row r="136" spans="2:17" ht="26.4" thickBot="1" x14ac:dyDescent="0.35">
      <c r="B136" s="144" t="s">
        <v>51</v>
      </c>
      <c r="C136" s="145"/>
      <c r="D136" s="145"/>
      <c r="E136" s="145"/>
      <c r="F136" s="145"/>
      <c r="G136" s="145"/>
      <c r="H136" s="145"/>
      <c r="I136" s="145"/>
      <c r="J136" s="145"/>
      <c r="K136" s="145"/>
      <c r="L136" s="145"/>
      <c r="M136" s="145"/>
      <c r="N136" s="146"/>
    </row>
    <row r="138" spans="2:17" ht="33" customHeight="1" x14ac:dyDescent="0.3">
      <c r="B138" s="135" t="s">
        <v>0</v>
      </c>
      <c r="C138" s="135" t="s">
        <v>38</v>
      </c>
      <c r="D138" s="135" t="s">
        <v>39</v>
      </c>
      <c r="E138" s="135" t="s">
        <v>78</v>
      </c>
      <c r="F138" s="135" t="s">
        <v>80</v>
      </c>
      <c r="G138" s="135" t="s">
        <v>81</v>
      </c>
      <c r="H138" s="135" t="s">
        <v>82</v>
      </c>
      <c r="I138" s="135" t="s">
        <v>79</v>
      </c>
      <c r="J138" s="132" t="s">
        <v>83</v>
      </c>
      <c r="K138" s="133"/>
      <c r="L138" s="134"/>
      <c r="M138" s="135" t="s">
        <v>87</v>
      </c>
      <c r="N138" s="135" t="s">
        <v>40</v>
      </c>
      <c r="O138" s="135" t="s">
        <v>41</v>
      </c>
      <c r="P138" s="170" t="s">
        <v>3</v>
      </c>
      <c r="Q138" s="171"/>
    </row>
    <row r="139" spans="2:17" ht="72" customHeight="1" x14ac:dyDescent="0.3">
      <c r="B139" s="136"/>
      <c r="C139" s="136"/>
      <c r="D139" s="136"/>
      <c r="E139" s="136"/>
      <c r="F139" s="136"/>
      <c r="G139" s="136"/>
      <c r="H139" s="136"/>
      <c r="I139" s="136"/>
      <c r="J139" s="103" t="s">
        <v>84</v>
      </c>
      <c r="K139" s="103" t="s">
        <v>85</v>
      </c>
      <c r="L139" s="103" t="s">
        <v>86</v>
      </c>
      <c r="M139" s="136"/>
      <c r="N139" s="136"/>
      <c r="O139" s="136"/>
      <c r="P139" s="172"/>
      <c r="Q139" s="173"/>
    </row>
    <row r="140" spans="2:17" ht="60.75" customHeight="1" x14ac:dyDescent="0.3">
      <c r="B140" s="107" t="s">
        <v>161</v>
      </c>
      <c r="C140" s="123">
        <v>640</v>
      </c>
      <c r="D140" s="119" t="s">
        <v>162</v>
      </c>
      <c r="E140" s="119">
        <v>5832198</v>
      </c>
      <c r="F140" s="115" t="s">
        <v>163</v>
      </c>
      <c r="G140" s="115" t="s">
        <v>173</v>
      </c>
      <c r="H140" s="115" t="s">
        <v>165</v>
      </c>
      <c r="I140" s="116" t="s">
        <v>120</v>
      </c>
      <c r="J140" s="115" t="s">
        <v>164</v>
      </c>
      <c r="K140" s="115" t="s">
        <v>164</v>
      </c>
      <c r="L140" s="115" t="s">
        <v>164</v>
      </c>
      <c r="M140" s="124" t="s">
        <v>96</v>
      </c>
      <c r="N140" s="124" t="s">
        <v>97</v>
      </c>
      <c r="O140" s="124" t="s">
        <v>96</v>
      </c>
      <c r="P140" s="151" t="s">
        <v>166</v>
      </c>
      <c r="Q140" s="152"/>
    </row>
    <row r="141" spans="2:17" ht="60.75" customHeight="1" x14ac:dyDescent="0.3">
      <c r="B141" s="107" t="s">
        <v>161</v>
      </c>
      <c r="C141" s="47">
        <v>640</v>
      </c>
      <c r="D141" s="120" t="s">
        <v>167</v>
      </c>
      <c r="E141" s="119">
        <v>93384409</v>
      </c>
      <c r="F141" s="115" t="s">
        <v>163</v>
      </c>
      <c r="G141" s="115" t="s">
        <v>168</v>
      </c>
      <c r="H141" s="125">
        <v>36371</v>
      </c>
      <c r="I141" s="116" t="s">
        <v>120</v>
      </c>
      <c r="J141" s="115" t="s">
        <v>169</v>
      </c>
      <c r="K141" s="115" t="s">
        <v>171</v>
      </c>
      <c r="L141" s="115" t="s">
        <v>170</v>
      </c>
      <c r="M141" s="124" t="s">
        <v>96</v>
      </c>
      <c r="N141" s="124" t="s">
        <v>96</v>
      </c>
      <c r="O141" s="124" t="s">
        <v>96</v>
      </c>
      <c r="P141" s="151"/>
      <c r="Q141" s="152"/>
    </row>
    <row r="142" spans="2:17" ht="56.25" customHeight="1" x14ac:dyDescent="0.3">
      <c r="B142" s="101" t="s">
        <v>113</v>
      </c>
      <c r="C142" s="123">
        <v>640</v>
      </c>
      <c r="D142" s="120" t="s">
        <v>172</v>
      </c>
      <c r="E142" s="119">
        <v>5884627</v>
      </c>
      <c r="F142" s="47" t="s">
        <v>174</v>
      </c>
      <c r="G142" s="115" t="s">
        <v>173</v>
      </c>
      <c r="H142" s="115" t="s">
        <v>165</v>
      </c>
      <c r="I142" s="116" t="s">
        <v>120</v>
      </c>
      <c r="J142" s="122" t="s">
        <v>176</v>
      </c>
      <c r="K142" s="116" t="s">
        <v>177</v>
      </c>
      <c r="L142" s="126" t="s">
        <v>178</v>
      </c>
      <c r="M142" s="124" t="s">
        <v>96</v>
      </c>
      <c r="N142" s="124" t="s">
        <v>97</v>
      </c>
      <c r="O142" s="124" t="s">
        <v>96</v>
      </c>
      <c r="P142" s="151" t="s">
        <v>179</v>
      </c>
      <c r="Q142" s="152"/>
    </row>
    <row r="145" spans="2:7" ht="15" thickBot="1" x14ac:dyDescent="0.35"/>
    <row r="146" spans="2:7" ht="54" customHeight="1" x14ac:dyDescent="0.3">
      <c r="B146" s="82" t="s">
        <v>32</v>
      </c>
      <c r="C146" s="82" t="s">
        <v>48</v>
      </c>
      <c r="D146" s="103" t="s">
        <v>49</v>
      </c>
      <c r="E146" s="82" t="s">
        <v>50</v>
      </c>
      <c r="F146" s="53" t="s">
        <v>55</v>
      </c>
      <c r="G146" s="56"/>
    </row>
    <row r="147" spans="2:7" ht="120.75" customHeight="1" x14ac:dyDescent="0.2">
      <c r="B147" s="137" t="s">
        <v>52</v>
      </c>
      <c r="C147" s="5" t="s">
        <v>92</v>
      </c>
      <c r="D147" s="102">
        <v>25</v>
      </c>
      <c r="E147" s="102">
        <v>25</v>
      </c>
      <c r="F147" s="138">
        <f>+E147+E148+E149</f>
        <v>25</v>
      </c>
      <c r="G147" s="57"/>
    </row>
    <row r="148" spans="2:7" ht="76.2" customHeight="1" x14ac:dyDescent="0.2">
      <c r="B148" s="137"/>
      <c r="C148" s="5" t="s">
        <v>93</v>
      </c>
      <c r="D148" s="51">
        <v>25</v>
      </c>
      <c r="E148" s="102">
        <v>0</v>
      </c>
      <c r="F148" s="139"/>
      <c r="G148" s="57"/>
    </row>
    <row r="149" spans="2:7" ht="69" customHeight="1" x14ac:dyDescent="0.2">
      <c r="B149" s="137"/>
      <c r="C149" s="5" t="s">
        <v>94</v>
      </c>
      <c r="D149" s="102">
        <v>10</v>
      </c>
      <c r="E149" s="102">
        <v>0</v>
      </c>
      <c r="F149" s="140"/>
      <c r="G149" s="57"/>
    </row>
    <row r="150" spans="2:7" x14ac:dyDescent="0.3">
      <c r="C150" s="65"/>
    </row>
    <row r="153" spans="2:7" x14ac:dyDescent="0.3">
      <c r="B153" s="81" t="s">
        <v>56</v>
      </c>
    </row>
    <row r="156" spans="2:7" x14ac:dyDescent="0.3">
      <c r="B156" s="83" t="s">
        <v>32</v>
      </c>
      <c r="C156" s="83" t="s">
        <v>57</v>
      </c>
      <c r="D156" s="82" t="s">
        <v>50</v>
      </c>
      <c r="E156" s="82" t="s">
        <v>16</v>
      </c>
    </row>
    <row r="157" spans="2:7" ht="53.25" customHeight="1" x14ac:dyDescent="0.3">
      <c r="B157" s="66" t="s">
        <v>58</v>
      </c>
      <c r="C157" s="67">
        <v>40</v>
      </c>
      <c r="D157" s="102">
        <f>+E131</f>
        <v>0</v>
      </c>
      <c r="E157" s="130">
        <f>+D157+D158</f>
        <v>25</v>
      </c>
    </row>
    <row r="158" spans="2:7" ht="65.25" customHeight="1" x14ac:dyDescent="0.3">
      <c r="B158" s="66" t="s">
        <v>59</v>
      </c>
      <c r="C158" s="67">
        <v>60</v>
      </c>
      <c r="D158" s="102">
        <f>+F147</f>
        <v>25</v>
      </c>
      <c r="E158" s="131"/>
    </row>
  </sheetData>
  <mergeCells count="73">
    <mergeCell ref="P140:Q140"/>
    <mergeCell ref="P141:Q141"/>
    <mergeCell ref="P142:Q142"/>
    <mergeCell ref="P101:Q101"/>
    <mergeCell ref="P138:Q139"/>
    <mergeCell ref="C9:N9"/>
    <mergeCell ref="P95:Q95"/>
    <mergeCell ref="P96:Q96"/>
    <mergeCell ref="P97:Q97"/>
    <mergeCell ref="P98:Q98"/>
    <mergeCell ref="P73:Q73"/>
    <mergeCell ref="P74:Q74"/>
    <mergeCell ref="P67:Q67"/>
    <mergeCell ref="C10:N10"/>
    <mergeCell ref="C11:E11"/>
    <mergeCell ref="B15:C22"/>
    <mergeCell ref="B23:C23"/>
    <mergeCell ref="E41:E42"/>
    <mergeCell ref="M46:N46"/>
    <mergeCell ref="B58:B59"/>
    <mergeCell ref="C58:C59"/>
    <mergeCell ref="B2:P2"/>
    <mergeCell ref="B4:P4"/>
    <mergeCell ref="A5:L5"/>
    <mergeCell ref="C7:N7"/>
    <mergeCell ref="C8:N8"/>
    <mergeCell ref="D58:E58"/>
    <mergeCell ref="C62:N62"/>
    <mergeCell ref="B64:N64"/>
    <mergeCell ref="P68:Q68"/>
    <mergeCell ref="P69:Q69"/>
    <mergeCell ref="P70:Q70"/>
    <mergeCell ref="P71:Q71"/>
    <mergeCell ref="P72:Q72"/>
    <mergeCell ref="P93:Q94"/>
    <mergeCell ref="P82:Q82"/>
    <mergeCell ref="B88:N88"/>
    <mergeCell ref="B93:B94"/>
    <mergeCell ref="C93:C94"/>
    <mergeCell ref="D93:D94"/>
    <mergeCell ref="E93:E94"/>
    <mergeCell ref="F93:F94"/>
    <mergeCell ref="G93:G94"/>
    <mergeCell ref="H93:H94"/>
    <mergeCell ref="I93:I94"/>
    <mergeCell ref="B114:N114"/>
    <mergeCell ref="J93:L93"/>
    <mergeCell ref="M93:M94"/>
    <mergeCell ref="N93:N94"/>
    <mergeCell ref="O93:O94"/>
    <mergeCell ref="B104:N104"/>
    <mergeCell ref="D107:E107"/>
    <mergeCell ref="D108:E108"/>
    <mergeCell ref="B111:P111"/>
    <mergeCell ref="P99:Q99"/>
    <mergeCell ref="P100:Q100"/>
    <mergeCell ref="B147:B149"/>
    <mergeCell ref="F147:F149"/>
    <mergeCell ref="E131:E133"/>
    <mergeCell ref="B136:N136"/>
    <mergeCell ref="B138:B139"/>
    <mergeCell ref="C138:C139"/>
    <mergeCell ref="D138:D139"/>
    <mergeCell ref="E138:E139"/>
    <mergeCell ref="F138:F139"/>
    <mergeCell ref="G138:G139"/>
    <mergeCell ref="H138:H139"/>
    <mergeCell ref="I138:I139"/>
    <mergeCell ref="E157:E158"/>
    <mergeCell ref="J138:L138"/>
    <mergeCell ref="M138:M139"/>
    <mergeCell ref="N138:N139"/>
    <mergeCell ref="O138:O139"/>
  </mergeCells>
  <dataValidations disablePrompts="1"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GRUPO 33</vt:lpstr>
      <vt:lpstr>Hoja13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2014-12-11T20:59:32Z</dcterms:modified>
</cp:coreProperties>
</file>