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NJHTpmweM+lnyRM7m8Rjt7x23NITAkdoFW/VGKFh48e7rqaHfsOznnCuQc5tzhQc2CajmRFz4h3aaHLdUr9PYA==" workbookSaltValue="bmMhXQGeGas6rGdPGL53cQ==" workbookSpinCount="100000" lockStructure="1"/>
  <bookViews>
    <workbookView xWindow="120" yWindow="132" windowWidth="12516" windowHeight="6660" tabRatio="598" activeTab="3"/>
  </bookViews>
  <sheets>
    <sheet name="GRUPO 40" sheetId="8" r:id="rId1"/>
    <sheet name="GRUPO 42" sheetId="12" r:id="rId2"/>
    <sheet name="GRUPO 43" sheetId="13" r:id="rId3"/>
    <sheet name="GRUPO 34" sheetId="14" r:id="rId4"/>
  </sheets>
  <calcPr calcId="152511"/>
</workbook>
</file>

<file path=xl/calcChain.xml><?xml version="1.0" encoding="utf-8"?>
<calcChain xmlns="http://schemas.openxmlformats.org/spreadsheetml/2006/main">
  <c r="C99" i="14" l="1"/>
  <c r="C98" i="14"/>
  <c r="C97" i="14"/>
  <c r="C96" i="14"/>
  <c r="C95" i="14"/>
  <c r="C94" i="14"/>
  <c r="C93" i="14"/>
  <c r="C92" i="14"/>
  <c r="C91" i="14"/>
  <c r="C90" i="14"/>
  <c r="C89" i="14"/>
  <c r="C88" i="14"/>
  <c r="C91" i="8"/>
  <c r="C90" i="8"/>
  <c r="C89" i="8"/>
  <c r="C88" i="8"/>
  <c r="C87" i="8"/>
  <c r="C90" i="12"/>
  <c r="C89" i="12"/>
  <c r="C92" i="13"/>
  <c r="C91" i="13"/>
  <c r="C90" i="13"/>
  <c r="C89" i="13"/>
  <c r="L123" i="14" l="1"/>
  <c r="K123" i="14"/>
  <c r="C125" i="14" s="1"/>
  <c r="L117" i="13"/>
  <c r="K109" i="13"/>
  <c r="K117" i="13" s="1"/>
  <c r="C119" i="13" s="1"/>
  <c r="C117" i="12"/>
  <c r="K108" i="8"/>
  <c r="F147" i="14"/>
  <c r="D158" i="14" s="1"/>
  <c r="E129" i="14"/>
  <c r="D157" i="14" s="1"/>
  <c r="N123" i="14"/>
  <c r="M123" i="14"/>
  <c r="A116" i="14"/>
  <c r="A117" i="14" s="1"/>
  <c r="A118" i="14" s="1"/>
  <c r="A119" i="14" s="1"/>
  <c r="A120" i="14" s="1"/>
  <c r="A121" i="14" s="1"/>
  <c r="A122" i="14" s="1"/>
  <c r="C61" i="14"/>
  <c r="O57" i="14"/>
  <c r="C62" i="14"/>
  <c r="K51" i="14"/>
  <c r="A50" i="14"/>
  <c r="A51" i="14" s="1"/>
  <c r="A52" i="14" s="1"/>
  <c r="A53" i="14" s="1"/>
  <c r="A54" i="14" s="1"/>
  <c r="A55" i="14" s="1"/>
  <c r="A56" i="14" s="1"/>
  <c r="E41" i="14"/>
  <c r="F23" i="14"/>
  <c r="C25" i="14" s="1"/>
  <c r="E23" i="14"/>
  <c r="E25" i="14" s="1"/>
  <c r="F141" i="13"/>
  <c r="D152" i="13" s="1"/>
  <c r="E123" i="13"/>
  <c r="D151" i="13" s="1"/>
  <c r="N117" i="13"/>
  <c r="M117" i="13"/>
  <c r="A110" i="13"/>
  <c r="A111" i="13" s="1"/>
  <c r="A112" i="13" s="1"/>
  <c r="A113" i="13" s="1"/>
  <c r="A114" i="13" s="1"/>
  <c r="A115" i="13" s="1"/>
  <c r="A116" i="13" s="1"/>
  <c r="C61" i="13"/>
  <c r="N57" i="13"/>
  <c r="C62" i="13"/>
  <c r="K51" i="13"/>
  <c r="K50" i="13"/>
  <c r="A50" i="13"/>
  <c r="A51" i="13" s="1"/>
  <c r="A52" i="13" s="1"/>
  <c r="A53" i="13" s="1"/>
  <c r="A54" i="13" s="1"/>
  <c r="A55" i="13" s="1"/>
  <c r="A56" i="13" s="1"/>
  <c r="E41" i="13"/>
  <c r="F23" i="13"/>
  <c r="C25" i="13" s="1"/>
  <c r="E23" i="13"/>
  <c r="E25" i="13" s="1"/>
  <c r="F139" i="12"/>
  <c r="D150" i="12" s="1"/>
  <c r="E121" i="12"/>
  <c r="D149" i="12" s="1"/>
  <c r="N115" i="12"/>
  <c r="M115" i="12"/>
  <c r="A108" i="12"/>
  <c r="A109" i="12" s="1"/>
  <c r="A110" i="12" s="1"/>
  <c r="A111" i="12" s="1"/>
  <c r="A112" i="12" s="1"/>
  <c r="A113" i="12" s="1"/>
  <c r="A114" i="12" s="1"/>
  <c r="C61" i="12"/>
  <c r="N57" i="12"/>
  <c r="C62" i="12"/>
  <c r="K52" i="12"/>
  <c r="K51" i="12"/>
  <c r="K50" i="12"/>
  <c r="A50" i="12"/>
  <c r="A51" i="12" s="1"/>
  <c r="A52" i="12" s="1"/>
  <c r="A53" i="12" s="1"/>
  <c r="A54" i="12" s="1"/>
  <c r="A55" i="12" s="1"/>
  <c r="A56" i="12" s="1"/>
  <c r="E41" i="12"/>
  <c r="F23" i="12"/>
  <c r="C25" i="12" s="1"/>
  <c r="E23" i="12"/>
  <c r="E25" i="12" s="1"/>
  <c r="E157" i="14" l="1"/>
  <c r="E151" i="13"/>
  <c r="E149" i="12"/>
  <c r="N57" i="8" l="1"/>
  <c r="E23" i="8"/>
  <c r="F23" i="8"/>
  <c r="K50" i="8" l="1"/>
  <c r="C25" i="8"/>
  <c r="N116" i="8" l="1"/>
  <c r="M116" i="8"/>
  <c r="L116" i="8"/>
  <c r="K116" i="8"/>
  <c r="A109" i="8"/>
  <c r="A110" i="8" s="1"/>
  <c r="A111" i="8" s="1"/>
  <c r="A112" i="8" s="1"/>
  <c r="A113" i="8" s="1"/>
  <c r="A114" i="8" s="1"/>
  <c r="A115" i="8" s="1"/>
  <c r="E41" i="8"/>
  <c r="E25" i="8" l="1"/>
  <c r="E122" i="8" l="1"/>
  <c r="D150" i="8" s="1"/>
  <c r="F140" i="8"/>
  <c r="D151" i="8" s="1"/>
  <c r="E150" i="8" l="1"/>
  <c r="C118" i="8" l="1"/>
  <c r="C62" i="8"/>
  <c r="C61" i="8"/>
  <c r="A50" i="8"/>
  <c r="A51" i="8" s="1"/>
  <c r="A52" i="8" s="1"/>
  <c r="A53" i="8" s="1"/>
  <c r="A54" i="8" s="1"/>
  <c r="A55" i="8" s="1"/>
  <c r="A56" i="8" s="1"/>
</calcChain>
</file>

<file path=xl/sharedStrings.xml><?xml version="1.0" encoding="utf-8"?>
<sst xmlns="http://schemas.openxmlformats.org/spreadsheetml/2006/main" count="1762" uniqueCount="298">
  <si>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</si>
  <si>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</si>
  <si>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</si>
  <si>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</si>
  <si>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</si>
  <si>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</si>
  <si>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</si>
  <si>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</si>
  <si>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</si>
  <si>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</si>
  <si>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</si>
  <si>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</si>
  <si>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</si>
  <si>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</si>
  <si>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</si>
  <si>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</si>
  <si>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</si>
  <si>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</si>
  <si>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</si>
  <si>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</si>
  <si>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</si>
  <si>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</si>
  <si>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</si>
  <si>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</si>
  <si>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</si>
  <si>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</si>
  <si>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</si>
  <si>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</si>
  <si>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</si>
  <si>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</si>
  <si>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</si>
  <si>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</si>
  <si>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</si>
  <si>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</si>
  <si>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</si>
  <si>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</si>
  <si>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</si>
  <si>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</si>
  <si>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</si>
  <si>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</si>
  <si>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</si>
  <si>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</si>
  <si>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</si>
  <si>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</si>
  <si>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</si>
  <si>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</si>
  <si>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</si>
  <si>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</si>
  <si>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</si>
  <si>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</si>
  <si>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</si>
  <si>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</si>
  <si>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</si>
  <si>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</si>
  <si>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</si>
  <si>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</si>
  <si>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</si>
  <si>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</si>
  <si>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</si>
  <si>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</si>
  <si>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</si>
  <si>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</si>
  <si>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</si>
  <si>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</si>
  <si>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</si>
  <si>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</si>
  <si>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</si>
  <si>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</si>
  <si>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</si>
  <si>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</si>
  <si>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</si>
  <si>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</si>
  <si>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</si>
  <si>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</si>
  <si>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</si>
  <si>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</si>
  <si>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</si>
  <si>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</si>
  <si>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</si>
  <si>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</si>
  <si>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</si>
  <si>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</si>
  <si>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</si>
  <si>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</si>
  <si>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</si>
  <si>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</si>
  <si>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</si>
  <si>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</si>
  <si>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</si>
  <si>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</si>
  <si>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</si>
  <si>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</si>
  <si>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</si>
  <si>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</si>
  <si>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</si>
  <si>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</si>
  <si>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</si>
  <si>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</si>
  <si>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</si>
  <si>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</si>
  <si>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</si>
  <si>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</si>
  <si>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</si>
  <si>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</si>
  <si>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</si>
  <si>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</si>
  <si>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</si>
  <si>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</si>
  <si>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</si>
  <si>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</si>
  <si>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</si>
  <si>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</si>
  <si>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</si>
  <si>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</si>
  <si>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</si>
  <si>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</si>
  <si>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</si>
  <si>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INSTITUTO COLOMBIANO DE BIENESTAR FAMILIAR</t>
  </si>
  <si>
    <t>NA</t>
  </si>
  <si>
    <t>UNIVERSIDAD DE IBAGUE</t>
  </si>
  <si>
    <t>FAMILIAR</t>
  </si>
  <si>
    <t>CORPORACIÓN PARA EL DESARROLLO Y BIENESTAR INTEGRAL DE LA COMUNIDAD LOS GIRASOLES</t>
  </si>
  <si>
    <t>INSTITUTO COLOMBIANO DE BIENESTAR FAMILIAR CENTRO ZONAL IBAGUÉ</t>
  </si>
  <si>
    <t>82 A 87</t>
  </si>
  <si>
    <t>77 A 81</t>
  </si>
  <si>
    <t>88 A 91</t>
  </si>
  <si>
    <t>94 A 98</t>
  </si>
  <si>
    <t xml:space="preserve">INSTITUTO COLOMBIANO DE BIENESTAR FAMILIAR </t>
  </si>
  <si>
    <t>100 A 101</t>
  </si>
  <si>
    <t>INSTITUTO COLOMBIANO DE BIENESTAR FAMILIAR CENTRO ZONAL LERIDA</t>
  </si>
  <si>
    <t>102 A 111</t>
  </si>
  <si>
    <t>114 A 119</t>
  </si>
  <si>
    <t>120 A 126</t>
  </si>
  <si>
    <t>ASOCIACIÓN AMICI DEI BAMBINI</t>
  </si>
  <si>
    <t>130 A 134</t>
  </si>
  <si>
    <t>135 A 140</t>
  </si>
  <si>
    <t>INSTITUTO COLOMBIANO DE BIENESTAR FAMILIAR CENTRO ZONAL IBAGUE</t>
  </si>
  <si>
    <t>817 A 822</t>
  </si>
  <si>
    <t>824 A 828</t>
  </si>
  <si>
    <t>831 A 835</t>
  </si>
  <si>
    <t>X</t>
  </si>
  <si>
    <t>CANTIDAD DE CUPOS QUE ACREDITA PARA EL GRUPO</t>
  </si>
  <si>
    <t>PSICOLOGA</t>
  </si>
  <si>
    <t>UNIVERSIDAD NACIONAL ABIERTA Y A DISTANCIA UNAD</t>
  </si>
  <si>
    <t>UNIVERSIDAD ANTONIO NARIÑO</t>
  </si>
  <si>
    <t>NO APLICA</t>
  </si>
  <si>
    <t>YEINER ASTRID PADILLA ORTIZ</t>
  </si>
  <si>
    <t>ADMINISTRADORA PUBLICA</t>
  </si>
  <si>
    <t>ESCUELA SUPERIOR DE ADMINISTRACION PUBLICA</t>
  </si>
  <si>
    <t>COORDINADORA</t>
  </si>
  <si>
    <t xml:space="preserve">CORPORACION PARA EL DESARROLLO Y BIENESTAR INTEGRAL DE LA COMUNIDAD LOS GIRASOLES. </t>
  </si>
  <si>
    <t>DIANA PAOLA MUÑOZ MARTINEZ</t>
  </si>
  <si>
    <t>LICENCIADA EN PEDAGOGIA INFANTIL</t>
  </si>
  <si>
    <t>UNIVERSIDAD DEL TOLIMA</t>
  </si>
  <si>
    <t xml:space="preserve">COLEGIO MIS HUELLITAS.  CORPORACION PARA EL DESARROLLO Y BIENESTAR INTEGRAL DE LA COMUNIDAD LOS GIRASOLES. </t>
  </si>
  <si>
    <t>COORDINADORA Y DOCENTE.                  COORDINADORA</t>
  </si>
  <si>
    <t>ENYI KATERINE MENJURA GUTIERREZ</t>
  </si>
  <si>
    <t>PSICOLOGA                        PSICOLOGA                        DOCENTE PSICOLOGIA</t>
  </si>
  <si>
    <t>SANDRA MILENA SANCHEZ ALZATE</t>
  </si>
  <si>
    <t>PSICOLOGA PASANTE.                             PSICOLOGA.                         PSICOLOGA.</t>
  </si>
  <si>
    <t>NANCY LILIANA RUBIO GARCIA</t>
  </si>
  <si>
    <t xml:space="preserve">UNIVERSIDAD ANTONIO NARIÑO CENTRO DE ATENCION PSICOLOGICA C.A.P. FUERZAS MILITARES DE COLOMBIA EJERCITO NACIONAL BATALLON No 28.  LICEO RETOÑITOS </t>
  </si>
  <si>
    <t xml:space="preserve">FEBRERO DE 2009 A JUNIO DE 2010.                                                           15/01/2014 A 30/06/2014 JUNIO DE 2010 A NOVIEMBRE DE 2011  </t>
  </si>
  <si>
    <t>INSTITUTO COLOMBIANO DE BIENESTAR FAMILIAR CENTRO ZONAL JORDAN.     ALDEAS INFANTILES SOS.    COLEGIO NUESTRA SEÑORA DEL ROSARIO. CORPORACION PARA EL DESARROLLO Y BIENESTAR INTEGRAL DE LA COMUNIDAD LOS GIRASOLES.</t>
  </si>
  <si>
    <t>PSICOLOGA PASANTE   EDUCADORA                PSICOLOGA ATENCION PSICOSOCIAL</t>
  </si>
  <si>
    <t>CYNDY JULIETH QUIMBAYO PINILLA</t>
  </si>
  <si>
    <t>LICENCIADA EN PEDAGOGICA INFANTIL</t>
  </si>
  <si>
    <t>LICEO ECOLOGICO PREESCOLAR Y PRIMARIA. GUARDERIA JARDIN INFANTIL NUEVO AMANECER. CORPORACION PARA EL DESARROLLO Y BIENESTAR INTEGRAL DE LA COMUNIDAD LOS GIRASOLES</t>
  </si>
  <si>
    <t>15/01/2013 A 31/12/2013  01/08/2014 A 26/11/2014</t>
  </si>
  <si>
    <t>2009 A 2013                        01/11/2014 A 24/11/2014</t>
  </si>
  <si>
    <t xml:space="preserve">FUNDACION SOCIAL PARA LA FORMACION Y EL MEJORAMIENTO DEL DESEMPEÑOEMPRESARIAL LABORAL, CIVICO Y ACADEMICO FUNIMEDES. ASOCIACION COMUNITARIA VIDA PARA IBAGUE. SEMINARIO BIBLICO ASAMBLEA DE DIOS. </t>
  </si>
  <si>
    <t xml:space="preserve">16/01/2013 A 31/12/2013  FEBRERO DE 2012 A 10/01/2013             FEBRERO DE 2012 A OCTUBRE DE 2012                               </t>
  </si>
  <si>
    <t xml:space="preserve">09/02/2004 A 30/11/2004 12/01/2007 A 12/09/2007  05/07/2005 A 30/11/2005   01/02/2006 A 30/11/2006     01/07/2013 A 31/12/2013  16/01/2014 A 26/11/2014      </t>
  </si>
  <si>
    <t>2009 A 2011                        MEDIA JORNADA AÑO 2013                   06/03/2014 A 31/10/2014</t>
  </si>
  <si>
    <t>DOCENTE                          DOCENTE                    COORDINADORA                 COORDINADORA</t>
  </si>
  <si>
    <t>MARTHA ISABEL DIAZ NOREÑA</t>
  </si>
  <si>
    <t>PSICOLOGO</t>
  </si>
  <si>
    <t>INSTITUCION EDUCATIVA PAN DE AZUCAR SEDE LA CERRAJOSA.</t>
  </si>
  <si>
    <t>02/02/2009 A 31/05/2011</t>
  </si>
  <si>
    <t>PSICOLOGA SOCIOEDUCATIVA</t>
  </si>
  <si>
    <t>MONICA DEL PILAR ARAMENDIZ MUÑOZ</t>
  </si>
  <si>
    <t>UNIVERSIDAD ANTONIO NARIÑO.  CORPORACION PARA EL DESARROLLO Y BIENESTAR INTEGRAL DE LA COMUNIDAD LOS GIRASOLES</t>
  </si>
  <si>
    <t>ENERO DE 2013 A JULIO DE 2013   01/11/2014 A 26/11/2014</t>
  </si>
  <si>
    <t xml:space="preserve">PSICOLOGA    PROFESIONAL DE ATENCION PSICOSOCIAL </t>
  </si>
  <si>
    <t>ESTIBALIZ SUAREZ</t>
  </si>
  <si>
    <t>LICENCIADA EN EDUCACION BASICA CON ENFASIS EN LENGUA CASTELLANA.</t>
  </si>
  <si>
    <t>CRUSAR CORPORACION REGIONAL UNIDA SOCIALMENTE A PROYECTAR RIQUEZA. CORPORACION PARA EL DESARROLLO Y BIENESTAR INTEGRAL DE LA COMUNIDAD LOS GIRASOLES.</t>
  </si>
  <si>
    <t xml:space="preserve">2009 A 2012.       01/10/2013 A 31/12/2013         16/01/2014 A 24/11/2014                      </t>
  </si>
  <si>
    <t>TRABAJO CON FAMILIAS.                               COORDINADORA</t>
  </si>
  <si>
    <t>ANA CAROLINA JIMENEZ ARANGO</t>
  </si>
  <si>
    <t>UNIVERSIDAD PILOTO DE COLOMBIA</t>
  </si>
  <si>
    <t>COMEDOR COMUNITARIO DE BOSA BRASILIA. CORPORACION PARA EL DESARROLLO Y BIENESTA INTEGRAL DE LA COMUNIDAD LOS GIRASOLES.</t>
  </si>
  <si>
    <t>15/01/2012 A 11/01/2013                01/11/2014 A 24/11/2014</t>
  </si>
  <si>
    <t>COORDINADORA PROYECTO NIÑOS HOY Y EMPRESARIOS MAÑANA.  PROFESIONAL EN APOYO PSICOSOCIAL</t>
  </si>
  <si>
    <t>KAROL VIVIANA MARTINEZ PRADA</t>
  </si>
  <si>
    <t>FUNDACION DEL ALTO MAGDALENA.    COMFAMILIAR.  MY SECON HOME SCHOOL.</t>
  </si>
  <si>
    <t>05/12/2012 A 28/02/2013       14/05/2012 A 30/11/2012     01/02/2011 A 30/11/2011</t>
  </si>
  <si>
    <t>ATENCION A FAMILIAS VICTIMAS DE LA OLA INVERNAL 2010 2011.      EDUCADOR FAMILIAR. PSICOORIENTADORA.</t>
  </si>
  <si>
    <t>PAULA PATRICIA PULGARIN PUERTA</t>
  </si>
  <si>
    <t>PROFESIONAL EL PSICOLOGIA SOCIAL COMUNITARIA</t>
  </si>
  <si>
    <t>ASOPADRES DEL MUNICIPIO DE PLANADAS TOLIMA CENTRO DE DESARROLLO INFANTIL LOS TRAVIESOS. ALCALDIA MUNICIPAL DE VENADILLO . CORPORACION PARA EL DESARROLLO Y BIENESTAR INTEGRAL DE LA COMUNIDAD.</t>
  </si>
  <si>
    <t>JULIO 2012 A ENERO 2013        JUNIO 2013 A AGOSTO 2014    13/07/2011 A 13/11/2011        01/08/2014 A 26/11/2014</t>
  </si>
  <si>
    <t>PSICOLOGA                    PSICOLOGA                   ATENCION PSICOSOCIAL</t>
  </si>
  <si>
    <t>LUZ HAIDITH AMEZQUITA DE NIETO</t>
  </si>
  <si>
    <t>FUNDACION IMIX      FUNDACION JOVENES POR SIEMPRE. CORPORACION PARA EL DESARROLLO Y BIENESTAR INTEGRAL DE LA COMUNIDAD LOS GIRASOLES</t>
  </si>
  <si>
    <t xml:space="preserve">05/08/2014 A 31/10/2014      02/01/2006 A 30/01/2008     01/11/2014 A 26/11/2014         </t>
  </si>
  <si>
    <t>PSICOLOGA CDI FAMILIAR.   ACTIVIDADES CON NIÑEZ Y ADOLESCENCIA, FAMILIA Y ADULTO MAYOR.                  PROFESIONA DE APOYO PSICOSOCIAL.</t>
  </si>
  <si>
    <t>MARTHA TERESA HERRERA FLOREZ</t>
  </si>
  <si>
    <t>TRABAJADORA SOCIAL</t>
  </si>
  <si>
    <t>UNIVERSIDAD INDUSTRIAL DE SANTANDER</t>
  </si>
  <si>
    <t>ASOCIACION EMPRENDER.  ALDEAS INFANTILES SOS</t>
  </si>
  <si>
    <t>15/04/2014 A 10/09/2014        20/05/2013 A 30/03/2014</t>
  </si>
  <si>
    <t>ATENCION A LA PRIMERA INFANCIA.   GERENTE DEL PROGRAMA ALDEAS INFANTILES SOS.</t>
  </si>
  <si>
    <t>CARMEN ANGELICA LOMBANA DUARTE</t>
  </si>
  <si>
    <t>FUNDACION UNIVERSITARIA MONSERRATE</t>
  </si>
  <si>
    <t>ALCALDIA MAYOR DE SANTAFE DE BOGOTA COMISARIA TRECE. DIRECCION LOCAL DE SALUD ALCALDIA MUNICIPAL LERIDA</t>
  </si>
  <si>
    <t>TRABAJADORA SOCIAL EN COMISARIA DE FAMILIA. TRABAJADORA SOCIAL CON FAMILIA.</t>
  </si>
  <si>
    <t>DIANA CAROLINA PUENTES OSPINA</t>
  </si>
  <si>
    <t>SEMESTRE A DE 2009</t>
  </si>
  <si>
    <t>FEBRERO 1998 A JULIO 998  17/09/2002 A 17/11/2002      04/01/2012 A 01/01/2014</t>
  </si>
  <si>
    <t>FUNDACION LA ESPERANZA.     UNIVERSIDAD DE IBAGUE. UNIVERSIDAD DE IBAGUE FACULTAD DE HUMANIDADES</t>
  </si>
  <si>
    <t>ENERO DE 2009 A 14/03/2011     NOVIEMBRE DE 2009 A ENERO DE 2010. JUNIO DE 2008 A 11/08/2009</t>
  </si>
  <si>
    <t>PSICOLOGA.             EDUCADORA FAMILIAR.  JEFE DE COMPONENTE DE FAMILIA</t>
  </si>
  <si>
    <t>PEDRO ALONSO AMADO MUNERA</t>
  </si>
  <si>
    <t>ADMINISTRADOR DE EMPRESAS</t>
  </si>
  <si>
    <t>CORPORACION PARA EL DESARROLLO Y BIENESTAR INTEGRAL DE LA COMUNIDAD LOS GIRASOLES.</t>
  </si>
  <si>
    <t>CORPORACION PARA EL DESARROLLO Y BIENESTAR INTEGRAL DE LA COMUNIDAD LOS GIRASOLES. LICEO INFANTIL SAN RAFAEL</t>
  </si>
  <si>
    <t>01/04/2013 A 31/07/2013      10/03/2012 A 15/12/012</t>
  </si>
  <si>
    <t>COORDINADOR DE CDI.    COORDINADOR.</t>
  </si>
  <si>
    <t>DIANA MARCELA GUERRERO MORENO</t>
  </si>
  <si>
    <t>JAZMIN ADRIANA REYES MURILLO</t>
  </si>
  <si>
    <t>UNIVERSIDAD DE IBAGUE. CORPORACION PARA EL DESARROLLO Y BIENESTAR INTEGRAL DE LA COMUNIDAD LOS GIRASOLES.</t>
  </si>
  <si>
    <t>AGOSTO 2012 A MAYO 2013.      01/10/2014 A 26/11/2014.</t>
  </si>
  <si>
    <t>PSICOLOGA PRACTICANTE.                     PROFESIONAL EN ATENCION PSICOSOCIAL.</t>
  </si>
  <si>
    <t>DIANA PATRICIA VELASQUEZ OBANDO</t>
  </si>
  <si>
    <t>ANA GISELA DIAZ AMAYA</t>
  </si>
  <si>
    <t>MARCELA PEREZ FLOREZ</t>
  </si>
  <si>
    <t>UNIVERSIDAD INNCA DE COLOMBIA</t>
  </si>
  <si>
    <t>COLEGIO REPUBLICA BOLIVARIANA DE VENEZUELA.  CORPORACION PARA EL DESARROLLO Y BIENESTAR INTEGRAL DE LA COMUNIDAD LOS GIRASOLES</t>
  </si>
  <si>
    <t>JULIO DE 2007 A FEBRERO DE 2008.    05/04/2013 A 30/06/2013   01/10/2013 A 31/12/2013 01/08/2014 A 24/11/2014</t>
  </si>
  <si>
    <t xml:space="preserve">PSICOLOGA PRACTICANTE. PROFESIONAL EN ATENCION PSICOSOCIAL.   COORDINADORA.                                         </t>
  </si>
  <si>
    <t>UNIVERSIDAD ANTONIO NARIÑO CENTRO DE ATENCION PSICOLOGICA C.A.P.  CORPORACION PARA EL DESARROLLO Y BIENESTAR INTEGRAL DE LA COMUNIDAD LOS GIRASOLES</t>
  </si>
  <si>
    <t>AGOSTO 2013 A DICIEMBRE 2013.  FEBRERO 2014 A JUNIO 2013. 01/11/2014 AL 26/11/2014</t>
  </si>
  <si>
    <t>PSICOLOGA.   PROFESIONAL EN ATENCION PSICOCIAL.</t>
  </si>
  <si>
    <t>CORPORACION OBSERVATORIO PARA LA PAZ. CASA DE ATENCION INTEGRAL A LA FAMILIA Y A LA NIÑEZ MALTRATADA C.A.I.F.  CORPORACION PARA EL DESARROLLO Y BIENESTAR INTEGRAL DE LA COMUNIDAD LOS GIRASOLES</t>
  </si>
  <si>
    <t>01/06/2013 A 31/12/2013      15/06/2012 A 31/12/2012.  01/02/2011 A 30/11/2011          01/08/2014 A 26/11/2014</t>
  </si>
  <si>
    <t>AGENTE EDUCATIVO FAMILIAS CON BIENESTAR. ATENCIÓN EN PSICOLOGIA A FAMILIAS. PROFESIONAL EN ATENCION PSICOSOCIAL</t>
  </si>
  <si>
    <t>ROFELTIL SALAZAR RAMIREZ</t>
  </si>
  <si>
    <t>DERLY ALEJANDRA OSPINA ORTIZ</t>
  </si>
  <si>
    <t>LISNEYDY BRICETH ANDRADE OVIEDO</t>
  </si>
  <si>
    <t>ADMINISTRADOR FINANCIERO</t>
  </si>
  <si>
    <t>CORPORACION PARA EL DESARROLLO Y BIENESTAR INTEGRAL DE LA COMUNIDAD LOS GIRASOLES</t>
  </si>
  <si>
    <t>12/11/2012 A 31/12/2012.    15/01/2013 A 31/12/2013.   16/01/2014 A 31/07/2014</t>
  </si>
  <si>
    <t>COORDINADOR DE CDI MODALIDAD INSTITUCIONAL.</t>
  </si>
  <si>
    <t>PSICOLOGO SOCIAL COMUNITARIO</t>
  </si>
  <si>
    <t>PROFESIONAL EN ATENCION PSICOSOCIAL.    EDUCADOR FAMILIAR.</t>
  </si>
  <si>
    <t>CORPORACION PARA EL DESARROLLO Y BIENESTAR INTEGRAL DE LA COMUNIDAD LOS GIRASOLES. FUNDACION CONCERN COLOMBIA. OBSERVATORIO PARA LA PAZ</t>
  </si>
  <si>
    <t>01/10/2013 A 31/12/2013    16/01/2014 A 15/12/2014.  13/07/2011 A 31/12/2011. 15/06/2012 A 31/12/2012</t>
  </si>
  <si>
    <t>ICBF REGIONAL TOLIMA-CAIVAS.CENTRO DE ATENCION Y SERVICIOS PSICOLOGICOS.</t>
  </si>
  <si>
    <t xml:space="preserve">02/02/2013 A 29/11/2013.  DOS MESES EN EL AÑO 2014.       </t>
  </si>
  <si>
    <t>PRACTICA PROFESIONAL.  ATENCIÓN A FAMILIAS Y ESTUDIANTES</t>
  </si>
  <si>
    <t>PAULA ELEONORA ARCINIEGAS ACOSTA</t>
  </si>
  <si>
    <t>NIDIA DEL CONSUELO BARRAGAN CORRAL</t>
  </si>
  <si>
    <t>ANDERSON EDUARDO LOZANO GUZMAN</t>
  </si>
  <si>
    <t>LEINY PAOLA PERDOMO HERRERA</t>
  </si>
  <si>
    <t>JAIR LEANDRO ALVAREZ PEÑALOSA</t>
  </si>
  <si>
    <t>PROFESIONAL EN SALUD OCUPACIONAL</t>
  </si>
  <si>
    <t>UNIVERSIDAD DEL QUINDIO</t>
  </si>
  <si>
    <t>FUNDACION CONCERN UNIVERSAL.       ALCALDIA DE LERIDA TOLIMA.   CORPORACION PARA EL DESARROLLO Y BIENESTAR INTEGRAL DE LA COMUNIDAD LOS GIRASOLES.</t>
  </si>
  <si>
    <t>EDUCADORA FAMILIAR                 AGENTE EDUCATIVO.  COORDINADOR .</t>
  </si>
  <si>
    <t>13/07/2011 A 31/12/2011     01/02/2003 A 31/07/2003    17/09/2012 A 31/12/2012   15/01/2013 A 31/12/2013    16/01/2014 A 24/11/2014</t>
  </si>
  <si>
    <t>ECONOMISTA</t>
  </si>
  <si>
    <t>01/02/2013 A 31/12/2013    16/01/2014 A 24/11/2014    02/02/2007 A 31/12/2007   15/01/2008 A 31/12/2008 15/01/2009 A 31/12/2009   15/01/2010 A 30/1/2010</t>
  </si>
  <si>
    <t>LICENCIADO EN PEDAGOGIA INFANTIL</t>
  </si>
  <si>
    <t>PROGRAMA DE DESARROLLO EDUCATIVO.         PASSUS IPS-TALLER PSICOMOTRIZ. ALBERGUE INFANTIL ALFONSO LOPEZ.</t>
  </si>
  <si>
    <t>13/07/2013 A 13/10/2013    26/09/2011 A 31/01/2014     01/05/2009 A 30/09/2011</t>
  </si>
  <si>
    <t>ASESOR PEDAGOGICO.   PEDAGOGO EDUCADOR ESPECIAL.         EDUCADOR PEDAGOGICO.</t>
  </si>
  <si>
    <t>LICEO MUSICAL SANTA CECILIA. CORPORACION PARA EL DESARROLLO Y BIENESTAR INTEGRAL DE LA COMUNIDAD.</t>
  </si>
  <si>
    <t>DOCENTE                      DOCENTE PERFIL 1.</t>
  </si>
  <si>
    <t>01/04/2010 A 30/11/2013  16/01/2014 A 24/11/2014</t>
  </si>
  <si>
    <t>TECNOLOGO EN ADMINISTRACION FINANCIERA</t>
  </si>
  <si>
    <t>09/21/2012</t>
  </si>
  <si>
    <t>ASESORIAS CONTABLES Y TRIBUTARIAS ASTRICONT S.A.S.  INPORTACIONES LTDA</t>
  </si>
  <si>
    <t>01/05/2014 A 31/08/2014      28/11/2012 A 20/03/2013</t>
  </si>
  <si>
    <t>ASISTENTE ADMINISTRATIVO.     ASESOR COMERCIAL Y DE CARTERA.</t>
  </si>
  <si>
    <t>FUNDACION ANGELES DE AMOR.                       INSTITUTO POLITECNICO LUIS A. RENGIFO FUNDACION FEI.</t>
  </si>
  <si>
    <t>ENERO DE 2011 A 17/05/2011     06/09/2011 A 25/11/2011</t>
  </si>
  <si>
    <t xml:space="preserve">PRACTICA EN INTERVENCION PSICOSOCIAL EN FAMILIA. </t>
  </si>
  <si>
    <t>26,13</t>
  </si>
  <si>
    <t>24</t>
  </si>
  <si>
    <t>Certificación presentada en la reg. Huila</t>
  </si>
  <si>
    <t>LA SUPERVISORA DEL CONTRATO REMITIO CERTIFICACIÓN DE CUMPLIMIENTO INSATISFACTORIO POR REQUERIMIENTO S Y EN CURSO DOS PROCESO SANCIONATORIOS.</t>
  </si>
  <si>
    <t>13,06</t>
  </si>
  <si>
    <t>2,70</t>
  </si>
  <si>
    <r>
      <t xml:space="preserve">LA SUPERVISORA DEL CONTRATO REMITIO CERTIFICACIÓN DE CUMPLIMIENTO INSATISFACTORIO POR REQUERIMIENTOS Y EN CURSO </t>
    </r>
    <r>
      <rPr>
        <sz val="11"/>
        <color rgb="FFFF0000"/>
        <rFont val="Calibri"/>
        <family val="2"/>
      </rPr>
      <t>DOS</t>
    </r>
    <r>
      <rPr>
        <sz val="11"/>
        <rFont val="Calibri"/>
        <family val="2"/>
      </rPr>
      <t xml:space="preserve"> PROCESO SANCIONATORIOS.</t>
    </r>
  </si>
  <si>
    <t>0</t>
  </si>
  <si>
    <t>LA SUPERVISORA DEL CONTRATO REMITIO CERTIFICACIÓN DE CUMPLIMIENTO INSATISFACTORIO POR REQUERIMIENTO S Y EN CURSO DE PROCESO SANCIONATORIO.</t>
  </si>
  <si>
    <t>LA SUPERVISORA DEL CONTRATO REMITIO CERTIFICACIÓN DE CUMPLIMIENTO  NO SATISFACTORIO POR REQUERIMIENTOS Y EN CURSO UN (1)  PROCESO SANCIONATORIO.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</si>
</sst>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9"/>
      <color rgb="FFFF0000"/>
      <name val="Calibri"/>
      <family val="2"/>
      <scheme val="minor"/>
    </font>
    <font>
      <b/>
      <sz val="14"/>
      <name val="Calibri"/>
      <family val="2"/>
    </font>
    <font>
      <sz val="11"/>
      <color rgb="FFFF000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36">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4"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172" fontId="13" fillId="0" borderId="1" xfId="0" applyNumberFormat="1" applyFont="1" applyFill="1" applyBorder="1" applyAlignment="1" applyProtection="1">
      <alignment horizontal="center" vertical="center" wrapText="1"/>
      <protection locked="0"/>
    </xf>
    <xf numFmtId="1" fontId="13" fillId="0" borderId="1" xfId="3"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71" fontId="13" fillId="6" borderId="1" xfId="0" applyNumberFormat="1" applyFont="1" applyFill="1" applyBorder="1" applyAlignment="1" applyProtection="1">
      <alignment horizontal="center" vertical="center" wrapText="1"/>
      <protection locked="0"/>
    </xf>
    <xf numFmtId="0" fontId="0" fillId="6" borderId="0" xfId="0" applyFill="1" applyAlignment="1">
      <alignment vertical="center"/>
    </xf>
    <xf numFmtId="0" fontId="15" fillId="6" borderId="0" xfId="0" applyFont="1" applyFill="1" applyBorder="1" applyAlignment="1">
      <alignment horizontal="left" vertical="center"/>
    </xf>
    <xf numFmtId="0" fontId="25" fillId="6" borderId="0" xfId="0" applyFont="1" applyFill="1" applyBorder="1" applyAlignment="1">
      <alignment horizontal="left" vertical="center"/>
    </xf>
    <xf numFmtId="2" fontId="1" fillId="2" borderId="23" xfId="0" applyNumberFormat="1" applyFont="1" applyFill="1" applyBorder="1" applyAlignment="1">
      <alignment horizontal="center" vertical="center" wrapText="1"/>
    </xf>
    <xf numFmtId="1" fontId="13" fillId="0" borderId="5" xfId="0" applyNumberFormat="1" applyFont="1" applyFill="1" applyBorder="1" applyAlignment="1" applyProtection="1">
      <alignment horizontal="center" vertical="center" wrapText="1"/>
      <protection locked="0"/>
    </xf>
    <xf numFmtId="2" fontId="13" fillId="0" borderId="5" xfId="0" applyNumberFormat="1" applyFont="1" applyFill="1" applyBorder="1" applyAlignment="1" applyProtection="1">
      <alignment horizontal="center" vertical="center" wrapText="1"/>
      <protection locked="0"/>
    </xf>
    <xf numFmtId="2" fontId="18" fillId="0" borderId="5" xfId="0" applyNumberFormat="1" applyFont="1" applyFill="1" applyBorder="1" applyAlignment="1" applyProtection="1">
      <alignment horizontal="center" vertical="center" wrapText="1"/>
      <protection locked="0"/>
    </xf>
    <xf numFmtId="0" fontId="1" fillId="2" borderId="24" xfId="0" applyFont="1" applyFill="1" applyBorder="1" applyAlignment="1">
      <alignment horizontal="center" vertical="center" wrapText="1"/>
    </xf>
    <xf numFmtId="2" fontId="13" fillId="0" borderId="14" xfId="0" applyNumberFormat="1" applyFont="1" applyFill="1" applyBorder="1" applyAlignment="1" applyProtection="1">
      <alignment horizontal="center" vertical="center" wrapText="1"/>
      <protection locked="0"/>
    </xf>
    <xf numFmtId="49" fontId="18" fillId="0" borderId="14" xfId="0" applyNumberFormat="1" applyFont="1" applyFill="1" applyBorder="1" applyAlignment="1" applyProtection="1">
      <alignment horizontal="center" vertical="center" wrapText="1"/>
      <protection locked="0"/>
    </xf>
    <xf numFmtId="2" fontId="1" fillId="2" borderId="1" xfId="0" applyNumberFormat="1" applyFont="1" applyFill="1" applyBorder="1" applyAlignment="1">
      <alignment horizontal="center" vertical="center" wrapText="1"/>
    </xf>
    <xf numFmtId="0" fontId="0" fillId="0" borderId="0" xfId="0" applyNumberFormat="1" applyFill="1" applyAlignment="1">
      <alignment vertical="center"/>
    </xf>
    <xf numFmtId="1" fontId="25" fillId="0" borderId="0" xfId="0" applyNumberFormat="1" applyFont="1" applyFill="1" applyBorder="1" applyAlignment="1">
      <alignment horizontal="left" vertical="center"/>
    </xf>
    <xf numFmtId="0" fontId="0" fillId="0" borderId="0" xfId="0" applyFill="1" applyBorder="1" applyAlignment="1">
      <alignment vertical="center"/>
    </xf>
    <xf numFmtId="171" fontId="13" fillId="6" borderId="0"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Font="1" applyBorder="1" applyAlignment="1">
      <alignment wrapText="1"/>
    </xf>
    <xf numFmtId="0" fontId="0" fillId="0" borderId="1" xfId="0" applyFont="1" applyBorder="1" applyAlignment="1">
      <alignment vertical="center" wrapText="1"/>
    </xf>
    <xf numFmtId="0" fontId="0" fillId="0" borderId="1" xfId="0" applyFont="1" applyFill="1" applyBorder="1" applyAlignment="1">
      <alignment vertical="center" wrapText="1"/>
    </xf>
    <xf numFmtId="0" fontId="2" fillId="0" borderId="1" xfId="0" applyFont="1" applyBorder="1" applyAlignment="1">
      <alignment horizontal="left" vertical="center"/>
    </xf>
    <xf numFmtId="14" fontId="0" fillId="0" borderId="1" xfId="0" applyNumberFormat="1" applyFont="1" applyBorder="1" applyAlignment="1">
      <alignment vertical="center" wrapText="1"/>
    </xf>
    <xf numFmtId="0" fontId="0" fillId="0" borderId="1" xfId="0" applyFont="1" applyBorder="1" applyAlignment="1">
      <alignment vertical="top" wrapText="1"/>
    </xf>
    <xf numFmtId="0" fontId="0" fillId="0" borderId="1" xfId="0" applyFont="1" applyBorder="1" applyAlignment="1">
      <alignment vertical="center"/>
    </xf>
    <xf numFmtId="0" fontId="0" fillId="0" borderId="1" xfId="0" applyFont="1" applyBorder="1" applyAlignment="1"/>
    <xf numFmtId="0" fontId="0" fillId="0" borderId="1" xfId="0" applyFont="1" applyFill="1" applyBorder="1"/>
    <xf numFmtId="0" fontId="0" fillId="0" borderId="1" xfId="0" applyFont="1" applyFill="1" applyBorder="1" applyAlignment="1">
      <alignment horizontal="left" vertical="top" wrapText="1"/>
    </xf>
    <xf numFmtId="0" fontId="0" fillId="0" borderId="1" xfId="0" applyFont="1" applyBorder="1" applyAlignment="1">
      <alignment horizontal="center" vertical="center"/>
    </xf>
    <xf numFmtId="0" fontId="0" fillId="0" borderId="1" xfId="0" applyFont="1" applyBorder="1" applyAlignment="1">
      <alignment horizontal="left" vertical="center"/>
    </xf>
    <xf numFmtId="14" fontId="0" fillId="0" borderId="1" xfId="0" applyNumberFormat="1" applyFont="1" applyBorder="1" applyAlignment="1"/>
    <xf numFmtId="0" fontId="0" fillId="0" borderId="1" xfId="0" applyFont="1" applyFill="1" applyBorder="1" applyAlignment="1">
      <alignment wrapText="1"/>
    </xf>
    <xf numFmtId="0" fontId="0" fillId="0" borderId="1" xfId="0" applyFont="1" applyBorder="1" applyAlignment="1">
      <alignment horizontal="center" vertical="center" wrapText="1"/>
    </xf>
    <xf numFmtId="0" fontId="0" fillId="0" borderId="1" xfId="0" applyFont="1" applyFill="1" applyBorder="1" applyAlignment="1">
      <alignment vertical="top" wrapText="1"/>
    </xf>
    <xf numFmtId="0" fontId="0" fillId="0" borderId="1" xfId="0" applyFont="1" applyFill="1" applyBorder="1" applyAlignment="1">
      <alignment horizontal="center" vertical="center" wrapText="1"/>
    </xf>
    <xf numFmtId="14" fontId="0" fillId="0" borderId="1" xfId="0" applyNumberFormat="1" applyFont="1" applyBorder="1" applyAlignment="1">
      <alignment vertical="center"/>
    </xf>
    <xf numFmtId="0" fontId="0" fillId="0" borderId="1" xfId="0" applyFont="1" applyFill="1" applyBorder="1" applyAlignment="1">
      <alignment vertical="center"/>
    </xf>
    <xf numFmtId="14" fontId="0" fillId="0" borderId="1" xfId="0" applyNumberFormat="1" applyBorder="1" applyAlignment="1">
      <alignment vertical="center"/>
    </xf>
    <xf numFmtId="0" fontId="0" fillId="0" borderId="1" xfId="0" applyBorder="1" applyAlignment="1">
      <alignment vertical="top"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wrapText="1"/>
    </xf>
    <xf numFmtId="0" fontId="1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4" fillId="0" borderId="1" xfId="0" applyFont="1" applyBorder="1" applyAlignment="1">
      <alignment horizontal="center" vertical="top" wrapText="1"/>
    </xf>
    <xf numFmtId="43" fontId="13" fillId="0" borderId="1" xfId="1"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11" fillId="0" borderId="1" xfId="0" applyFont="1" applyFill="1" applyBorder="1" applyAlignment="1">
      <alignment horizontal="left" vertical="top"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1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18" xfId="0" applyFont="1" applyFill="1" applyBorder="1" applyAlignment="1">
      <alignment horizontal="center" vertical="center" wrapText="1"/>
    </xf>
    <xf numFmtId="0" fontId="0" fillId="0" borderId="1" xfId="0" applyFont="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zoomScale="70" zoomScaleNormal="70" workbookViewId="0">
      <selection activeCell="P51" sqref="P51"/>
    </sheetView>
  </sheetViews>
  <sheetFormatPr baseColWidth="10" defaultRowHeight="14.4" x14ac:dyDescent="0.3"/>
  <cols>
    <col min="1" max="1" width="3.109375" style="8" bestFit="1" customWidth="1"/>
    <col min="2" max="2" width="58.88671875" style="8" customWidth="1"/>
    <col min="3" max="3" width="31.109375" style="8" customWidth="1"/>
    <col min="4" max="4" width="26.6640625" style="8" customWidth="1"/>
    <col min="5" max="5" width="25" style="8" customWidth="1"/>
    <col min="6" max="7" width="29.6640625" style="8" customWidth="1"/>
    <col min="8" max="8" width="23" style="8" customWidth="1"/>
    <col min="9" max="9" width="27.33203125" style="8" customWidth="1"/>
    <col min="10" max="10" width="17.5546875" style="8" customWidth="1"/>
    <col min="11" max="11" width="23.88671875" style="8" customWidth="1"/>
    <col min="12" max="12" width="17.6640625" style="8" customWidth="1"/>
    <col min="13" max="13" width="26.33203125" style="8" customWidth="1"/>
    <col min="14" max="14" width="22.109375" style="8" customWidth="1"/>
    <col min="15" max="15" width="26.109375" style="8" customWidth="1"/>
    <col min="16" max="16" width="19.5546875" style="8" bestFit="1" customWidth="1"/>
    <col min="17" max="17" width="30.5546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219" t="s">
        <v>61</v>
      </c>
      <c r="C2" s="220"/>
      <c r="D2" s="220"/>
      <c r="E2" s="220"/>
      <c r="F2" s="220"/>
      <c r="G2" s="220"/>
      <c r="H2" s="220"/>
      <c r="I2" s="220"/>
      <c r="J2" s="220"/>
      <c r="K2" s="220"/>
      <c r="L2" s="220"/>
      <c r="M2" s="220"/>
      <c r="N2" s="220"/>
      <c r="O2" s="220"/>
      <c r="P2" s="220"/>
    </row>
    <row r="4" spans="1:16" ht="25.8" x14ac:dyDescent="0.3">
      <c r="B4" s="230" t="s">
        <v>47</v>
      </c>
      <c r="C4" s="230"/>
      <c r="D4" s="230"/>
      <c r="E4" s="230"/>
      <c r="F4" s="230"/>
      <c r="G4" s="230"/>
      <c r="H4" s="230"/>
      <c r="I4" s="230"/>
      <c r="J4" s="230"/>
      <c r="K4" s="230"/>
      <c r="L4" s="230"/>
      <c r="M4" s="230"/>
      <c r="N4" s="230"/>
      <c r="O4" s="230"/>
      <c r="P4" s="230"/>
    </row>
    <row r="5" spans="1:16" s="88" customFormat="1" ht="39.75" customHeight="1" x14ac:dyDescent="0.4">
      <c r="A5" s="201" t="s">
        <v>116</v>
      </c>
      <c r="B5" s="201"/>
      <c r="C5" s="201"/>
      <c r="D5" s="201"/>
      <c r="E5" s="201"/>
      <c r="F5" s="201"/>
      <c r="G5" s="201"/>
      <c r="H5" s="201"/>
      <c r="I5" s="201"/>
      <c r="J5" s="201"/>
      <c r="K5" s="201"/>
      <c r="L5" s="201"/>
    </row>
    <row r="6" spans="1:16" ht="15" thickBot="1" x14ac:dyDescent="0.35"/>
    <row r="7" spans="1:16" ht="21.6" thickBot="1" x14ac:dyDescent="0.35">
      <c r="B7" s="10" t="s">
        <v>4</v>
      </c>
      <c r="C7" s="197" t="s">
        <v>121</v>
      </c>
      <c r="D7" s="197"/>
      <c r="E7" s="197"/>
      <c r="F7" s="197"/>
      <c r="G7" s="197"/>
      <c r="H7" s="197"/>
      <c r="I7" s="197"/>
      <c r="J7" s="197"/>
      <c r="K7" s="197"/>
      <c r="L7" s="197"/>
      <c r="M7" s="197"/>
      <c r="N7" s="198"/>
    </row>
    <row r="8" spans="1:16" ht="16.2" thickBot="1" x14ac:dyDescent="0.35">
      <c r="B8" s="11" t="s">
        <v>5</v>
      </c>
      <c r="C8" s="197"/>
      <c r="D8" s="197"/>
      <c r="E8" s="197"/>
      <c r="F8" s="197"/>
      <c r="G8" s="197"/>
      <c r="H8" s="197"/>
      <c r="I8" s="197"/>
      <c r="J8" s="197"/>
      <c r="K8" s="197"/>
      <c r="L8" s="197"/>
      <c r="M8" s="197"/>
      <c r="N8" s="198"/>
    </row>
    <row r="9" spans="1:16" ht="16.2" thickBot="1" x14ac:dyDescent="0.35">
      <c r="B9" s="11" t="s">
        <v>6</v>
      </c>
      <c r="C9" s="197"/>
      <c r="D9" s="197"/>
      <c r="E9" s="197"/>
      <c r="F9" s="197"/>
      <c r="G9" s="197"/>
      <c r="H9" s="197"/>
      <c r="I9" s="197"/>
      <c r="J9" s="197"/>
      <c r="K9" s="197"/>
      <c r="L9" s="197"/>
      <c r="M9" s="197"/>
      <c r="N9" s="198"/>
    </row>
    <row r="10" spans="1:16" ht="16.2" thickBot="1" x14ac:dyDescent="0.35">
      <c r="B10" s="11" t="s">
        <v>7</v>
      </c>
      <c r="C10" s="197"/>
      <c r="D10" s="197"/>
      <c r="E10" s="197"/>
      <c r="F10" s="197"/>
      <c r="G10" s="197"/>
      <c r="H10" s="197"/>
      <c r="I10" s="197"/>
      <c r="J10" s="197"/>
      <c r="K10" s="197"/>
      <c r="L10" s="197"/>
      <c r="M10" s="197"/>
      <c r="N10" s="198"/>
    </row>
    <row r="11" spans="1:16" ht="16.2" thickBot="1" x14ac:dyDescent="0.35">
      <c r="B11" s="11" t="s">
        <v>8</v>
      </c>
      <c r="C11" s="199">
        <v>40</v>
      </c>
      <c r="D11" s="199"/>
      <c r="E11" s="200"/>
      <c r="F11" s="32"/>
      <c r="G11" s="32"/>
      <c r="H11" s="32"/>
      <c r="I11" s="32"/>
      <c r="J11" s="32"/>
      <c r="K11" s="32"/>
      <c r="L11" s="32"/>
      <c r="M11" s="32"/>
      <c r="N11" s="33"/>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7"/>
      <c r="J13" s="7"/>
      <c r="K13" s="7"/>
      <c r="L13" s="7"/>
      <c r="M13" s="7"/>
      <c r="N13" s="18"/>
    </row>
    <row r="14" spans="1:16" x14ac:dyDescent="0.3">
      <c r="I14" s="7"/>
      <c r="J14" s="7"/>
      <c r="K14" s="7"/>
      <c r="L14" s="7"/>
      <c r="M14" s="7"/>
      <c r="N14" s="20"/>
    </row>
    <row r="15" spans="1:16" ht="45.75" customHeight="1" x14ac:dyDescent="0.3">
      <c r="B15" s="204" t="s">
        <v>63</v>
      </c>
      <c r="C15" s="204"/>
      <c r="D15" s="48" t="s">
        <v>12</v>
      </c>
      <c r="E15" s="48" t="s">
        <v>13</v>
      </c>
      <c r="F15" s="48" t="s">
        <v>28</v>
      </c>
      <c r="G15" s="75"/>
      <c r="I15" s="34"/>
      <c r="J15" s="34"/>
      <c r="K15" s="34"/>
      <c r="L15" s="34"/>
      <c r="M15" s="34"/>
      <c r="N15" s="20"/>
    </row>
    <row r="16" spans="1:16" x14ac:dyDescent="0.3">
      <c r="B16" s="204"/>
      <c r="C16" s="204"/>
      <c r="D16" s="48">
        <v>40</v>
      </c>
      <c r="E16" s="114">
        <v>839488962</v>
      </c>
      <c r="F16" s="114">
        <v>402</v>
      </c>
      <c r="G16" s="76"/>
      <c r="I16" s="35"/>
      <c r="J16" s="35"/>
      <c r="K16" s="35"/>
      <c r="L16" s="35"/>
      <c r="M16" s="35"/>
      <c r="N16" s="20"/>
    </row>
    <row r="17" spans="1:14" x14ac:dyDescent="0.3">
      <c r="B17" s="204"/>
      <c r="C17" s="204"/>
      <c r="D17" s="48"/>
      <c r="E17" s="114"/>
      <c r="F17" s="114"/>
      <c r="G17" s="76"/>
      <c r="I17" s="35"/>
      <c r="J17" s="35"/>
      <c r="K17" s="35"/>
      <c r="L17" s="35"/>
      <c r="M17" s="35"/>
      <c r="N17" s="20"/>
    </row>
    <row r="18" spans="1:14" x14ac:dyDescent="0.3">
      <c r="B18" s="204"/>
      <c r="C18" s="204"/>
      <c r="D18" s="48"/>
      <c r="E18" s="114"/>
      <c r="F18" s="114"/>
      <c r="G18" s="76"/>
      <c r="I18" s="35"/>
      <c r="J18" s="35"/>
      <c r="K18" s="35"/>
      <c r="L18" s="35"/>
      <c r="M18" s="35"/>
      <c r="N18" s="20"/>
    </row>
    <row r="19" spans="1:14" x14ac:dyDescent="0.3">
      <c r="B19" s="204"/>
      <c r="C19" s="204"/>
      <c r="D19" s="48"/>
      <c r="E19" s="115"/>
      <c r="F19" s="114"/>
      <c r="G19" s="76"/>
      <c r="H19" s="21"/>
      <c r="I19" s="35"/>
      <c r="J19" s="35"/>
      <c r="K19" s="35"/>
      <c r="L19" s="35"/>
      <c r="M19" s="35"/>
      <c r="N19" s="19"/>
    </row>
    <row r="20" spans="1:14" x14ac:dyDescent="0.3">
      <c r="B20" s="204"/>
      <c r="C20" s="204"/>
      <c r="D20" s="48"/>
      <c r="E20" s="115"/>
      <c r="F20" s="114"/>
      <c r="G20" s="76"/>
      <c r="H20" s="21"/>
      <c r="I20" s="37"/>
      <c r="J20" s="37"/>
      <c r="K20" s="37"/>
      <c r="L20" s="37"/>
      <c r="M20" s="37"/>
      <c r="N20" s="19"/>
    </row>
    <row r="21" spans="1:14" x14ac:dyDescent="0.3">
      <c r="B21" s="204"/>
      <c r="C21" s="204"/>
      <c r="D21" s="48"/>
      <c r="E21" s="115"/>
      <c r="F21" s="114"/>
      <c r="G21" s="76"/>
      <c r="H21" s="21"/>
      <c r="I21" s="7"/>
      <c r="J21" s="7"/>
      <c r="K21" s="7"/>
      <c r="L21" s="7"/>
      <c r="M21" s="7"/>
      <c r="N21" s="19"/>
    </row>
    <row r="22" spans="1:14" x14ac:dyDescent="0.3">
      <c r="B22" s="204"/>
      <c r="C22" s="204"/>
      <c r="D22" s="48"/>
      <c r="E22" s="115"/>
      <c r="F22" s="114"/>
      <c r="G22" s="76"/>
      <c r="H22" s="21"/>
      <c r="I22" s="7"/>
      <c r="J22" s="7"/>
      <c r="K22" s="7"/>
      <c r="L22" s="7"/>
      <c r="M22" s="7"/>
      <c r="N22" s="19"/>
    </row>
    <row r="23" spans="1:14" ht="15" thickBot="1" x14ac:dyDescent="0.35">
      <c r="B23" s="231" t="s">
        <v>14</v>
      </c>
      <c r="C23" s="232"/>
      <c r="D23" s="48"/>
      <c r="E23" s="116">
        <f>SUM(E16:E22)</f>
        <v>839488962</v>
      </c>
      <c r="F23" s="114">
        <f>SUM(F16:F22)</f>
        <v>402</v>
      </c>
      <c r="G23" s="76"/>
      <c r="H23" s="21"/>
      <c r="I23" s="7"/>
      <c r="J23" s="7"/>
      <c r="K23" s="7"/>
      <c r="L23" s="7"/>
      <c r="M23" s="7"/>
      <c r="N23" s="19"/>
    </row>
    <row r="24" spans="1:14" ht="29.4" thickBot="1" x14ac:dyDescent="0.35">
      <c r="A24" s="39"/>
      <c r="B24" s="49" t="s">
        <v>15</v>
      </c>
      <c r="C24" s="49" t="s">
        <v>64</v>
      </c>
      <c r="E24" s="34"/>
      <c r="F24" s="34"/>
      <c r="G24" s="34"/>
      <c r="H24" s="34"/>
      <c r="I24" s="9"/>
      <c r="J24" s="9"/>
      <c r="K24" s="9"/>
      <c r="L24" s="9"/>
      <c r="M24" s="9"/>
    </row>
    <row r="25" spans="1:14" ht="15" thickBot="1" x14ac:dyDescent="0.35">
      <c r="A25" s="40">
        <v>1</v>
      </c>
      <c r="C25" s="42">
        <f>+F23*80%</f>
        <v>321.60000000000002</v>
      </c>
      <c r="D25" s="38"/>
      <c r="E25" s="41">
        <f>E23</f>
        <v>839488962</v>
      </c>
      <c r="F25" s="36"/>
      <c r="G25" s="36"/>
      <c r="H25" s="36"/>
      <c r="I25" s="22"/>
      <c r="J25" s="22"/>
      <c r="K25" s="22"/>
      <c r="L25" s="22"/>
      <c r="M25" s="22"/>
    </row>
    <row r="26" spans="1:14" x14ac:dyDescent="0.3">
      <c r="A26" s="83"/>
      <c r="C26" s="84"/>
      <c r="D26" s="35"/>
      <c r="E26" s="85"/>
      <c r="F26" s="36"/>
      <c r="G26" s="36"/>
      <c r="H26" s="36"/>
      <c r="I26" s="22"/>
      <c r="J26" s="22"/>
      <c r="K26" s="22"/>
      <c r="L26" s="22"/>
      <c r="M26" s="22"/>
    </row>
    <row r="27" spans="1:14" x14ac:dyDescent="0.3">
      <c r="A27" s="83"/>
      <c r="C27" s="84"/>
      <c r="D27" s="35"/>
      <c r="E27" s="85"/>
      <c r="F27" s="36"/>
      <c r="G27" s="36"/>
      <c r="H27" s="36"/>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28"/>
      <c r="D31" s="186" t="s">
        <v>140</v>
      </c>
      <c r="E31" s="88"/>
      <c r="F31" s="88"/>
      <c r="G31" s="88"/>
      <c r="H31" s="88"/>
      <c r="I31" s="91"/>
      <c r="J31" s="91"/>
      <c r="K31" s="91"/>
      <c r="L31" s="91"/>
      <c r="M31" s="91"/>
      <c r="N31" s="92"/>
    </row>
    <row r="32" spans="1:14" x14ac:dyDescent="0.3">
      <c r="A32" s="83"/>
      <c r="B32" s="105" t="s">
        <v>99</v>
      </c>
      <c r="C32" s="128" t="s">
        <v>140</v>
      </c>
      <c r="D32" s="105"/>
      <c r="E32" s="88"/>
      <c r="F32" s="88"/>
      <c r="G32" s="88"/>
      <c r="H32" s="88"/>
      <c r="I32" s="91"/>
      <c r="J32" s="91"/>
      <c r="K32" s="91"/>
      <c r="L32" s="91"/>
      <c r="M32" s="91"/>
      <c r="N32" s="92"/>
    </row>
    <row r="33" spans="1:14" x14ac:dyDescent="0.3">
      <c r="A33" s="83"/>
      <c r="B33" s="105" t="s">
        <v>100</v>
      </c>
      <c r="C33" s="180" t="s">
        <v>140</v>
      </c>
      <c r="D33" s="105"/>
      <c r="E33" s="88"/>
      <c r="F33" s="88"/>
      <c r="G33" s="88"/>
      <c r="H33" s="88"/>
      <c r="I33" s="91"/>
      <c r="J33" s="91"/>
      <c r="K33" s="91"/>
      <c r="L33" s="91"/>
      <c r="M33" s="91"/>
      <c r="N33" s="92"/>
    </row>
    <row r="34" spans="1:14" x14ac:dyDescent="0.3">
      <c r="A34" s="83"/>
      <c r="B34" s="105" t="s">
        <v>101</v>
      </c>
      <c r="C34" s="180" t="s">
        <v>140</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07">
        <v>20</v>
      </c>
      <c r="E41" s="211">
        <f>+D41+D42</f>
        <v>80</v>
      </c>
      <c r="F41" s="88"/>
      <c r="G41" s="88"/>
      <c r="H41" s="88"/>
      <c r="I41" s="91"/>
      <c r="J41" s="91"/>
      <c r="K41" s="91"/>
      <c r="L41" s="91"/>
      <c r="M41" s="91"/>
      <c r="N41" s="92"/>
    </row>
    <row r="42" spans="1:14" ht="55.2" x14ac:dyDescent="0.3">
      <c r="A42" s="83"/>
      <c r="B42" s="89" t="s">
        <v>104</v>
      </c>
      <c r="C42" s="90">
        <v>60</v>
      </c>
      <c r="D42" s="107">
        <v>60</v>
      </c>
      <c r="E42" s="212"/>
      <c r="F42" s="88"/>
      <c r="G42" s="88"/>
      <c r="H42" s="88"/>
      <c r="I42" s="91"/>
      <c r="J42" s="91"/>
      <c r="K42" s="91"/>
      <c r="L42" s="91"/>
      <c r="M42" s="91"/>
      <c r="N42" s="92"/>
    </row>
    <row r="43" spans="1:14" x14ac:dyDescent="0.3">
      <c r="A43" s="83"/>
      <c r="C43" s="84"/>
      <c r="D43" s="35"/>
      <c r="E43" s="85"/>
      <c r="F43" s="36"/>
      <c r="G43" s="36"/>
      <c r="H43" s="36"/>
      <c r="I43" s="22"/>
      <c r="J43" s="22"/>
      <c r="K43" s="22"/>
      <c r="L43" s="22"/>
      <c r="M43" s="22"/>
    </row>
    <row r="44" spans="1:14" x14ac:dyDescent="0.3">
      <c r="A44" s="83"/>
      <c r="C44" s="84"/>
      <c r="D44" s="35"/>
      <c r="E44" s="85"/>
      <c r="F44" s="36"/>
      <c r="G44" s="36"/>
      <c r="H44" s="36"/>
      <c r="I44" s="22"/>
      <c r="J44" s="22"/>
      <c r="K44" s="22"/>
      <c r="L44" s="22"/>
      <c r="M44" s="22"/>
    </row>
    <row r="45" spans="1:14" x14ac:dyDescent="0.3">
      <c r="A45" s="83"/>
      <c r="C45" s="84"/>
      <c r="D45" s="35"/>
      <c r="E45" s="85"/>
      <c r="F45" s="36"/>
      <c r="G45" s="36"/>
      <c r="H45" s="36"/>
      <c r="I45" s="22"/>
      <c r="J45" s="22"/>
      <c r="K45" s="22"/>
      <c r="L45" s="22"/>
      <c r="M45" s="22"/>
    </row>
    <row r="46" spans="1:14" ht="15" thickBot="1" x14ac:dyDescent="0.35">
      <c r="M46" s="206" t="s">
        <v>34</v>
      </c>
      <c r="N46" s="206"/>
    </row>
    <row r="47" spans="1:14" x14ac:dyDescent="0.3">
      <c r="B47" s="117" t="s">
        <v>29</v>
      </c>
      <c r="M47" s="60"/>
      <c r="N47" s="60"/>
    </row>
    <row r="48" spans="1:14" ht="15" thickBot="1" x14ac:dyDescent="0.35">
      <c r="M48" s="60"/>
      <c r="N48" s="60"/>
    </row>
    <row r="49" spans="1:26" s="7" customFormat="1" ht="109.5" customHeight="1" x14ac:dyDescent="0.3">
      <c r="B49" s="102" t="s">
        <v>105</v>
      </c>
      <c r="C49" s="102" t="s">
        <v>106</v>
      </c>
      <c r="D49" s="102" t="s">
        <v>107</v>
      </c>
      <c r="E49" s="50" t="s">
        <v>44</v>
      </c>
      <c r="F49" s="50" t="s">
        <v>22</v>
      </c>
      <c r="G49" s="50" t="s">
        <v>65</v>
      </c>
      <c r="H49" s="50" t="s">
        <v>17</v>
      </c>
      <c r="I49" s="50" t="s">
        <v>10</v>
      </c>
      <c r="J49" s="50" t="s">
        <v>30</v>
      </c>
      <c r="K49" s="50" t="s">
        <v>60</v>
      </c>
      <c r="L49" s="50" t="s">
        <v>20</v>
      </c>
      <c r="M49" s="87" t="s">
        <v>26</v>
      </c>
      <c r="N49" s="102" t="s">
        <v>108</v>
      </c>
      <c r="O49" s="50" t="s">
        <v>35</v>
      </c>
      <c r="P49" s="51" t="s">
        <v>11</v>
      </c>
      <c r="Q49" s="51" t="s">
        <v>19</v>
      </c>
    </row>
    <row r="50" spans="1:26" s="27" customFormat="1" ht="57.6" x14ac:dyDescent="0.3">
      <c r="A50" s="43" t="e">
        <f>+#REF!+1</f>
        <v>#REF!</v>
      </c>
      <c r="B50" s="98" t="s">
        <v>121</v>
      </c>
      <c r="C50" s="98" t="s">
        <v>121</v>
      </c>
      <c r="D50" s="44" t="s">
        <v>117</v>
      </c>
      <c r="E50" s="121">
        <v>138</v>
      </c>
      <c r="F50" s="23" t="s">
        <v>96</v>
      </c>
      <c r="G50" s="23" t="s">
        <v>118</v>
      </c>
      <c r="H50" s="119">
        <v>40192</v>
      </c>
      <c r="I50" s="119">
        <v>40543</v>
      </c>
      <c r="J50" s="24" t="s">
        <v>97</v>
      </c>
      <c r="K50" s="185">
        <f>(I50-H50)/30</f>
        <v>11.7</v>
      </c>
      <c r="L50" s="24"/>
      <c r="M50" s="121">
        <v>182</v>
      </c>
      <c r="N50" s="86" t="s">
        <v>118</v>
      </c>
      <c r="O50" s="25">
        <v>305918310</v>
      </c>
      <c r="P50" s="25" t="s">
        <v>124</v>
      </c>
      <c r="Q50" s="112"/>
      <c r="R50" s="26"/>
      <c r="S50" s="26"/>
      <c r="T50" s="26"/>
      <c r="U50" s="26"/>
      <c r="V50" s="26"/>
      <c r="W50" s="26"/>
      <c r="X50" s="26"/>
      <c r="Y50" s="26"/>
      <c r="Z50" s="26"/>
    </row>
    <row r="51" spans="1:26" s="27" customFormat="1" ht="86.4" x14ac:dyDescent="0.3">
      <c r="A51" s="43" t="e">
        <f t="shared" ref="A51:A56" si="0">+A50+1</f>
        <v>#REF!</v>
      </c>
      <c r="B51" s="44" t="s">
        <v>121</v>
      </c>
      <c r="C51" s="45" t="s">
        <v>121</v>
      </c>
      <c r="D51" s="44" t="s">
        <v>122</v>
      </c>
      <c r="E51" s="121">
        <v>360</v>
      </c>
      <c r="F51" s="23" t="s">
        <v>96</v>
      </c>
      <c r="G51" s="23" t="s">
        <v>118</v>
      </c>
      <c r="H51" s="119">
        <v>41544</v>
      </c>
      <c r="I51" s="119">
        <v>41912</v>
      </c>
      <c r="J51" s="24" t="s">
        <v>97</v>
      </c>
      <c r="K51" s="185">
        <v>0</v>
      </c>
      <c r="L51" s="24"/>
      <c r="M51" s="121">
        <v>0</v>
      </c>
      <c r="N51" s="86" t="s">
        <v>118</v>
      </c>
      <c r="O51" s="25">
        <v>1012810489</v>
      </c>
      <c r="P51" s="25" t="s">
        <v>123</v>
      </c>
      <c r="Q51" s="112" t="s">
        <v>296</v>
      </c>
      <c r="R51" s="26"/>
      <c r="S51" s="26"/>
      <c r="T51" s="26"/>
      <c r="U51" s="26"/>
      <c r="V51" s="26"/>
      <c r="W51" s="26"/>
      <c r="X51" s="26"/>
      <c r="Y51" s="26"/>
      <c r="Z51" s="26"/>
    </row>
    <row r="52" spans="1:26" s="27" customFormat="1" ht="57.6" x14ac:dyDescent="0.3">
      <c r="A52" s="43" t="e">
        <f t="shared" si="0"/>
        <v>#REF!</v>
      </c>
      <c r="B52" s="44" t="s">
        <v>121</v>
      </c>
      <c r="C52" s="45" t="s">
        <v>121</v>
      </c>
      <c r="D52" s="99" t="s">
        <v>117</v>
      </c>
      <c r="E52" s="121">
        <v>100</v>
      </c>
      <c r="F52" s="23" t="s">
        <v>96</v>
      </c>
      <c r="G52" s="23" t="s">
        <v>118</v>
      </c>
      <c r="H52" s="119">
        <v>39833</v>
      </c>
      <c r="I52" s="119">
        <v>40178</v>
      </c>
      <c r="J52" s="24" t="s">
        <v>97</v>
      </c>
      <c r="K52" s="185">
        <v>1.36</v>
      </c>
      <c r="L52" s="24"/>
      <c r="M52" s="121">
        <v>436</v>
      </c>
      <c r="N52" s="86" t="s">
        <v>118</v>
      </c>
      <c r="O52" s="25">
        <v>242607972</v>
      </c>
      <c r="P52" s="25" t="s">
        <v>125</v>
      </c>
      <c r="Q52" s="112"/>
      <c r="R52" s="26"/>
      <c r="S52" s="26"/>
      <c r="T52" s="26"/>
      <c r="U52" s="26"/>
      <c r="V52" s="26"/>
      <c r="W52" s="26"/>
      <c r="X52" s="26"/>
      <c r="Y52" s="26"/>
      <c r="Z52" s="26"/>
    </row>
    <row r="53" spans="1:26" s="27" customFormat="1" x14ac:dyDescent="0.3">
      <c r="A53" s="43" t="e">
        <f t="shared" si="0"/>
        <v>#REF!</v>
      </c>
      <c r="B53" s="44"/>
      <c r="C53" s="45"/>
      <c r="D53" s="99"/>
      <c r="E53" s="121"/>
      <c r="F53" s="23"/>
      <c r="G53" s="23"/>
      <c r="H53" s="119"/>
      <c r="I53" s="119"/>
      <c r="J53" s="24"/>
      <c r="K53" s="118"/>
      <c r="L53" s="121"/>
      <c r="M53" s="121"/>
      <c r="N53" s="86"/>
      <c r="O53" s="25"/>
      <c r="P53" s="25"/>
      <c r="Q53" s="112"/>
      <c r="R53" s="26"/>
      <c r="S53" s="26"/>
      <c r="T53" s="26"/>
      <c r="U53" s="26"/>
      <c r="V53" s="26"/>
      <c r="W53" s="26"/>
      <c r="X53" s="26"/>
      <c r="Y53" s="26"/>
      <c r="Z53" s="26"/>
    </row>
    <row r="54" spans="1:26" s="27" customFormat="1" x14ac:dyDescent="0.3">
      <c r="A54" s="43" t="e">
        <f t="shared" si="0"/>
        <v>#REF!</v>
      </c>
      <c r="B54" s="44"/>
      <c r="C54" s="45"/>
      <c r="D54" s="44"/>
      <c r="E54" s="121"/>
      <c r="F54" s="23"/>
      <c r="G54" s="23"/>
      <c r="H54" s="119"/>
      <c r="I54" s="119"/>
      <c r="J54" s="24"/>
      <c r="K54" s="118"/>
      <c r="L54" s="121"/>
      <c r="M54" s="86"/>
      <c r="N54" s="86"/>
      <c r="O54" s="25"/>
      <c r="P54" s="25"/>
      <c r="Q54" s="112"/>
      <c r="R54" s="26"/>
      <c r="S54" s="26"/>
      <c r="T54" s="26"/>
      <c r="U54" s="26"/>
      <c r="V54" s="26"/>
      <c r="W54" s="26"/>
      <c r="X54" s="26"/>
      <c r="Y54" s="26"/>
      <c r="Z54" s="26"/>
    </row>
    <row r="55" spans="1:26" s="27" customFormat="1" x14ac:dyDescent="0.3">
      <c r="A55" s="43" t="e">
        <f t="shared" si="0"/>
        <v>#REF!</v>
      </c>
      <c r="B55" s="44"/>
      <c r="C55" s="45"/>
      <c r="D55" s="44"/>
      <c r="E55" s="121"/>
      <c r="F55" s="23"/>
      <c r="G55" s="23"/>
      <c r="H55" s="119"/>
      <c r="I55" s="119"/>
      <c r="J55" s="24"/>
      <c r="K55" s="24"/>
      <c r="L55" s="121"/>
      <c r="M55" s="86"/>
      <c r="N55" s="86"/>
      <c r="O55" s="25"/>
      <c r="P55" s="25"/>
      <c r="Q55" s="112"/>
      <c r="R55" s="26"/>
      <c r="S55" s="26"/>
      <c r="T55" s="26"/>
      <c r="U55" s="26"/>
      <c r="V55" s="26"/>
      <c r="W55" s="26"/>
      <c r="X55" s="26"/>
      <c r="Y55" s="26"/>
      <c r="Z55" s="26"/>
    </row>
    <row r="56" spans="1:26" s="27" customFormat="1" x14ac:dyDescent="0.3">
      <c r="A56" s="43" t="e">
        <f t="shared" si="0"/>
        <v>#REF!</v>
      </c>
      <c r="B56" s="44"/>
      <c r="C56" s="45"/>
      <c r="D56" s="44"/>
      <c r="E56" s="121"/>
      <c r="F56" s="23"/>
      <c r="G56" s="23"/>
      <c r="H56" s="119"/>
      <c r="I56" s="119"/>
      <c r="J56" s="24"/>
      <c r="K56" s="24"/>
      <c r="L56" s="121"/>
      <c r="M56" s="86"/>
      <c r="N56" s="86"/>
      <c r="O56" s="25"/>
      <c r="P56" s="25"/>
      <c r="Q56" s="112"/>
      <c r="R56" s="26"/>
      <c r="S56" s="26"/>
      <c r="T56" s="26"/>
      <c r="U56" s="26"/>
      <c r="V56" s="26"/>
      <c r="W56" s="26"/>
      <c r="X56" s="26"/>
      <c r="Y56" s="26"/>
      <c r="Z56" s="26"/>
    </row>
    <row r="57" spans="1:26" s="27" customFormat="1" x14ac:dyDescent="0.3">
      <c r="A57" s="43"/>
      <c r="B57" s="46" t="s">
        <v>16</v>
      </c>
      <c r="C57" s="45"/>
      <c r="D57" s="44"/>
      <c r="E57" s="121"/>
      <c r="F57" s="23"/>
      <c r="G57" s="23"/>
      <c r="H57" s="23"/>
      <c r="I57" s="24"/>
      <c r="J57" s="24"/>
      <c r="K57" s="47" t="s">
        <v>292</v>
      </c>
      <c r="L57" s="47"/>
      <c r="M57" s="110">
        <v>618</v>
      </c>
      <c r="N57" s="47">
        <f>SUM(N50:N56)</f>
        <v>0</v>
      </c>
      <c r="O57" s="25"/>
      <c r="P57" s="25"/>
      <c r="Q57" s="113"/>
    </row>
    <row r="58" spans="1:26" s="28" customFormat="1" x14ac:dyDescent="0.3">
      <c r="E58" s="29"/>
      <c r="K58" s="120"/>
    </row>
    <row r="59" spans="1:26" s="28" customFormat="1" x14ac:dyDescent="0.3">
      <c r="B59" s="228" t="s">
        <v>27</v>
      </c>
      <c r="C59" s="228" t="s">
        <v>110</v>
      </c>
      <c r="D59" s="205" t="s">
        <v>33</v>
      </c>
      <c r="E59" s="205"/>
    </row>
    <row r="60" spans="1:26" s="28" customFormat="1" x14ac:dyDescent="0.3">
      <c r="B60" s="229"/>
      <c r="C60" s="229"/>
      <c r="D60" s="57" t="s">
        <v>23</v>
      </c>
      <c r="E60" s="58" t="s">
        <v>24</v>
      </c>
    </row>
    <row r="61" spans="1:26" s="28" customFormat="1" ht="30.6" customHeight="1" x14ac:dyDescent="0.3">
      <c r="B61" s="55" t="s">
        <v>21</v>
      </c>
      <c r="C61" s="56" t="str">
        <f>+K57</f>
        <v>13,06</v>
      </c>
      <c r="D61" s="53"/>
      <c r="E61" s="53" t="s">
        <v>140</v>
      </c>
      <c r="F61" s="30"/>
      <c r="G61" s="30"/>
      <c r="H61" s="30"/>
      <c r="I61" s="30"/>
      <c r="J61" s="30"/>
      <c r="K61" s="30"/>
      <c r="L61" s="30"/>
      <c r="M61" s="30"/>
    </row>
    <row r="62" spans="1:26" s="28" customFormat="1" ht="30" customHeight="1" x14ac:dyDescent="0.3">
      <c r="B62" s="55" t="s">
        <v>25</v>
      </c>
      <c r="C62" s="56">
        <f>+M57</f>
        <v>618</v>
      </c>
      <c r="D62" s="53" t="s">
        <v>140</v>
      </c>
      <c r="E62" s="54"/>
    </row>
    <row r="63" spans="1:26" s="28" customFormat="1" x14ac:dyDescent="0.3">
      <c r="B63" s="31"/>
      <c r="C63" s="203"/>
      <c r="D63" s="203"/>
      <c r="E63" s="203"/>
      <c r="F63" s="203"/>
      <c r="G63" s="203"/>
      <c r="H63" s="203"/>
      <c r="I63" s="203"/>
      <c r="J63" s="203"/>
      <c r="K63" s="203"/>
      <c r="L63" s="203"/>
      <c r="M63" s="203"/>
      <c r="N63" s="203"/>
    </row>
    <row r="64" spans="1:26" ht="28.2" customHeight="1" thickBot="1" x14ac:dyDescent="0.35"/>
    <row r="65" spans="2:18" ht="26.4" thickBot="1" x14ac:dyDescent="0.35">
      <c r="B65" s="202" t="s">
        <v>66</v>
      </c>
      <c r="C65" s="202"/>
      <c r="D65" s="202"/>
      <c r="E65" s="202"/>
      <c r="F65" s="202"/>
      <c r="G65" s="202"/>
      <c r="H65" s="202"/>
      <c r="I65" s="202"/>
      <c r="J65" s="202"/>
      <c r="K65" s="202"/>
      <c r="L65" s="202"/>
      <c r="M65" s="202"/>
      <c r="N65" s="202"/>
    </row>
    <row r="68" spans="2:18" ht="109.5" customHeight="1" x14ac:dyDescent="0.3">
      <c r="B68" s="104" t="s">
        <v>109</v>
      </c>
      <c r="C68" s="63" t="s">
        <v>2</v>
      </c>
      <c r="D68" s="63" t="s">
        <v>68</v>
      </c>
      <c r="E68" s="63" t="s">
        <v>67</v>
      </c>
      <c r="F68" s="63" t="s">
        <v>69</v>
      </c>
      <c r="G68" s="63" t="s">
        <v>70</v>
      </c>
      <c r="H68" s="63" t="s">
        <v>71</v>
      </c>
      <c r="I68" s="104" t="s">
        <v>111</v>
      </c>
      <c r="J68" s="63" t="s">
        <v>72</v>
      </c>
      <c r="K68" s="63" t="s">
        <v>73</v>
      </c>
      <c r="L68" s="63" t="s">
        <v>74</v>
      </c>
      <c r="M68" s="63" t="s">
        <v>75</v>
      </c>
      <c r="N68" s="79" t="s">
        <v>76</v>
      </c>
      <c r="O68" s="79" t="s">
        <v>77</v>
      </c>
      <c r="P68" s="192" t="s">
        <v>3</v>
      </c>
      <c r="Q68" s="193"/>
      <c r="R68" s="63" t="s">
        <v>18</v>
      </c>
    </row>
    <row r="69" spans="2:18" x14ac:dyDescent="0.3">
      <c r="B69" s="2" t="s">
        <v>120</v>
      </c>
      <c r="C69" s="2" t="s">
        <v>120</v>
      </c>
      <c r="D69" s="4" t="s">
        <v>145</v>
      </c>
      <c r="E69" s="4" t="s">
        <v>145</v>
      </c>
      <c r="F69" s="3" t="s">
        <v>145</v>
      </c>
      <c r="G69" s="122" t="s">
        <v>145</v>
      </c>
      <c r="H69" s="3" t="s">
        <v>145</v>
      </c>
      <c r="I69" s="105" t="s">
        <v>145</v>
      </c>
      <c r="J69" s="80" t="s">
        <v>96</v>
      </c>
      <c r="K69" s="80" t="s">
        <v>145</v>
      </c>
      <c r="L69" s="105" t="s">
        <v>145</v>
      </c>
      <c r="M69" s="105" t="s">
        <v>145</v>
      </c>
      <c r="N69" s="105" t="s">
        <v>145</v>
      </c>
      <c r="O69" s="105" t="s">
        <v>145</v>
      </c>
      <c r="P69" s="194"/>
      <c r="Q69" s="195"/>
      <c r="R69" s="180" t="s">
        <v>96</v>
      </c>
    </row>
    <row r="70" spans="2:18" x14ac:dyDescent="0.3">
      <c r="B70" s="2"/>
      <c r="C70" s="2"/>
      <c r="D70" s="4"/>
      <c r="E70" s="4"/>
      <c r="F70" s="3"/>
      <c r="G70" s="122"/>
      <c r="H70" s="3"/>
      <c r="I70" s="105"/>
      <c r="J70" s="80"/>
      <c r="K70" s="80"/>
      <c r="L70" s="105"/>
      <c r="M70" s="105"/>
      <c r="N70" s="105"/>
      <c r="O70" s="105"/>
      <c r="P70" s="194"/>
      <c r="Q70" s="195"/>
      <c r="R70" s="105"/>
    </row>
    <row r="71" spans="2:18" x14ac:dyDescent="0.3">
      <c r="B71" s="2"/>
      <c r="C71" s="2"/>
      <c r="D71" s="4"/>
      <c r="E71" s="4"/>
      <c r="F71" s="3"/>
      <c r="G71" s="122"/>
      <c r="H71" s="3"/>
      <c r="I71" s="105"/>
      <c r="J71" s="80"/>
      <c r="K71" s="80"/>
      <c r="L71" s="105"/>
      <c r="M71" s="105"/>
      <c r="N71" s="105"/>
      <c r="O71" s="105"/>
      <c r="P71" s="194"/>
      <c r="Q71" s="195"/>
      <c r="R71" s="105"/>
    </row>
    <row r="72" spans="2:18" x14ac:dyDescent="0.3">
      <c r="B72" s="2"/>
      <c r="C72" s="2"/>
      <c r="D72" s="4"/>
      <c r="E72" s="4"/>
      <c r="F72" s="3"/>
      <c r="G72" s="122"/>
      <c r="H72" s="3"/>
      <c r="I72" s="105"/>
      <c r="J72" s="80"/>
      <c r="K72" s="80"/>
      <c r="L72" s="105"/>
      <c r="M72" s="105"/>
      <c r="N72" s="105"/>
      <c r="O72" s="105"/>
      <c r="P72" s="194"/>
      <c r="Q72" s="195"/>
      <c r="R72" s="105"/>
    </row>
    <row r="73" spans="2:18" x14ac:dyDescent="0.3">
      <c r="B73" s="2"/>
      <c r="C73" s="2"/>
      <c r="D73" s="4"/>
      <c r="E73" s="4"/>
      <c r="F73" s="3"/>
      <c r="G73" s="122"/>
      <c r="H73" s="3"/>
      <c r="I73" s="105"/>
      <c r="J73" s="80"/>
      <c r="K73" s="80"/>
      <c r="L73" s="105"/>
      <c r="M73" s="105"/>
      <c r="N73" s="105"/>
      <c r="O73" s="105"/>
      <c r="P73" s="194"/>
      <c r="Q73" s="195"/>
      <c r="R73" s="105"/>
    </row>
    <row r="74" spans="2:18" x14ac:dyDescent="0.3">
      <c r="B74" s="59"/>
      <c r="C74" s="59"/>
      <c r="D74" s="59"/>
      <c r="E74" s="59"/>
      <c r="F74" s="59"/>
      <c r="G74" s="123"/>
      <c r="H74" s="105"/>
      <c r="I74" s="105"/>
      <c r="J74" s="105"/>
      <c r="K74" s="105"/>
      <c r="L74" s="105"/>
      <c r="M74" s="105"/>
      <c r="N74" s="105"/>
      <c r="O74" s="105"/>
      <c r="P74" s="194"/>
      <c r="Q74" s="195"/>
      <c r="R74" s="105"/>
    </row>
    <row r="75" spans="2:18" x14ac:dyDescent="0.3">
      <c r="B75" s="8" t="s">
        <v>1</v>
      </c>
      <c r="H75" s="105"/>
      <c r="I75" s="105"/>
    </row>
    <row r="76" spans="2:18" x14ac:dyDescent="0.3">
      <c r="B76" s="8" t="s">
        <v>36</v>
      </c>
    </row>
    <row r="77" spans="2:18" x14ac:dyDescent="0.3">
      <c r="B77" s="8" t="s">
        <v>112</v>
      </c>
    </row>
    <row r="79" spans="2:18" ht="15" thickBot="1" x14ac:dyDescent="0.35"/>
    <row r="80" spans="2:18" ht="26.4" thickBot="1" x14ac:dyDescent="0.35">
      <c r="B80" s="221" t="s">
        <v>37</v>
      </c>
      <c r="C80" s="222"/>
      <c r="D80" s="222"/>
      <c r="E80" s="222"/>
      <c r="F80" s="222"/>
      <c r="G80" s="222"/>
      <c r="H80" s="222"/>
      <c r="I80" s="222"/>
      <c r="J80" s="222"/>
      <c r="K80" s="222"/>
      <c r="L80" s="222"/>
      <c r="M80" s="222"/>
      <c r="N80" s="223"/>
    </row>
    <row r="85" spans="2:17" ht="43.5" customHeight="1" x14ac:dyDescent="0.3">
      <c r="B85" s="188" t="s">
        <v>0</v>
      </c>
      <c r="C85" s="196" t="s">
        <v>38</v>
      </c>
      <c r="D85" s="196" t="s">
        <v>39</v>
      </c>
      <c r="E85" s="196" t="s">
        <v>78</v>
      </c>
      <c r="F85" s="196" t="s">
        <v>80</v>
      </c>
      <c r="G85" s="196" t="s">
        <v>81</v>
      </c>
      <c r="H85" s="196" t="s">
        <v>82</v>
      </c>
      <c r="I85" s="196" t="s">
        <v>79</v>
      </c>
      <c r="J85" s="196" t="s">
        <v>83</v>
      </c>
      <c r="K85" s="196"/>
      <c r="L85" s="196"/>
      <c r="M85" s="196" t="s">
        <v>87</v>
      </c>
      <c r="N85" s="196" t="s">
        <v>40</v>
      </c>
      <c r="O85" s="196" t="s">
        <v>41</v>
      </c>
      <c r="P85" s="196" t="s">
        <v>3</v>
      </c>
      <c r="Q85" s="196"/>
    </row>
    <row r="86" spans="2:17" ht="31.5" customHeight="1" x14ac:dyDescent="0.3">
      <c r="B86" s="189"/>
      <c r="C86" s="196"/>
      <c r="D86" s="196"/>
      <c r="E86" s="196"/>
      <c r="F86" s="196"/>
      <c r="G86" s="196"/>
      <c r="H86" s="196"/>
      <c r="I86" s="196"/>
      <c r="J86" s="124" t="s">
        <v>84</v>
      </c>
      <c r="K86" s="125" t="s">
        <v>85</v>
      </c>
      <c r="L86" s="126" t="s">
        <v>86</v>
      </c>
      <c r="M86" s="196"/>
      <c r="N86" s="196"/>
      <c r="O86" s="196"/>
      <c r="P86" s="196"/>
      <c r="Q86" s="196"/>
    </row>
    <row r="87" spans="2:17" ht="60.75" customHeight="1" x14ac:dyDescent="0.3">
      <c r="B87" s="133" t="s">
        <v>42</v>
      </c>
      <c r="C87" s="155">
        <f>402/2</f>
        <v>201</v>
      </c>
      <c r="D87" s="155" t="s">
        <v>146</v>
      </c>
      <c r="E87" s="165">
        <v>65828754</v>
      </c>
      <c r="F87" s="155" t="s">
        <v>147</v>
      </c>
      <c r="G87" s="155" t="s">
        <v>148</v>
      </c>
      <c r="H87" s="158">
        <v>41572</v>
      </c>
      <c r="I87" s="156" t="s">
        <v>145</v>
      </c>
      <c r="J87" s="155" t="s">
        <v>150</v>
      </c>
      <c r="K87" s="155" t="s">
        <v>168</v>
      </c>
      <c r="L87" s="155" t="s">
        <v>149</v>
      </c>
      <c r="M87" s="155" t="s">
        <v>96</v>
      </c>
      <c r="N87" s="155" t="s">
        <v>96</v>
      </c>
      <c r="O87" s="155" t="s">
        <v>96</v>
      </c>
      <c r="P87" s="190"/>
      <c r="Q87" s="191"/>
    </row>
    <row r="88" spans="2:17" ht="60.75" customHeight="1" x14ac:dyDescent="0.3">
      <c r="B88" s="133" t="s">
        <v>42</v>
      </c>
      <c r="C88" s="155">
        <f>402/2</f>
        <v>201</v>
      </c>
      <c r="D88" s="155" t="s">
        <v>151</v>
      </c>
      <c r="E88" s="157">
        <v>38144888</v>
      </c>
      <c r="F88" s="155" t="s">
        <v>152</v>
      </c>
      <c r="G88" s="155" t="s">
        <v>153</v>
      </c>
      <c r="H88" s="158">
        <v>41075</v>
      </c>
      <c r="I88" s="156" t="s">
        <v>145</v>
      </c>
      <c r="J88" s="155" t="s">
        <v>154</v>
      </c>
      <c r="K88" s="155" t="s">
        <v>169</v>
      </c>
      <c r="L88" s="155" t="s">
        <v>155</v>
      </c>
      <c r="M88" s="155" t="s">
        <v>96</v>
      </c>
      <c r="N88" s="155" t="s">
        <v>96</v>
      </c>
      <c r="O88" s="155" t="s">
        <v>96</v>
      </c>
      <c r="P88" s="190"/>
      <c r="Q88" s="191"/>
    </row>
    <row r="89" spans="2:17" ht="60.75" customHeight="1" x14ac:dyDescent="0.3">
      <c r="B89" s="133" t="s">
        <v>43</v>
      </c>
      <c r="C89" s="155">
        <f>402/3</f>
        <v>134</v>
      </c>
      <c r="D89" s="155" t="s">
        <v>156</v>
      </c>
      <c r="E89" s="157">
        <v>1110489817</v>
      </c>
      <c r="F89" s="155" t="s">
        <v>142</v>
      </c>
      <c r="G89" s="155" t="s">
        <v>119</v>
      </c>
      <c r="H89" s="158">
        <v>41257</v>
      </c>
      <c r="I89" s="156" t="s">
        <v>145</v>
      </c>
      <c r="J89" s="155" t="s">
        <v>170</v>
      </c>
      <c r="K89" s="155" t="s">
        <v>171</v>
      </c>
      <c r="L89" s="155" t="s">
        <v>157</v>
      </c>
      <c r="M89" s="155" t="s">
        <v>96</v>
      </c>
      <c r="N89" s="155" t="s">
        <v>96</v>
      </c>
      <c r="O89" s="155" t="s">
        <v>96</v>
      </c>
      <c r="P89" s="190"/>
      <c r="Q89" s="191"/>
    </row>
    <row r="90" spans="2:17" ht="60.75" customHeight="1" x14ac:dyDescent="0.3">
      <c r="B90" s="153" t="s">
        <v>43</v>
      </c>
      <c r="C90" s="155">
        <f t="shared" ref="C90:C91" si="1">402/3</f>
        <v>134</v>
      </c>
      <c r="D90" s="155" t="s">
        <v>158</v>
      </c>
      <c r="E90" s="157">
        <v>1110461962</v>
      </c>
      <c r="F90" s="155" t="s">
        <v>142</v>
      </c>
      <c r="G90" s="155" t="s">
        <v>144</v>
      </c>
      <c r="H90" s="158">
        <v>40472</v>
      </c>
      <c r="I90" s="156" t="s">
        <v>145</v>
      </c>
      <c r="J90" s="155" t="s">
        <v>161</v>
      </c>
      <c r="K90" s="155" t="s">
        <v>162</v>
      </c>
      <c r="L90" s="155" t="s">
        <v>159</v>
      </c>
      <c r="M90" s="155" t="s">
        <v>96</v>
      </c>
      <c r="N90" s="155" t="s">
        <v>96</v>
      </c>
      <c r="O90" s="155" t="s">
        <v>96</v>
      </c>
      <c r="P90" s="190"/>
      <c r="Q90" s="191"/>
    </row>
    <row r="91" spans="2:17" ht="58.5" customHeight="1" x14ac:dyDescent="0.3">
      <c r="B91" s="74" t="s">
        <v>43</v>
      </c>
      <c r="C91" s="155">
        <f t="shared" si="1"/>
        <v>134</v>
      </c>
      <c r="D91" s="155" t="s">
        <v>160</v>
      </c>
      <c r="E91" s="157">
        <v>65709803</v>
      </c>
      <c r="F91" s="161" t="s">
        <v>142</v>
      </c>
      <c r="G91" s="161" t="s">
        <v>119</v>
      </c>
      <c r="H91" s="166">
        <v>38429</v>
      </c>
      <c r="I91" s="156" t="s">
        <v>145</v>
      </c>
      <c r="J91" s="154" t="s">
        <v>163</v>
      </c>
      <c r="K91" s="167" t="s">
        <v>172</v>
      </c>
      <c r="L91" s="167" t="s">
        <v>164</v>
      </c>
      <c r="M91" s="160" t="s">
        <v>96</v>
      </c>
      <c r="N91" s="160" t="s">
        <v>96</v>
      </c>
      <c r="O91" s="160" t="s">
        <v>96</v>
      </c>
      <c r="P91" s="214"/>
      <c r="Q91" s="214"/>
    </row>
    <row r="93" spans="2:17" ht="15" thickBot="1" x14ac:dyDescent="0.35"/>
    <row r="94" spans="2:17" ht="26.4" thickBot="1" x14ac:dyDescent="0.35">
      <c r="B94" s="221" t="s">
        <v>45</v>
      </c>
      <c r="C94" s="222"/>
      <c r="D94" s="222"/>
      <c r="E94" s="222"/>
      <c r="F94" s="222"/>
      <c r="G94" s="222"/>
      <c r="H94" s="222"/>
      <c r="I94" s="222"/>
      <c r="J94" s="222"/>
      <c r="K94" s="222"/>
      <c r="L94" s="222"/>
      <c r="M94" s="222"/>
      <c r="N94" s="223"/>
    </row>
    <row r="97" spans="1:26" ht="46.2" customHeight="1" x14ac:dyDescent="0.3">
      <c r="B97" s="63" t="s">
        <v>32</v>
      </c>
      <c r="C97" s="63" t="s">
        <v>46</v>
      </c>
      <c r="D97" s="192" t="s">
        <v>3</v>
      </c>
      <c r="E97" s="193"/>
    </row>
    <row r="98" spans="1:26" ht="46.95" customHeight="1" x14ac:dyDescent="0.3">
      <c r="B98" s="64" t="s">
        <v>88</v>
      </c>
      <c r="C98" s="179" t="s">
        <v>96</v>
      </c>
      <c r="D98" s="227"/>
      <c r="E98" s="227"/>
    </row>
    <row r="101" spans="1:26" ht="25.8" x14ac:dyDescent="0.3">
      <c r="B101" s="219" t="s">
        <v>62</v>
      </c>
      <c r="C101" s="220"/>
      <c r="D101" s="220"/>
      <c r="E101" s="220"/>
      <c r="F101" s="220"/>
      <c r="G101" s="220"/>
      <c r="H101" s="220"/>
      <c r="I101" s="220"/>
      <c r="J101" s="220"/>
      <c r="K101" s="220"/>
      <c r="L101" s="220"/>
      <c r="M101" s="220"/>
      <c r="N101" s="220"/>
      <c r="O101" s="220"/>
      <c r="P101" s="220"/>
    </row>
    <row r="103" spans="1:26" ht="15" thickBot="1" x14ac:dyDescent="0.35"/>
    <row r="104" spans="1:26" ht="26.4" thickBot="1" x14ac:dyDescent="0.35">
      <c r="B104" s="221" t="s">
        <v>53</v>
      </c>
      <c r="C104" s="222"/>
      <c r="D104" s="222"/>
      <c r="E104" s="222"/>
      <c r="F104" s="222"/>
      <c r="G104" s="222"/>
      <c r="H104" s="222"/>
      <c r="I104" s="222"/>
      <c r="J104" s="222"/>
      <c r="K104" s="222"/>
      <c r="L104" s="222"/>
      <c r="M104" s="222"/>
      <c r="N104" s="223"/>
    </row>
    <row r="106" spans="1:26" ht="15" thickBot="1" x14ac:dyDescent="0.35">
      <c r="M106" s="60"/>
      <c r="N106" s="60"/>
    </row>
    <row r="107" spans="1:26" s="91" customFormat="1" ht="109.5" customHeight="1" x14ac:dyDescent="0.3">
      <c r="B107" s="102" t="s">
        <v>105</v>
      </c>
      <c r="C107" s="102" t="s">
        <v>106</v>
      </c>
      <c r="D107" s="102" t="s">
        <v>107</v>
      </c>
      <c r="E107" s="102" t="s">
        <v>44</v>
      </c>
      <c r="F107" s="102" t="s">
        <v>22</v>
      </c>
      <c r="G107" s="102" t="s">
        <v>65</v>
      </c>
      <c r="H107" s="102" t="s">
        <v>17</v>
      </c>
      <c r="I107" s="102" t="s">
        <v>10</v>
      </c>
      <c r="J107" s="102" t="s">
        <v>30</v>
      </c>
      <c r="K107" s="102" t="s">
        <v>60</v>
      </c>
      <c r="L107" s="102" t="s">
        <v>20</v>
      </c>
      <c r="M107" s="87" t="s">
        <v>26</v>
      </c>
      <c r="N107" s="102" t="s">
        <v>108</v>
      </c>
      <c r="O107" s="102" t="s">
        <v>35</v>
      </c>
      <c r="P107" s="103" t="s">
        <v>11</v>
      </c>
      <c r="Q107" s="103" t="s">
        <v>19</v>
      </c>
    </row>
    <row r="108" spans="1:26" s="97" customFormat="1" ht="57.6" x14ac:dyDescent="0.3">
      <c r="A108" s="43">
        <v>1</v>
      </c>
      <c r="B108" s="98" t="s">
        <v>121</v>
      </c>
      <c r="C108" s="98" t="s">
        <v>121</v>
      </c>
      <c r="D108" s="98" t="s">
        <v>136</v>
      </c>
      <c r="E108" s="135">
        <v>165</v>
      </c>
      <c r="F108" s="94" t="s">
        <v>96</v>
      </c>
      <c r="G108" s="111" t="s">
        <v>118</v>
      </c>
      <c r="H108" s="101">
        <v>41659</v>
      </c>
      <c r="I108" s="101">
        <v>41912</v>
      </c>
      <c r="J108" s="95" t="s">
        <v>97</v>
      </c>
      <c r="K108" s="185">
        <f>(I108-H108)/30</f>
        <v>8.4333333333333336</v>
      </c>
      <c r="L108" s="118">
        <v>0</v>
      </c>
      <c r="M108" s="121">
        <v>151</v>
      </c>
      <c r="N108" s="86"/>
      <c r="O108" s="25">
        <v>163148630</v>
      </c>
      <c r="P108" s="25">
        <v>815</v>
      </c>
      <c r="Q108" s="112"/>
      <c r="R108" s="96"/>
      <c r="S108" s="96"/>
      <c r="T108" s="96"/>
      <c r="U108" s="96"/>
      <c r="V108" s="96"/>
      <c r="W108" s="96"/>
      <c r="X108" s="96"/>
      <c r="Y108" s="96"/>
      <c r="Z108" s="96"/>
    </row>
    <row r="109" spans="1:26" s="97" customFormat="1" x14ac:dyDescent="0.3">
      <c r="A109" s="43">
        <f>+A108+1</f>
        <v>2</v>
      </c>
      <c r="B109" s="98"/>
      <c r="C109" s="99"/>
      <c r="D109" s="98"/>
      <c r="E109" s="93"/>
      <c r="F109" s="94"/>
      <c r="G109" s="94"/>
      <c r="H109" s="94"/>
      <c r="I109" s="95"/>
      <c r="J109" s="95"/>
      <c r="K109" s="95"/>
      <c r="L109" s="95"/>
      <c r="M109" s="86"/>
      <c r="N109" s="86"/>
      <c r="O109" s="25"/>
      <c r="P109" s="25"/>
      <c r="Q109" s="112"/>
      <c r="R109" s="96"/>
      <c r="S109" s="96"/>
      <c r="T109" s="96"/>
      <c r="U109" s="96"/>
      <c r="V109" s="96"/>
      <c r="W109" s="96"/>
      <c r="X109" s="96"/>
      <c r="Y109" s="96"/>
      <c r="Z109" s="96"/>
    </row>
    <row r="110" spans="1:26" s="97" customFormat="1" x14ac:dyDescent="0.3">
      <c r="A110" s="43">
        <f t="shared" ref="A110:A115" si="2">+A109+1</f>
        <v>3</v>
      </c>
      <c r="B110" s="98"/>
      <c r="C110" s="99"/>
      <c r="D110" s="98"/>
      <c r="E110" s="93"/>
      <c r="F110" s="94"/>
      <c r="G110" s="94"/>
      <c r="H110" s="94"/>
      <c r="I110" s="95"/>
      <c r="J110" s="95"/>
      <c r="K110" s="95"/>
      <c r="L110" s="95"/>
      <c r="M110" s="86"/>
      <c r="N110" s="86"/>
      <c r="O110" s="25"/>
      <c r="P110" s="25"/>
      <c r="Q110" s="112"/>
      <c r="R110" s="96"/>
      <c r="S110" s="96"/>
      <c r="T110" s="96"/>
      <c r="U110" s="96"/>
      <c r="V110" s="96"/>
      <c r="W110" s="96"/>
      <c r="X110" s="96"/>
      <c r="Y110" s="96"/>
      <c r="Z110" s="96"/>
    </row>
    <row r="111" spans="1:26" s="97" customFormat="1" x14ac:dyDescent="0.3">
      <c r="A111" s="43">
        <f t="shared" si="2"/>
        <v>4</v>
      </c>
      <c r="B111" s="98"/>
      <c r="C111" s="99"/>
      <c r="D111" s="98"/>
      <c r="E111" s="93"/>
      <c r="F111" s="94"/>
      <c r="G111" s="94"/>
      <c r="H111" s="94"/>
      <c r="I111" s="95"/>
      <c r="J111" s="95"/>
      <c r="K111" s="95"/>
      <c r="L111" s="95"/>
      <c r="M111" s="86"/>
      <c r="N111" s="86"/>
      <c r="O111" s="25"/>
      <c r="P111" s="25"/>
      <c r="Q111" s="112"/>
      <c r="R111" s="96"/>
      <c r="S111" s="96"/>
      <c r="T111" s="96"/>
      <c r="U111" s="96"/>
      <c r="V111" s="96"/>
      <c r="W111" s="96"/>
      <c r="X111" s="96"/>
      <c r="Y111" s="96"/>
      <c r="Z111" s="96"/>
    </row>
    <row r="112" spans="1:26" s="97" customFormat="1" x14ac:dyDescent="0.3">
      <c r="A112" s="43">
        <f t="shared" si="2"/>
        <v>5</v>
      </c>
      <c r="B112" s="98"/>
      <c r="C112" s="99"/>
      <c r="D112" s="98"/>
      <c r="E112" s="93"/>
      <c r="F112" s="94"/>
      <c r="G112" s="94"/>
      <c r="H112" s="94"/>
      <c r="I112" s="95"/>
      <c r="J112" s="95"/>
      <c r="K112" s="95"/>
      <c r="L112" s="95"/>
      <c r="M112" s="86"/>
      <c r="N112" s="86"/>
      <c r="O112" s="25"/>
      <c r="P112" s="25"/>
      <c r="Q112" s="112"/>
      <c r="R112" s="96"/>
      <c r="S112" s="96"/>
      <c r="T112" s="96"/>
      <c r="U112" s="96"/>
      <c r="V112" s="96"/>
      <c r="W112" s="96"/>
      <c r="X112" s="96"/>
      <c r="Y112" s="96"/>
      <c r="Z112" s="96"/>
    </row>
    <row r="113" spans="1:26" s="97" customFormat="1" x14ac:dyDescent="0.3">
      <c r="A113" s="43">
        <f t="shared" si="2"/>
        <v>6</v>
      </c>
      <c r="B113" s="98"/>
      <c r="C113" s="99"/>
      <c r="D113" s="98"/>
      <c r="E113" s="93"/>
      <c r="F113" s="94"/>
      <c r="G113" s="94"/>
      <c r="H113" s="94"/>
      <c r="I113" s="95"/>
      <c r="J113" s="95"/>
      <c r="K113" s="95"/>
      <c r="L113" s="95"/>
      <c r="M113" s="86"/>
      <c r="N113" s="86"/>
      <c r="O113" s="25"/>
      <c r="P113" s="25"/>
      <c r="Q113" s="112"/>
      <c r="R113" s="96"/>
      <c r="S113" s="96"/>
      <c r="T113" s="96"/>
      <c r="U113" s="96"/>
      <c r="V113" s="96"/>
      <c r="W113" s="96"/>
      <c r="X113" s="96"/>
      <c r="Y113" s="96"/>
      <c r="Z113" s="96"/>
    </row>
    <row r="114" spans="1:26" s="97" customFormat="1" x14ac:dyDescent="0.3">
      <c r="A114" s="43">
        <f t="shared" si="2"/>
        <v>7</v>
      </c>
      <c r="B114" s="98"/>
      <c r="C114" s="99"/>
      <c r="D114" s="98"/>
      <c r="E114" s="93"/>
      <c r="F114" s="94"/>
      <c r="G114" s="94"/>
      <c r="H114" s="94"/>
      <c r="I114" s="95"/>
      <c r="J114" s="95"/>
      <c r="K114" s="95"/>
      <c r="L114" s="95"/>
      <c r="M114" s="86"/>
      <c r="N114" s="86"/>
      <c r="O114" s="25"/>
      <c r="P114" s="25"/>
      <c r="Q114" s="112"/>
      <c r="R114" s="96"/>
      <c r="S114" s="96"/>
      <c r="T114" s="96"/>
      <c r="U114" s="96"/>
      <c r="V114" s="96"/>
      <c r="W114" s="96"/>
      <c r="X114" s="96"/>
      <c r="Y114" s="96"/>
      <c r="Z114" s="96"/>
    </row>
    <row r="115" spans="1:26" s="97" customFormat="1" x14ac:dyDescent="0.3">
      <c r="A115" s="43">
        <f t="shared" si="2"/>
        <v>8</v>
      </c>
      <c r="B115" s="98"/>
      <c r="C115" s="99"/>
      <c r="D115" s="98"/>
      <c r="E115" s="93"/>
      <c r="F115" s="94"/>
      <c r="G115" s="94"/>
      <c r="H115" s="94"/>
      <c r="I115" s="95"/>
      <c r="J115" s="95"/>
      <c r="K115" s="95"/>
      <c r="L115" s="95"/>
      <c r="M115" s="86"/>
      <c r="N115" s="86"/>
      <c r="O115" s="25"/>
      <c r="P115" s="25"/>
      <c r="Q115" s="112"/>
      <c r="R115" s="96"/>
      <c r="S115" s="96"/>
      <c r="T115" s="96"/>
      <c r="U115" s="96"/>
      <c r="V115" s="96"/>
      <c r="W115" s="96"/>
      <c r="X115" s="96"/>
      <c r="Y115" s="96"/>
      <c r="Z115" s="96"/>
    </row>
    <row r="116" spans="1:26" s="97" customFormat="1" x14ac:dyDescent="0.3">
      <c r="A116" s="43"/>
      <c r="B116" s="46" t="s">
        <v>16</v>
      </c>
      <c r="C116" s="99"/>
      <c r="D116" s="98"/>
      <c r="E116" s="93"/>
      <c r="F116" s="94"/>
      <c r="G116" s="94"/>
      <c r="H116" s="94"/>
      <c r="I116" s="95"/>
      <c r="J116" s="95"/>
      <c r="K116" s="100">
        <f t="shared" ref="K116" si="3">SUM(K108:K115)</f>
        <v>8.4333333333333336</v>
      </c>
      <c r="L116" s="100">
        <f t="shared" ref="L116:N116" si="4">SUM(L108:L115)</f>
        <v>0</v>
      </c>
      <c r="M116" s="110">
        <f t="shared" si="4"/>
        <v>151</v>
      </c>
      <c r="N116" s="100">
        <f t="shared" si="4"/>
        <v>0</v>
      </c>
      <c r="O116" s="25"/>
      <c r="P116" s="25"/>
      <c r="Q116" s="113"/>
    </row>
    <row r="117" spans="1:26" x14ac:dyDescent="0.3">
      <c r="B117" s="28"/>
      <c r="C117" s="28"/>
      <c r="D117" s="28"/>
      <c r="E117" s="29"/>
      <c r="F117" s="28"/>
      <c r="G117" s="28"/>
      <c r="H117" s="28"/>
      <c r="I117" s="28"/>
      <c r="J117" s="28"/>
      <c r="K117" s="28"/>
      <c r="L117" s="28"/>
      <c r="M117" s="28"/>
      <c r="N117" s="28"/>
      <c r="O117" s="28"/>
      <c r="P117" s="28"/>
    </row>
    <row r="118" spans="1:26" ht="18" x14ac:dyDescent="0.3">
      <c r="B118" s="55" t="s">
        <v>31</v>
      </c>
      <c r="C118" s="68">
        <f>+K116</f>
        <v>8.4333333333333336</v>
      </c>
      <c r="H118" s="30"/>
      <c r="I118" s="30"/>
      <c r="J118" s="30"/>
      <c r="K118" s="30"/>
      <c r="L118" s="30"/>
      <c r="M118" s="30"/>
      <c r="N118" s="28"/>
      <c r="O118" s="28"/>
      <c r="P118" s="28"/>
    </row>
    <row r="120" spans="1:26" ht="15" thickBot="1" x14ac:dyDescent="0.35"/>
    <row r="121" spans="1:26" ht="37.200000000000003" customHeight="1" thickBot="1" x14ac:dyDescent="0.35">
      <c r="B121" s="71" t="s">
        <v>48</v>
      </c>
      <c r="C121" s="72" t="s">
        <v>49</v>
      </c>
      <c r="D121" s="71" t="s">
        <v>50</v>
      </c>
      <c r="E121" s="72" t="s">
        <v>54</v>
      </c>
    </row>
    <row r="122" spans="1:26" ht="41.4" customHeight="1" x14ac:dyDescent="0.3">
      <c r="B122" s="62" t="s">
        <v>89</v>
      </c>
      <c r="C122" s="65">
        <v>20</v>
      </c>
      <c r="D122" s="65">
        <v>20</v>
      </c>
      <c r="E122" s="224">
        <f>+D122+D123+D124</f>
        <v>20</v>
      </c>
    </row>
    <row r="123" spans="1:26" x14ac:dyDescent="0.3">
      <c r="B123" s="62" t="s">
        <v>90</v>
      </c>
      <c r="C123" s="53">
        <v>30</v>
      </c>
      <c r="D123" s="66">
        <v>0</v>
      </c>
      <c r="E123" s="225"/>
    </row>
    <row r="124" spans="1:26" ht="15" thickBot="1" x14ac:dyDescent="0.35">
      <c r="B124" s="62" t="s">
        <v>91</v>
      </c>
      <c r="C124" s="67">
        <v>40</v>
      </c>
      <c r="D124" s="67">
        <v>0</v>
      </c>
      <c r="E124" s="226"/>
    </row>
    <row r="126" spans="1:26" ht="15" thickBot="1" x14ac:dyDescent="0.35"/>
    <row r="127" spans="1:26" ht="26.4" thickBot="1" x14ac:dyDescent="0.35">
      <c r="B127" s="221" t="s">
        <v>51</v>
      </c>
      <c r="C127" s="222"/>
      <c r="D127" s="222"/>
      <c r="E127" s="222"/>
      <c r="F127" s="222"/>
      <c r="G127" s="222"/>
      <c r="H127" s="222"/>
      <c r="I127" s="222"/>
      <c r="J127" s="222"/>
      <c r="K127" s="222"/>
      <c r="L127" s="222"/>
      <c r="M127" s="222"/>
      <c r="N127" s="223"/>
    </row>
    <row r="129" spans="2:17" ht="33" customHeight="1" x14ac:dyDescent="0.3">
      <c r="B129" s="188" t="s">
        <v>0</v>
      </c>
      <c r="C129" s="188" t="s">
        <v>38</v>
      </c>
      <c r="D129" s="188" t="s">
        <v>39</v>
      </c>
      <c r="E129" s="188" t="s">
        <v>78</v>
      </c>
      <c r="F129" s="188" t="s">
        <v>80</v>
      </c>
      <c r="G129" s="188" t="s">
        <v>81</v>
      </c>
      <c r="H129" s="188" t="s">
        <v>82</v>
      </c>
      <c r="I129" s="188" t="s">
        <v>79</v>
      </c>
      <c r="J129" s="192" t="s">
        <v>83</v>
      </c>
      <c r="K129" s="213"/>
      <c r="L129" s="193"/>
      <c r="M129" s="188" t="s">
        <v>87</v>
      </c>
      <c r="N129" s="188" t="s">
        <v>40</v>
      </c>
      <c r="O129" s="188" t="s">
        <v>41</v>
      </c>
      <c r="P129" s="215" t="s">
        <v>3</v>
      </c>
      <c r="Q129" s="216"/>
    </row>
    <row r="130" spans="2:17" ht="72" customHeight="1" x14ac:dyDescent="0.3">
      <c r="B130" s="189"/>
      <c r="C130" s="189"/>
      <c r="D130" s="189"/>
      <c r="E130" s="189"/>
      <c r="F130" s="189"/>
      <c r="G130" s="189"/>
      <c r="H130" s="189"/>
      <c r="I130" s="189"/>
      <c r="J130" s="104" t="s">
        <v>84</v>
      </c>
      <c r="K130" s="104" t="s">
        <v>85</v>
      </c>
      <c r="L130" s="104" t="s">
        <v>86</v>
      </c>
      <c r="M130" s="189"/>
      <c r="N130" s="189"/>
      <c r="O130" s="189"/>
      <c r="P130" s="217"/>
      <c r="Q130" s="218"/>
    </row>
    <row r="131" spans="2:17" ht="84.75" customHeight="1" x14ac:dyDescent="0.3">
      <c r="B131" s="74" t="s">
        <v>114</v>
      </c>
      <c r="C131" s="74">
        <v>201</v>
      </c>
      <c r="D131" s="155" t="s">
        <v>262</v>
      </c>
      <c r="E131" s="160">
        <v>28797803</v>
      </c>
      <c r="F131" s="155" t="s">
        <v>266</v>
      </c>
      <c r="G131" s="155" t="s">
        <v>267</v>
      </c>
      <c r="H131" s="158">
        <v>36616</v>
      </c>
      <c r="I131" s="156" t="s">
        <v>145</v>
      </c>
      <c r="J131" s="159" t="s">
        <v>268</v>
      </c>
      <c r="K131" s="155" t="s">
        <v>270</v>
      </c>
      <c r="L131" s="155" t="s">
        <v>269</v>
      </c>
      <c r="M131" s="160" t="s">
        <v>96</v>
      </c>
      <c r="N131" s="160" t="s">
        <v>96</v>
      </c>
      <c r="O131" s="160" t="s">
        <v>96</v>
      </c>
      <c r="P131" s="175"/>
      <c r="Q131" s="176"/>
    </row>
    <row r="132" spans="2:17" ht="60.75" customHeight="1" x14ac:dyDescent="0.3">
      <c r="B132" s="153" t="s">
        <v>114</v>
      </c>
      <c r="C132" s="74">
        <v>201</v>
      </c>
      <c r="D132" s="155" t="s">
        <v>261</v>
      </c>
      <c r="E132" s="160">
        <v>38364438</v>
      </c>
      <c r="F132" s="161" t="s">
        <v>271</v>
      </c>
      <c r="G132" s="161" t="s">
        <v>153</v>
      </c>
      <c r="H132" s="166">
        <v>38807</v>
      </c>
      <c r="I132" s="162" t="s">
        <v>145</v>
      </c>
      <c r="J132" s="154" t="s">
        <v>225</v>
      </c>
      <c r="K132" s="169" t="s">
        <v>272</v>
      </c>
      <c r="L132" s="172" t="s">
        <v>149</v>
      </c>
      <c r="M132" s="160" t="s">
        <v>96</v>
      </c>
      <c r="N132" s="160" t="s">
        <v>96</v>
      </c>
      <c r="O132" s="160" t="s">
        <v>96</v>
      </c>
      <c r="P132" s="175"/>
      <c r="Q132" s="176"/>
    </row>
    <row r="133" spans="2:17" ht="60.75" customHeight="1" x14ac:dyDescent="0.3">
      <c r="B133" s="153" t="s">
        <v>113</v>
      </c>
      <c r="C133" s="153">
        <v>201</v>
      </c>
      <c r="D133" s="155" t="s">
        <v>263</v>
      </c>
      <c r="E133" s="160">
        <v>94062584</v>
      </c>
      <c r="F133" s="154" t="s">
        <v>273</v>
      </c>
      <c r="G133" s="161" t="s">
        <v>153</v>
      </c>
      <c r="H133" s="166">
        <v>40962</v>
      </c>
      <c r="I133" s="162" t="s">
        <v>145</v>
      </c>
      <c r="J133" s="159" t="s">
        <v>274</v>
      </c>
      <c r="K133" s="169" t="s">
        <v>275</v>
      </c>
      <c r="L133" s="169" t="s">
        <v>276</v>
      </c>
      <c r="M133" s="160" t="s">
        <v>96</v>
      </c>
      <c r="N133" s="160" t="s">
        <v>96</v>
      </c>
      <c r="O133" s="160" t="s">
        <v>96</v>
      </c>
      <c r="P133" s="175"/>
      <c r="Q133" s="176"/>
    </row>
    <row r="134" spans="2:17" ht="60.75" customHeight="1" x14ac:dyDescent="0.3">
      <c r="B134" s="153" t="s">
        <v>113</v>
      </c>
      <c r="C134" s="153">
        <v>201</v>
      </c>
      <c r="D134" s="155" t="s">
        <v>264</v>
      </c>
      <c r="E134" s="160">
        <v>65830923</v>
      </c>
      <c r="F134" s="154" t="s">
        <v>273</v>
      </c>
      <c r="G134" s="161" t="s">
        <v>153</v>
      </c>
      <c r="H134" s="166">
        <v>40523</v>
      </c>
      <c r="I134" s="162" t="s">
        <v>145</v>
      </c>
      <c r="J134" s="159" t="s">
        <v>277</v>
      </c>
      <c r="K134" s="169" t="s">
        <v>279</v>
      </c>
      <c r="L134" s="169" t="s">
        <v>278</v>
      </c>
      <c r="M134" s="160" t="s">
        <v>96</v>
      </c>
      <c r="N134" s="160" t="s">
        <v>96</v>
      </c>
      <c r="O134" s="160" t="s">
        <v>96</v>
      </c>
      <c r="P134" s="175"/>
      <c r="Q134" s="176"/>
    </row>
    <row r="135" spans="2:17" ht="62.25" customHeight="1" x14ac:dyDescent="0.3">
      <c r="B135" s="74" t="s">
        <v>115</v>
      </c>
      <c r="C135" s="74">
        <v>402</v>
      </c>
      <c r="D135" s="155" t="s">
        <v>265</v>
      </c>
      <c r="E135" s="160">
        <v>93236910</v>
      </c>
      <c r="F135" s="153" t="s">
        <v>280</v>
      </c>
      <c r="G135" s="2" t="s">
        <v>153</v>
      </c>
      <c r="H135" s="177" t="s">
        <v>281</v>
      </c>
      <c r="I135" s="4" t="s">
        <v>145</v>
      </c>
      <c r="J135" s="153" t="s">
        <v>145</v>
      </c>
      <c r="K135" s="80" t="s">
        <v>145</v>
      </c>
      <c r="L135" s="80" t="s">
        <v>145</v>
      </c>
      <c r="M135" s="105" t="s">
        <v>96</v>
      </c>
      <c r="N135" s="105" t="s">
        <v>96</v>
      </c>
      <c r="O135" s="105" t="s">
        <v>96</v>
      </c>
      <c r="P135" s="81"/>
      <c r="Q135" s="82"/>
    </row>
    <row r="138" spans="2:17" ht="15" thickBot="1" x14ac:dyDescent="0.35"/>
    <row r="139" spans="2:17" ht="54" customHeight="1" x14ac:dyDescent="0.3">
      <c r="B139" s="70" t="s">
        <v>32</v>
      </c>
      <c r="C139" s="70" t="s">
        <v>48</v>
      </c>
      <c r="D139" s="52" t="s">
        <v>49</v>
      </c>
      <c r="E139" s="70" t="s">
        <v>50</v>
      </c>
      <c r="F139" s="72" t="s">
        <v>55</v>
      </c>
      <c r="G139" s="77"/>
    </row>
    <row r="140" spans="2:17" ht="120.75" customHeight="1" x14ac:dyDescent="0.2">
      <c r="B140" s="207" t="s">
        <v>52</v>
      </c>
      <c r="C140" s="5" t="s">
        <v>92</v>
      </c>
      <c r="D140" s="66">
        <v>25</v>
      </c>
      <c r="E140" s="66">
        <v>25</v>
      </c>
      <c r="F140" s="208">
        <f>+E140+E141+E142</f>
        <v>60</v>
      </c>
      <c r="G140" s="78"/>
    </row>
    <row r="141" spans="2:17" ht="76.2" customHeight="1" x14ac:dyDescent="0.2">
      <c r="B141" s="207"/>
      <c r="C141" s="5" t="s">
        <v>93</v>
      </c>
      <c r="D141" s="69">
        <v>25</v>
      </c>
      <c r="E141" s="66">
        <v>25</v>
      </c>
      <c r="F141" s="209"/>
      <c r="G141" s="78"/>
    </row>
    <row r="142" spans="2:17" ht="69" customHeight="1" x14ac:dyDescent="0.2">
      <c r="B142" s="207"/>
      <c r="C142" s="5" t="s">
        <v>94</v>
      </c>
      <c r="D142" s="66">
        <v>10</v>
      </c>
      <c r="E142" s="66">
        <v>10</v>
      </c>
      <c r="F142" s="210"/>
      <c r="G142" s="78"/>
    </row>
    <row r="143" spans="2:17" x14ac:dyDescent="0.3">
      <c r="C143"/>
    </row>
    <row r="146" spans="2:5" x14ac:dyDescent="0.3">
      <c r="B146" s="61" t="s">
        <v>56</v>
      </c>
    </row>
    <row r="149" spans="2:5" x14ac:dyDescent="0.3">
      <c r="B149" s="73" t="s">
        <v>32</v>
      </c>
      <c r="C149" s="73" t="s">
        <v>57</v>
      </c>
      <c r="D149" s="70" t="s">
        <v>50</v>
      </c>
      <c r="E149" s="70" t="s">
        <v>16</v>
      </c>
    </row>
    <row r="150" spans="2:5" ht="53.25" customHeight="1" x14ac:dyDescent="0.3">
      <c r="B150" s="1" t="s">
        <v>58</v>
      </c>
      <c r="C150" s="6">
        <v>40</v>
      </c>
      <c r="D150" s="66">
        <f>+E122</f>
        <v>20</v>
      </c>
      <c r="E150" s="211">
        <f>+D150+D151</f>
        <v>80</v>
      </c>
    </row>
    <row r="151" spans="2:5" ht="65.25" customHeight="1" x14ac:dyDescent="0.3">
      <c r="B151" s="1" t="s">
        <v>59</v>
      </c>
      <c r="C151" s="6">
        <v>60</v>
      </c>
      <c r="D151" s="66">
        <f>+F140</f>
        <v>60</v>
      </c>
      <c r="E151" s="212"/>
    </row>
  </sheetData>
  <mergeCells count="66">
    <mergeCell ref="B2:P2"/>
    <mergeCell ref="B101:P101"/>
    <mergeCell ref="B127:N127"/>
    <mergeCell ref="E122:E124"/>
    <mergeCell ref="B94:N94"/>
    <mergeCell ref="D97:E97"/>
    <mergeCell ref="D98:E98"/>
    <mergeCell ref="B104:N104"/>
    <mergeCell ref="B80:N80"/>
    <mergeCell ref="E41:E42"/>
    <mergeCell ref="B59:B60"/>
    <mergeCell ref="C59:C60"/>
    <mergeCell ref="B4:P4"/>
    <mergeCell ref="B23:C23"/>
    <mergeCell ref="C7:N7"/>
    <mergeCell ref="C8:N8"/>
    <mergeCell ref="B140:B142"/>
    <mergeCell ref="F140:F142"/>
    <mergeCell ref="E150:E151"/>
    <mergeCell ref="P72:Q72"/>
    <mergeCell ref="P73:Q73"/>
    <mergeCell ref="P74:Q74"/>
    <mergeCell ref="J129:L129"/>
    <mergeCell ref="J85:L85"/>
    <mergeCell ref="P91:Q91"/>
    <mergeCell ref="O85:O86"/>
    <mergeCell ref="P85:Q86"/>
    <mergeCell ref="O129:O130"/>
    <mergeCell ref="P129:Q130"/>
    <mergeCell ref="M129:M130"/>
    <mergeCell ref="N129:N130"/>
    <mergeCell ref="B129:B130"/>
    <mergeCell ref="C9:N9"/>
    <mergeCell ref="C10:N10"/>
    <mergeCell ref="C11:E11"/>
    <mergeCell ref="A5:L5"/>
    <mergeCell ref="B65:N65"/>
    <mergeCell ref="C63:N63"/>
    <mergeCell ref="B15:C22"/>
    <mergeCell ref="D59:E59"/>
    <mergeCell ref="M46:N46"/>
    <mergeCell ref="P68:Q68"/>
    <mergeCell ref="P69:Q69"/>
    <mergeCell ref="P70:Q70"/>
    <mergeCell ref="P71:Q71"/>
    <mergeCell ref="B85:B86"/>
    <mergeCell ref="C85:C86"/>
    <mergeCell ref="D85:D86"/>
    <mergeCell ref="E85:E86"/>
    <mergeCell ref="F85:F86"/>
    <mergeCell ref="G85:G86"/>
    <mergeCell ref="H85:H86"/>
    <mergeCell ref="I85:I86"/>
    <mergeCell ref="M85:M86"/>
    <mergeCell ref="N85:N86"/>
    <mergeCell ref="C129:C130"/>
    <mergeCell ref="D129:D130"/>
    <mergeCell ref="E129:E130"/>
    <mergeCell ref="F129:F130"/>
    <mergeCell ref="P87:Q87"/>
    <mergeCell ref="P88:Q88"/>
    <mergeCell ref="P89:Q89"/>
    <mergeCell ref="G129:G130"/>
    <mergeCell ref="H129:H130"/>
    <mergeCell ref="I129:I130"/>
    <mergeCell ref="P90:Q90"/>
  </mergeCells>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ignoredErrors>
    <ignoredError sqref="K50"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31" zoomScale="50" zoomScaleNormal="50" workbookViewId="0">
      <selection activeCell="M58" sqref="M58"/>
    </sheetView>
  </sheetViews>
  <sheetFormatPr baseColWidth="10" defaultRowHeight="14.4" x14ac:dyDescent="0.3"/>
  <cols>
    <col min="1" max="1" width="3.109375" style="8" bestFit="1" customWidth="1"/>
    <col min="2" max="2" width="58.88671875" style="8" customWidth="1"/>
    <col min="3" max="3" width="31.109375" style="8" customWidth="1"/>
    <col min="4" max="4" width="26.6640625" style="8" customWidth="1"/>
    <col min="5" max="5" width="40.44140625" style="8" customWidth="1"/>
    <col min="6" max="7" width="29.6640625" style="8" customWidth="1"/>
    <col min="8" max="8" width="23" style="8" customWidth="1"/>
    <col min="9" max="9" width="27.33203125" style="8" customWidth="1"/>
    <col min="10" max="10" width="17.5546875" style="8" customWidth="1"/>
    <col min="11" max="11" width="21.5546875" style="8" customWidth="1"/>
    <col min="12" max="12" width="17.6640625" style="8" customWidth="1"/>
    <col min="13" max="13" width="26.33203125" style="8" customWidth="1"/>
    <col min="14" max="14" width="22.109375" style="8" customWidth="1"/>
    <col min="15" max="15" width="26.109375" style="8" customWidth="1"/>
    <col min="16" max="16" width="19.5546875" style="8" bestFit="1" customWidth="1"/>
    <col min="17" max="17" width="32.5546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219" t="s">
        <v>61</v>
      </c>
      <c r="C2" s="220"/>
      <c r="D2" s="220"/>
      <c r="E2" s="220"/>
      <c r="F2" s="220"/>
      <c r="G2" s="220"/>
      <c r="H2" s="220"/>
      <c r="I2" s="220"/>
      <c r="J2" s="220"/>
      <c r="K2" s="220"/>
      <c r="L2" s="220"/>
      <c r="M2" s="220"/>
      <c r="N2" s="220"/>
      <c r="O2" s="220"/>
      <c r="P2" s="220"/>
    </row>
    <row r="4" spans="1:16" ht="25.8" x14ac:dyDescent="0.3">
      <c r="B4" s="230" t="s">
        <v>47</v>
      </c>
      <c r="C4" s="230"/>
      <c r="D4" s="230"/>
      <c r="E4" s="230"/>
      <c r="F4" s="230"/>
      <c r="G4" s="230"/>
      <c r="H4" s="230"/>
      <c r="I4" s="230"/>
      <c r="J4" s="230"/>
      <c r="K4" s="230"/>
      <c r="L4" s="230"/>
      <c r="M4" s="230"/>
      <c r="N4" s="230"/>
      <c r="O4" s="230"/>
      <c r="P4" s="230"/>
    </row>
    <row r="5" spans="1:16" s="88" customFormat="1" ht="39.75" customHeight="1" x14ac:dyDescent="0.4">
      <c r="A5" s="201" t="s">
        <v>116</v>
      </c>
      <c r="B5" s="201"/>
      <c r="C5" s="201"/>
      <c r="D5" s="201"/>
      <c r="E5" s="201"/>
      <c r="F5" s="201"/>
      <c r="G5" s="201"/>
      <c r="H5" s="201"/>
      <c r="I5" s="201"/>
      <c r="J5" s="201"/>
      <c r="K5" s="201"/>
      <c r="L5" s="201"/>
    </row>
    <row r="6" spans="1:16" ht="15" thickBot="1" x14ac:dyDescent="0.35"/>
    <row r="7" spans="1:16" ht="21.6" thickBot="1" x14ac:dyDescent="0.35">
      <c r="B7" s="10" t="s">
        <v>4</v>
      </c>
      <c r="C7" s="197" t="s">
        <v>121</v>
      </c>
      <c r="D7" s="197"/>
      <c r="E7" s="197"/>
      <c r="F7" s="197"/>
      <c r="G7" s="197"/>
      <c r="H7" s="197"/>
      <c r="I7" s="197"/>
      <c r="J7" s="197"/>
      <c r="K7" s="197"/>
      <c r="L7" s="197"/>
      <c r="M7" s="197"/>
      <c r="N7" s="198"/>
    </row>
    <row r="8" spans="1:16" ht="16.2" thickBot="1" x14ac:dyDescent="0.35">
      <c r="B8" s="11" t="s">
        <v>5</v>
      </c>
      <c r="C8" s="197"/>
      <c r="D8" s="197"/>
      <c r="E8" s="197"/>
      <c r="F8" s="197"/>
      <c r="G8" s="197"/>
      <c r="H8" s="197"/>
      <c r="I8" s="197"/>
      <c r="J8" s="197"/>
      <c r="K8" s="197"/>
      <c r="L8" s="197"/>
      <c r="M8" s="197"/>
      <c r="N8" s="198"/>
    </row>
    <row r="9" spans="1:16" ht="16.2" thickBot="1" x14ac:dyDescent="0.35">
      <c r="B9" s="11" t="s">
        <v>6</v>
      </c>
      <c r="C9" s="197"/>
      <c r="D9" s="197"/>
      <c r="E9" s="197"/>
      <c r="F9" s="197"/>
      <c r="G9" s="197"/>
      <c r="H9" s="197"/>
      <c r="I9" s="197"/>
      <c r="J9" s="197"/>
      <c r="K9" s="197"/>
      <c r="L9" s="197"/>
      <c r="M9" s="197"/>
      <c r="N9" s="198"/>
    </row>
    <row r="10" spans="1:16" ht="16.2" thickBot="1" x14ac:dyDescent="0.35">
      <c r="B10" s="11" t="s">
        <v>7</v>
      </c>
      <c r="C10" s="197"/>
      <c r="D10" s="197"/>
      <c r="E10" s="197"/>
      <c r="F10" s="197"/>
      <c r="G10" s="197"/>
      <c r="H10" s="197"/>
      <c r="I10" s="197"/>
      <c r="J10" s="197"/>
      <c r="K10" s="197"/>
      <c r="L10" s="197"/>
      <c r="M10" s="197"/>
      <c r="N10" s="198"/>
    </row>
    <row r="11" spans="1:16" ht="16.2" thickBot="1" x14ac:dyDescent="0.35">
      <c r="B11" s="11" t="s">
        <v>8</v>
      </c>
      <c r="C11" s="199">
        <v>42</v>
      </c>
      <c r="D11" s="199"/>
      <c r="E11" s="200"/>
      <c r="F11" s="32"/>
      <c r="G11" s="32"/>
      <c r="H11" s="32"/>
      <c r="I11" s="32"/>
      <c r="J11" s="32"/>
      <c r="K11" s="32"/>
      <c r="L11" s="32"/>
      <c r="M11" s="32"/>
      <c r="N11" s="33"/>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91"/>
      <c r="J13" s="91"/>
      <c r="K13" s="91"/>
      <c r="L13" s="91"/>
      <c r="M13" s="91"/>
      <c r="N13" s="18"/>
    </row>
    <row r="14" spans="1:16" x14ac:dyDescent="0.3">
      <c r="I14" s="91"/>
      <c r="J14" s="91"/>
      <c r="K14" s="91"/>
      <c r="L14" s="91"/>
      <c r="M14" s="91"/>
      <c r="N14" s="92"/>
    </row>
    <row r="15" spans="1:16" ht="45.75" customHeight="1" x14ac:dyDescent="0.3">
      <c r="B15" s="204" t="s">
        <v>63</v>
      </c>
      <c r="C15" s="204"/>
      <c r="D15" s="131" t="s">
        <v>12</v>
      </c>
      <c r="E15" s="131" t="s">
        <v>13</v>
      </c>
      <c r="F15" s="131" t="s">
        <v>28</v>
      </c>
      <c r="G15" s="75"/>
      <c r="I15" s="34"/>
      <c r="J15" s="34"/>
      <c r="K15" s="34"/>
      <c r="L15" s="34"/>
      <c r="M15" s="34"/>
      <c r="N15" s="92"/>
    </row>
    <row r="16" spans="1:16" x14ac:dyDescent="0.3">
      <c r="B16" s="204"/>
      <c r="C16" s="204"/>
      <c r="D16" s="131">
        <v>42</v>
      </c>
      <c r="E16" s="114">
        <v>659896796</v>
      </c>
      <c r="F16" s="114">
        <v>316</v>
      </c>
      <c r="G16" s="76"/>
      <c r="I16" s="35"/>
      <c r="J16" s="35"/>
      <c r="K16" s="35"/>
      <c r="L16" s="35"/>
      <c r="M16" s="35"/>
      <c r="N16" s="92"/>
    </row>
    <row r="17" spans="1:14" x14ac:dyDescent="0.3">
      <c r="B17" s="204"/>
      <c r="C17" s="204"/>
      <c r="D17" s="131"/>
      <c r="E17" s="114"/>
      <c r="F17" s="114"/>
      <c r="G17" s="76"/>
      <c r="I17" s="35"/>
      <c r="J17" s="35"/>
      <c r="K17" s="35"/>
      <c r="L17" s="35"/>
      <c r="M17" s="35"/>
      <c r="N17" s="92"/>
    </row>
    <row r="18" spans="1:14" x14ac:dyDescent="0.3">
      <c r="B18" s="204"/>
      <c r="C18" s="204"/>
      <c r="D18" s="131"/>
      <c r="E18" s="114"/>
      <c r="F18" s="114"/>
      <c r="G18" s="76"/>
      <c r="I18" s="35"/>
      <c r="J18" s="35"/>
      <c r="K18" s="35"/>
      <c r="L18" s="35"/>
      <c r="M18" s="35"/>
      <c r="N18" s="92"/>
    </row>
    <row r="19" spans="1:14" x14ac:dyDescent="0.3">
      <c r="B19" s="204"/>
      <c r="C19" s="204"/>
      <c r="D19" s="131"/>
      <c r="E19" s="115"/>
      <c r="F19" s="114"/>
      <c r="G19" s="76"/>
      <c r="H19" s="21"/>
      <c r="I19" s="35"/>
      <c r="J19" s="35"/>
      <c r="K19" s="35"/>
      <c r="L19" s="35"/>
      <c r="M19" s="35"/>
      <c r="N19" s="19"/>
    </row>
    <row r="20" spans="1:14" x14ac:dyDescent="0.3">
      <c r="B20" s="204"/>
      <c r="C20" s="204"/>
      <c r="D20" s="131"/>
      <c r="E20" s="115"/>
      <c r="F20" s="114"/>
      <c r="G20" s="76"/>
      <c r="H20" s="21"/>
      <c r="I20" s="37"/>
      <c r="J20" s="37"/>
      <c r="K20" s="37"/>
      <c r="L20" s="37"/>
      <c r="M20" s="37"/>
      <c r="N20" s="19"/>
    </row>
    <row r="21" spans="1:14" x14ac:dyDescent="0.3">
      <c r="B21" s="204"/>
      <c r="C21" s="204"/>
      <c r="D21" s="131"/>
      <c r="E21" s="115"/>
      <c r="F21" s="114"/>
      <c r="G21" s="76"/>
      <c r="H21" s="21"/>
      <c r="I21" s="91"/>
      <c r="J21" s="91"/>
      <c r="K21" s="91"/>
      <c r="L21" s="91"/>
      <c r="M21" s="91"/>
      <c r="N21" s="19"/>
    </row>
    <row r="22" spans="1:14" x14ac:dyDescent="0.3">
      <c r="B22" s="204"/>
      <c r="C22" s="204"/>
      <c r="D22" s="131"/>
      <c r="E22" s="115"/>
      <c r="F22" s="114"/>
      <c r="G22" s="76"/>
      <c r="H22" s="21"/>
      <c r="I22" s="91"/>
      <c r="J22" s="91"/>
      <c r="K22" s="91"/>
      <c r="L22" s="91"/>
      <c r="M22" s="91"/>
      <c r="N22" s="19"/>
    </row>
    <row r="23" spans="1:14" ht="15" thickBot="1" x14ac:dyDescent="0.35">
      <c r="B23" s="231" t="s">
        <v>14</v>
      </c>
      <c r="C23" s="232"/>
      <c r="D23" s="131"/>
      <c r="E23" s="116">
        <f>SUM(E16:E22)</f>
        <v>659896796</v>
      </c>
      <c r="F23" s="114">
        <f>SUM(F16:F22)</f>
        <v>316</v>
      </c>
      <c r="G23" s="76"/>
      <c r="H23" s="21"/>
      <c r="I23" s="91"/>
      <c r="J23" s="91"/>
      <c r="K23" s="91"/>
      <c r="L23" s="91"/>
      <c r="M23" s="91"/>
      <c r="N23" s="19"/>
    </row>
    <row r="24" spans="1:14" ht="29.4" thickBot="1" x14ac:dyDescent="0.35">
      <c r="A24" s="39"/>
      <c r="B24" s="49" t="s">
        <v>15</v>
      </c>
      <c r="C24" s="49" t="s">
        <v>64</v>
      </c>
      <c r="E24" s="34"/>
      <c r="F24" s="34"/>
      <c r="G24" s="34"/>
      <c r="H24" s="34"/>
      <c r="I24" s="9"/>
      <c r="J24" s="9"/>
      <c r="K24" s="9"/>
      <c r="L24" s="9"/>
      <c r="M24" s="9"/>
    </row>
    <row r="25" spans="1:14" ht="15" thickBot="1" x14ac:dyDescent="0.35">
      <c r="A25" s="40">
        <v>1</v>
      </c>
      <c r="C25" s="42">
        <f>+F23*80%</f>
        <v>252.8</v>
      </c>
      <c r="D25" s="38"/>
      <c r="E25" s="41">
        <f>E23</f>
        <v>659896796</v>
      </c>
      <c r="F25" s="36"/>
      <c r="G25" s="36"/>
      <c r="H25" s="36"/>
      <c r="I25" s="22"/>
      <c r="J25" s="22"/>
      <c r="K25" s="22"/>
      <c r="L25" s="22"/>
      <c r="M25" s="22"/>
    </row>
    <row r="26" spans="1:14" x14ac:dyDescent="0.3">
      <c r="A26" s="83"/>
      <c r="C26" s="84"/>
      <c r="D26" s="35"/>
      <c r="E26" s="85"/>
      <c r="F26" s="36"/>
      <c r="G26" s="36"/>
      <c r="H26" s="36"/>
      <c r="I26" s="22"/>
      <c r="J26" s="22"/>
      <c r="K26" s="22"/>
      <c r="L26" s="22"/>
      <c r="M26" s="22"/>
    </row>
    <row r="27" spans="1:14" x14ac:dyDescent="0.3">
      <c r="A27" s="83"/>
      <c r="C27" s="84"/>
      <c r="D27" s="35"/>
      <c r="E27" s="85"/>
      <c r="F27" s="36"/>
      <c r="G27" s="36"/>
      <c r="H27" s="36"/>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80" t="s">
        <v>140</v>
      </c>
      <c r="D31" s="105"/>
      <c r="E31" s="88"/>
      <c r="F31" s="88"/>
      <c r="G31" s="88"/>
      <c r="H31" s="88"/>
      <c r="I31" s="91"/>
      <c r="J31" s="91"/>
      <c r="K31" s="91"/>
      <c r="L31" s="91"/>
      <c r="M31" s="91"/>
      <c r="N31" s="92"/>
    </row>
    <row r="32" spans="1:14" x14ac:dyDescent="0.3">
      <c r="A32" s="83"/>
      <c r="B32" s="105" t="s">
        <v>99</v>
      </c>
      <c r="C32" s="180" t="s">
        <v>140</v>
      </c>
      <c r="D32" s="105"/>
      <c r="E32" s="88"/>
      <c r="F32" s="88"/>
      <c r="G32" s="88"/>
      <c r="H32" s="88"/>
      <c r="I32" s="91"/>
      <c r="J32" s="91"/>
      <c r="K32" s="91"/>
      <c r="L32" s="91"/>
      <c r="M32" s="91"/>
      <c r="N32" s="92"/>
    </row>
    <row r="33" spans="1:14" x14ac:dyDescent="0.3">
      <c r="A33" s="83"/>
      <c r="B33" s="105" t="s">
        <v>100</v>
      </c>
      <c r="C33" s="180" t="s">
        <v>140</v>
      </c>
      <c r="D33" s="105"/>
      <c r="E33" s="88"/>
      <c r="F33" s="88"/>
      <c r="G33" s="88"/>
      <c r="H33" s="88"/>
      <c r="I33" s="91"/>
      <c r="J33" s="91"/>
      <c r="K33" s="91"/>
      <c r="L33" s="91"/>
      <c r="M33" s="91"/>
      <c r="N33" s="92"/>
    </row>
    <row r="34" spans="1:14" x14ac:dyDescent="0.3">
      <c r="A34" s="83"/>
      <c r="B34" s="105" t="s">
        <v>101</v>
      </c>
      <c r="C34" s="180" t="s">
        <v>140</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28">
        <v>0</v>
      </c>
      <c r="E41" s="211">
        <f>+D41+D42</f>
        <v>60</v>
      </c>
      <c r="F41" s="88"/>
      <c r="G41" s="88"/>
      <c r="H41" s="88"/>
      <c r="I41" s="91"/>
      <c r="J41" s="91"/>
      <c r="K41" s="91"/>
      <c r="L41" s="91"/>
      <c r="M41" s="91"/>
      <c r="N41" s="92"/>
    </row>
    <row r="42" spans="1:14" ht="55.2" x14ac:dyDescent="0.3">
      <c r="A42" s="83"/>
      <c r="B42" s="89" t="s">
        <v>104</v>
      </c>
      <c r="C42" s="90">
        <v>60</v>
      </c>
      <c r="D42" s="128">
        <v>60</v>
      </c>
      <c r="E42" s="212"/>
      <c r="F42" s="88"/>
      <c r="G42" s="88"/>
      <c r="H42" s="88"/>
      <c r="I42" s="91"/>
      <c r="J42" s="91"/>
      <c r="K42" s="91"/>
      <c r="L42" s="91"/>
      <c r="M42" s="91"/>
      <c r="N42" s="92"/>
    </row>
    <row r="43" spans="1:14" x14ac:dyDescent="0.3">
      <c r="A43" s="83"/>
      <c r="C43" s="84"/>
      <c r="D43" s="35"/>
      <c r="E43" s="85"/>
      <c r="F43" s="36"/>
      <c r="G43" s="36"/>
      <c r="H43" s="36"/>
      <c r="I43" s="22"/>
      <c r="J43" s="22"/>
      <c r="K43" s="22"/>
      <c r="L43" s="22"/>
      <c r="M43" s="22"/>
    </row>
    <row r="44" spans="1:14" x14ac:dyDescent="0.3">
      <c r="A44" s="83"/>
      <c r="C44" s="84"/>
      <c r="D44" s="35"/>
      <c r="E44" s="85"/>
      <c r="F44" s="36"/>
      <c r="G44" s="36"/>
      <c r="H44" s="36"/>
      <c r="I44" s="22"/>
      <c r="J44" s="22"/>
      <c r="K44" s="22"/>
      <c r="L44" s="22"/>
      <c r="M44" s="22"/>
    </row>
    <row r="45" spans="1:14" x14ac:dyDescent="0.3">
      <c r="A45" s="83"/>
      <c r="C45" s="84"/>
      <c r="D45" s="35"/>
      <c r="E45" s="85"/>
      <c r="F45" s="36"/>
      <c r="G45" s="36"/>
      <c r="H45" s="36"/>
      <c r="I45" s="22"/>
      <c r="J45" s="22"/>
      <c r="K45" s="22"/>
      <c r="L45" s="22"/>
      <c r="M45" s="22"/>
    </row>
    <row r="46" spans="1:14" ht="15" thickBot="1" x14ac:dyDescent="0.35">
      <c r="M46" s="206" t="s">
        <v>34</v>
      </c>
      <c r="N46" s="206"/>
    </row>
    <row r="47" spans="1:14" x14ac:dyDescent="0.3">
      <c r="B47" s="117" t="s">
        <v>29</v>
      </c>
      <c r="M47" s="60"/>
      <c r="N47" s="60"/>
    </row>
    <row r="48" spans="1:14" ht="15" thickBot="1" x14ac:dyDescent="0.35">
      <c r="M48" s="60"/>
      <c r="N48" s="60"/>
    </row>
    <row r="49" spans="1:26" s="91" customFormat="1" ht="109.5" customHeight="1" x14ac:dyDescent="0.3">
      <c r="B49" s="102" t="s">
        <v>105</v>
      </c>
      <c r="C49" s="102" t="s">
        <v>106</v>
      </c>
      <c r="D49" s="102" t="s">
        <v>107</v>
      </c>
      <c r="E49" s="102" t="s">
        <v>44</v>
      </c>
      <c r="F49" s="102" t="s">
        <v>22</v>
      </c>
      <c r="G49" s="102" t="s">
        <v>65</v>
      </c>
      <c r="H49" s="102" t="s">
        <v>17</v>
      </c>
      <c r="I49" s="102" t="s">
        <v>10</v>
      </c>
      <c r="J49" s="102" t="s">
        <v>30</v>
      </c>
      <c r="K49" s="102" t="s">
        <v>60</v>
      </c>
      <c r="L49" s="102" t="s">
        <v>20</v>
      </c>
      <c r="M49" s="87" t="s">
        <v>26</v>
      </c>
      <c r="N49" s="102" t="s">
        <v>108</v>
      </c>
      <c r="O49" s="102" t="s">
        <v>35</v>
      </c>
      <c r="P49" s="130" t="s">
        <v>11</v>
      </c>
      <c r="Q49" s="130" t="s">
        <v>19</v>
      </c>
    </row>
    <row r="50" spans="1:26" s="97" customFormat="1" ht="57.6" x14ac:dyDescent="0.3">
      <c r="A50" s="43" t="e">
        <f>+#REF!+1</f>
        <v>#REF!</v>
      </c>
      <c r="B50" s="98" t="s">
        <v>121</v>
      </c>
      <c r="C50" s="98" t="s">
        <v>121</v>
      </c>
      <c r="D50" s="98" t="s">
        <v>117</v>
      </c>
      <c r="E50" s="121">
        <v>155</v>
      </c>
      <c r="F50" s="94" t="s">
        <v>96</v>
      </c>
      <c r="G50" s="94" t="s">
        <v>118</v>
      </c>
      <c r="H50" s="119">
        <v>41296</v>
      </c>
      <c r="I50" s="119">
        <v>41639</v>
      </c>
      <c r="J50" s="95" t="s">
        <v>97</v>
      </c>
      <c r="K50" s="185">
        <f>(I50-H50)/30</f>
        <v>11.433333333333334</v>
      </c>
      <c r="L50" s="95"/>
      <c r="M50" s="121">
        <v>945</v>
      </c>
      <c r="N50" s="86" t="s">
        <v>118</v>
      </c>
      <c r="O50" s="25">
        <v>598908264</v>
      </c>
      <c r="P50" s="25" t="s">
        <v>126</v>
      </c>
      <c r="Q50" s="112"/>
      <c r="R50" s="96"/>
      <c r="S50" s="96"/>
      <c r="T50" s="96"/>
      <c r="U50" s="96"/>
      <c r="V50" s="96"/>
      <c r="W50" s="96"/>
      <c r="X50" s="96"/>
      <c r="Y50" s="96"/>
      <c r="Z50" s="96"/>
    </row>
    <row r="51" spans="1:26" s="97" customFormat="1" ht="57.6" x14ac:dyDescent="0.3">
      <c r="A51" s="43" t="e">
        <f t="shared" ref="A51:A56" si="0">+A50+1</f>
        <v>#REF!</v>
      </c>
      <c r="B51" s="98" t="s">
        <v>121</v>
      </c>
      <c r="C51" s="99" t="s">
        <v>121</v>
      </c>
      <c r="D51" s="98" t="s">
        <v>127</v>
      </c>
      <c r="E51" s="121">
        <v>300</v>
      </c>
      <c r="F51" s="94" t="s">
        <v>96</v>
      </c>
      <c r="G51" s="94" t="s">
        <v>118</v>
      </c>
      <c r="H51" s="119">
        <v>41086</v>
      </c>
      <c r="I51" s="119">
        <v>41274</v>
      </c>
      <c r="J51" s="95" t="s">
        <v>97</v>
      </c>
      <c r="K51" s="185">
        <f t="shared" ref="K51:K52" si="1">(I51-H51)/30</f>
        <v>6.2666666666666666</v>
      </c>
      <c r="L51" s="95"/>
      <c r="M51" s="121">
        <v>420</v>
      </c>
      <c r="N51" s="86" t="s">
        <v>118</v>
      </c>
      <c r="O51" s="25">
        <v>569963520</v>
      </c>
      <c r="P51" s="25" t="s">
        <v>128</v>
      </c>
      <c r="Q51" s="112"/>
      <c r="R51" s="96"/>
      <c r="S51" s="96"/>
      <c r="T51" s="96"/>
      <c r="U51" s="96"/>
      <c r="V51" s="96"/>
      <c r="W51" s="96"/>
      <c r="X51" s="96"/>
      <c r="Y51" s="96"/>
      <c r="Z51" s="96"/>
    </row>
    <row r="52" spans="1:26" s="97" customFormat="1" ht="57.6" x14ac:dyDescent="0.3">
      <c r="A52" s="43" t="e">
        <f t="shared" si="0"/>
        <v>#REF!</v>
      </c>
      <c r="B52" s="98" t="s">
        <v>121</v>
      </c>
      <c r="C52" s="99" t="s">
        <v>121</v>
      </c>
      <c r="D52" s="99" t="s">
        <v>129</v>
      </c>
      <c r="E52" s="121">
        <v>166</v>
      </c>
      <c r="F52" s="94" t="s">
        <v>96</v>
      </c>
      <c r="G52" s="94" t="s">
        <v>118</v>
      </c>
      <c r="H52" s="119">
        <v>41659</v>
      </c>
      <c r="I52" s="119">
        <v>41912</v>
      </c>
      <c r="J52" s="95" t="s">
        <v>97</v>
      </c>
      <c r="K52" s="185">
        <f t="shared" si="1"/>
        <v>8.4333333333333336</v>
      </c>
      <c r="L52" s="95"/>
      <c r="M52" s="121">
        <v>190</v>
      </c>
      <c r="N52" s="86" t="s">
        <v>118</v>
      </c>
      <c r="O52" s="25">
        <v>171606244</v>
      </c>
      <c r="P52" s="25" t="s">
        <v>130</v>
      </c>
      <c r="Q52" s="112"/>
      <c r="R52" s="96"/>
      <c r="S52" s="96"/>
      <c r="T52" s="96"/>
      <c r="U52" s="96"/>
      <c r="V52" s="96"/>
      <c r="W52" s="96"/>
      <c r="X52" s="96"/>
      <c r="Y52" s="96"/>
      <c r="Z52" s="96"/>
    </row>
    <row r="53" spans="1:26" s="97" customFormat="1" x14ac:dyDescent="0.3">
      <c r="A53" s="43" t="e">
        <f t="shared" si="0"/>
        <v>#REF!</v>
      </c>
      <c r="B53" s="98"/>
      <c r="C53" s="99"/>
      <c r="D53" s="99"/>
      <c r="E53" s="121"/>
      <c r="F53" s="94"/>
      <c r="G53" s="94"/>
      <c r="H53" s="119"/>
      <c r="I53" s="119"/>
      <c r="J53" s="95"/>
      <c r="K53" s="118"/>
      <c r="L53" s="121"/>
      <c r="M53" s="121"/>
      <c r="N53" s="86"/>
      <c r="O53" s="25"/>
      <c r="P53" s="25"/>
      <c r="Q53" s="112"/>
      <c r="R53" s="96"/>
      <c r="S53" s="96"/>
      <c r="T53" s="96"/>
      <c r="U53" s="96"/>
      <c r="V53" s="96"/>
      <c r="W53" s="96"/>
      <c r="X53" s="96"/>
      <c r="Y53" s="96"/>
      <c r="Z53" s="96"/>
    </row>
    <row r="54" spans="1:26" s="97" customFormat="1" x14ac:dyDescent="0.3">
      <c r="A54" s="43" t="e">
        <f t="shared" si="0"/>
        <v>#REF!</v>
      </c>
      <c r="B54" s="98"/>
      <c r="C54" s="99"/>
      <c r="D54" s="98"/>
      <c r="E54" s="121"/>
      <c r="F54" s="94"/>
      <c r="G54" s="94"/>
      <c r="H54" s="119"/>
      <c r="I54" s="119"/>
      <c r="J54" s="95"/>
      <c r="K54" s="118"/>
      <c r="L54" s="121"/>
      <c r="M54" s="86"/>
      <c r="N54" s="86"/>
      <c r="O54" s="25"/>
      <c r="P54" s="25"/>
      <c r="Q54" s="112"/>
      <c r="R54" s="96"/>
      <c r="S54" s="96"/>
      <c r="T54" s="96"/>
      <c r="U54" s="96"/>
      <c r="V54" s="96"/>
      <c r="W54" s="96"/>
      <c r="X54" s="96"/>
      <c r="Y54" s="96"/>
      <c r="Z54" s="96"/>
    </row>
    <row r="55" spans="1:26" s="97" customFormat="1" x14ac:dyDescent="0.3">
      <c r="A55" s="43" t="e">
        <f t="shared" si="0"/>
        <v>#REF!</v>
      </c>
      <c r="B55" s="98"/>
      <c r="C55" s="99"/>
      <c r="D55" s="98"/>
      <c r="E55" s="121"/>
      <c r="F55" s="94"/>
      <c r="G55" s="94"/>
      <c r="H55" s="119"/>
      <c r="I55" s="119"/>
      <c r="J55" s="95"/>
      <c r="K55" s="95"/>
      <c r="L55" s="121"/>
      <c r="M55" s="86"/>
      <c r="N55" s="86"/>
      <c r="O55" s="25"/>
      <c r="P55" s="25"/>
      <c r="Q55" s="112"/>
      <c r="R55" s="96"/>
      <c r="S55" s="96"/>
      <c r="T55" s="96"/>
      <c r="U55" s="96"/>
      <c r="V55" s="96"/>
      <c r="W55" s="96"/>
      <c r="X55" s="96"/>
      <c r="Y55" s="96"/>
      <c r="Z55" s="96"/>
    </row>
    <row r="56" spans="1:26" s="97" customFormat="1" x14ac:dyDescent="0.3">
      <c r="A56" s="43" t="e">
        <f t="shared" si="0"/>
        <v>#REF!</v>
      </c>
      <c r="B56" s="98"/>
      <c r="C56" s="99"/>
      <c r="D56" s="98"/>
      <c r="E56" s="121"/>
      <c r="F56" s="94"/>
      <c r="G56" s="94"/>
      <c r="H56" s="119"/>
      <c r="I56" s="119"/>
      <c r="J56" s="95"/>
      <c r="K56" s="95"/>
      <c r="L56" s="121"/>
      <c r="M56" s="86"/>
      <c r="N56" s="86"/>
      <c r="O56" s="25"/>
      <c r="P56" s="25"/>
      <c r="Q56" s="112"/>
      <c r="R56" s="96"/>
      <c r="S56" s="96"/>
      <c r="T56" s="96"/>
      <c r="U56" s="96"/>
      <c r="V56" s="96"/>
      <c r="W56" s="96"/>
      <c r="X56" s="96"/>
      <c r="Y56" s="96"/>
      <c r="Z56" s="96"/>
    </row>
    <row r="57" spans="1:26" s="97" customFormat="1" x14ac:dyDescent="0.3">
      <c r="A57" s="43"/>
      <c r="B57" s="46" t="s">
        <v>16</v>
      </c>
      <c r="C57" s="99"/>
      <c r="D57" s="98"/>
      <c r="E57" s="121"/>
      <c r="F57" s="94"/>
      <c r="G57" s="94"/>
      <c r="H57" s="94"/>
      <c r="I57" s="95"/>
      <c r="J57" s="95"/>
      <c r="K57" s="100" t="s">
        <v>288</v>
      </c>
      <c r="L57" s="100"/>
      <c r="M57" s="110">
        <v>945</v>
      </c>
      <c r="N57" s="100">
        <f>SUM(N50:N56)</f>
        <v>0</v>
      </c>
      <c r="O57" s="25"/>
      <c r="P57" s="25"/>
      <c r="Q57" s="113"/>
    </row>
    <row r="58" spans="1:26" s="28" customFormat="1" x14ac:dyDescent="0.3">
      <c r="E58" s="29"/>
      <c r="K58" s="120"/>
    </row>
    <row r="59" spans="1:26" s="28" customFormat="1" x14ac:dyDescent="0.3">
      <c r="B59" s="228" t="s">
        <v>27</v>
      </c>
      <c r="C59" s="228" t="s">
        <v>110</v>
      </c>
      <c r="D59" s="205" t="s">
        <v>33</v>
      </c>
      <c r="E59" s="205"/>
    </row>
    <row r="60" spans="1:26" s="28" customFormat="1" x14ac:dyDescent="0.3">
      <c r="B60" s="229"/>
      <c r="C60" s="229"/>
      <c r="D60" s="132" t="s">
        <v>23</v>
      </c>
      <c r="E60" s="58" t="s">
        <v>24</v>
      </c>
    </row>
    <row r="61" spans="1:26" s="28" customFormat="1" ht="30.6" customHeight="1" x14ac:dyDescent="0.3">
      <c r="B61" s="55" t="s">
        <v>21</v>
      </c>
      <c r="C61" s="56" t="str">
        <f>+K57</f>
        <v>26,13</v>
      </c>
      <c r="D61" s="53" t="s">
        <v>140</v>
      </c>
      <c r="E61" s="54"/>
      <c r="F61" s="30"/>
      <c r="G61" s="30"/>
      <c r="H61" s="30"/>
      <c r="I61" s="30"/>
      <c r="J61" s="30"/>
      <c r="K61" s="30"/>
      <c r="L61" s="30"/>
      <c r="M61" s="30"/>
    </row>
    <row r="62" spans="1:26" s="28" customFormat="1" ht="30" customHeight="1" x14ac:dyDescent="0.3">
      <c r="B62" s="55" t="s">
        <v>25</v>
      </c>
      <c r="C62" s="56">
        <f>+M57</f>
        <v>945</v>
      </c>
      <c r="D62" s="53" t="s">
        <v>140</v>
      </c>
      <c r="E62" s="54"/>
    </row>
    <row r="63" spans="1:26" s="28" customFormat="1" x14ac:dyDescent="0.3">
      <c r="B63" s="31"/>
      <c r="C63" s="203"/>
      <c r="D63" s="203"/>
      <c r="E63" s="203"/>
      <c r="F63" s="203"/>
      <c r="G63" s="203"/>
      <c r="H63" s="203"/>
      <c r="I63" s="203"/>
      <c r="J63" s="203"/>
      <c r="K63" s="203"/>
      <c r="L63" s="203"/>
      <c r="M63" s="203"/>
      <c r="N63" s="203"/>
    </row>
    <row r="64" spans="1:26" ht="28.2" customHeight="1" thickBot="1" x14ac:dyDescent="0.35"/>
    <row r="65" spans="2:18" ht="26.4" thickBot="1" x14ac:dyDescent="0.35">
      <c r="B65" s="202" t="s">
        <v>66</v>
      </c>
      <c r="C65" s="202"/>
      <c r="D65" s="202"/>
      <c r="E65" s="202"/>
      <c r="F65" s="202"/>
      <c r="G65" s="202"/>
      <c r="H65" s="202"/>
      <c r="I65" s="202"/>
      <c r="J65" s="202"/>
      <c r="K65" s="202"/>
      <c r="L65" s="202"/>
      <c r="M65" s="202"/>
      <c r="N65" s="202"/>
    </row>
    <row r="68" spans="2:18" ht="109.5" customHeight="1" x14ac:dyDescent="0.3">
      <c r="B68" s="129" t="s">
        <v>109</v>
      </c>
      <c r="C68" s="63" t="s">
        <v>2</v>
      </c>
      <c r="D68" s="63" t="s">
        <v>68</v>
      </c>
      <c r="E68" s="63" t="s">
        <v>67</v>
      </c>
      <c r="F68" s="63" t="s">
        <v>69</v>
      </c>
      <c r="G68" s="63" t="s">
        <v>70</v>
      </c>
      <c r="H68" s="63" t="s">
        <v>71</v>
      </c>
      <c r="I68" s="129" t="s">
        <v>111</v>
      </c>
      <c r="J68" s="63" t="s">
        <v>72</v>
      </c>
      <c r="K68" s="63" t="s">
        <v>73</v>
      </c>
      <c r="L68" s="63" t="s">
        <v>74</v>
      </c>
      <c r="M68" s="63" t="s">
        <v>75</v>
      </c>
      <c r="N68" s="79" t="s">
        <v>76</v>
      </c>
      <c r="O68" s="79" t="s">
        <v>77</v>
      </c>
      <c r="P68" s="192" t="s">
        <v>3</v>
      </c>
      <c r="Q68" s="193"/>
      <c r="R68" s="63" t="s">
        <v>18</v>
      </c>
    </row>
    <row r="69" spans="2:18" ht="117.75" customHeight="1" x14ac:dyDescent="0.3">
      <c r="B69" s="160" t="s">
        <v>120</v>
      </c>
      <c r="C69" s="155" t="s">
        <v>120</v>
      </c>
      <c r="D69" s="156" t="s">
        <v>145</v>
      </c>
      <c r="E69" s="156" t="s">
        <v>145</v>
      </c>
      <c r="F69" s="156" t="s">
        <v>145</v>
      </c>
      <c r="G69" s="156" t="s">
        <v>145</v>
      </c>
      <c r="H69" s="156" t="s">
        <v>145</v>
      </c>
      <c r="I69" s="156" t="s">
        <v>145</v>
      </c>
      <c r="J69" s="170" t="s">
        <v>96</v>
      </c>
      <c r="K69" s="156" t="s">
        <v>145</v>
      </c>
      <c r="L69" s="156" t="s">
        <v>145</v>
      </c>
      <c r="M69" s="156" t="s">
        <v>145</v>
      </c>
      <c r="N69" s="156" t="s">
        <v>145</v>
      </c>
      <c r="O69" s="156" t="s">
        <v>145</v>
      </c>
      <c r="P69" s="190"/>
      <c r="Q69" s="191"/>
      <c r="R69" s="183" t="s">
        <v>96</v>
      </c>
    </row>
    <row r="70" spans="2:18" x14ac:dyDescent="0.3">
      <c r="B70" s="2"/>
      <c r="C70" s="2"/>
      <c r="D70" s="4"/>
      <c r="E70" s="4"/>
      <c r="F70" s="3"/>
      <c r="G70" s="122"/>
      <c r="H70" s="3"/>
      <c r="I70" s="105"/>
      <c r="J70" s="80"/>
      <c r="K70" s="80"/>
      <c r="L70" s="105"/>
      <c r="M70" s="105"/>
      <c r="N70" s="105"/>
      <c r="O70" s="105"/>
      <c r="P70" s="194"/>
      <c r="Q70" s="195"/>
      <c r="R70" s="105"/>
    </row>
    <row r="71" spans="2:18" x14ac:dyDescent="0.3">
      <c r="B71" s="2"/>
      <c r="C71" s="2"/>
      <c r="D71" s="4"/>
      <c r="E71" s="4"/>
      <c r="F71" s="3"/>
      <c r="G71" s="122"/>
      <c r="H71" s="3"/>
      <c r="I71" s="105"/>
      <c r="J71" s="80"/>
      <c r="K71" s="80"/>
      <c r="L71" s="105"/>
      <c r="M71" s="105"/>
      <c r="N71" s="105"/>
      <c r="O71" s="105"/>
      <c r="P71" s="194"/>
      <c r="Q71" s="195"/>
      <c r="R71" s="105"/>
    </row>
    <row r="72" spans="2:18" x14ac:dyDescent="0.3">
      <c r="B72" s="2"/>
      <c r="C72" s="2"/>
      <c r="D72" s="4"/>
      <c r="E72" s="4"/>
      <c r="F72" s="3"/>
      <c r="G72" s="122"/>
      <c r="H72" s="3"/>
      <c r="I72" s="105"/>
      <c r="J72" s="80"/>
      <c r="K72" s="80"/>
      <c r="L72" s="105"/>
      <c r="M72" s="105"/>
      <c r="N72" s="105"/>
      <c r="O72" s="105"/>
      <c r="P72" s="194"/>
      <c r="Q72" s="195"/>
      <c r="R72" s="105"/>
    </row>
    <row r="73" spans="2:18" x14ac:dyDescent="0.3">
      <c r="B73" s="2"/>
      <c r="C73" s="2"/>
      <c r="D73" s="4"/>
      <c r="E73" s="4"/>
      <c r="F73" s="3"/>
      <c r="G73" s="122"/>
      <c r="H73" s="3"/>
      <c r="I73" s="105"/>
      <c r="J73" s="80"/>
      <c r="K73" s="80"/>
      <c r="L73" s="105"/>
      <c r="M73" s="105"/>
      <c r="N73" s="105"/>
      <c r="O73" s="105"/>
      <c r="P73" s="194"/>
      <c r="Q73" s="195"/>
      <c r="R73" s="105"/>
    </row>
    <row r="74" spans="2:18" x14ac:dyDescent="0.3">
      <c r="B74" s="2"/>
      <c r="C74" s="2"/>
      <c r="D74" s="4"/>
      <c r="E74" s="4"/>
      <c r="F74" s="3"/>
      <c r="G74" s="122"/>
      <c r="H74" s="3"/>
      <c r="I74" s="105"/>
      <c r="J74" s="80"/>
      <c r="K74" s="80"/>
      <c r="L74" s="105"/>
      <c r="M74" s="105"/>
      <c r="N74" s="105"/>
      <c r="O74" s="105"/>
      <c r="P74" s="194"/>
      <c r="Q74" s="195"/>
      <c r="R74" s="105"/>
    </row>
    <row r="75" spans="2:18" x14ac:dyDescent="0.3">
      <c r="B75" s="105"/>
      <c r="C75" s="105"/>
      <c r="D75" s="105"/>
      <c r="E75" s="105"/>
      <c r="F75" s="105"/>
      <c r="G75" s="123"/>
      <c r="H75" s="105"/>
      <c r="I75" s="105"/>
      <c r="J75" s="105"/>
      <c r="K75" s="105"/>
      <c r="L75" s="105"/>
      <c r="M75" s="105"/>
      <c r="N75" s="105"/>
      <c r="O75" s="105"/>
      <c r="P75" s="194"/>
      <c r="Q75" s="195"/>
      <c r="R75" s="105"/>
    </row>
    <row r="76" spans="2:18" x14ac:dyDescent="0.3">
      <c r="B76" s="8" t="s">
        <v>1</v>
      </c>
      <c r="H76" s="105"/>
      <c r="I76" s="105"/>
    </row>
    <row r="77" spans="2:18" x14ac:dyDescent="0.3">
      <c r="B77" s="8" t="s">
        <v>36</v>
      </c>
    </row>
    <row r="78" spans="2:18" x14ac:dyDescent="0.3">
      <c r="B78" s="8" t="s">
        <v>112</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188" t="s">
        <v>0</v>
      </c>
      <c r="C86" s="196" t="s">
        <v>38</v>
      </c>
      <c r="D86" s="196" t="s">
        <v>39</v>
      </c>
      <c r="E86" s="196" t="s">
        <v>78</v>
      </c>
      <c r="F86" s="196" t="s">
        <v>80</v>
      </c>
      <c r="G86" s="196" t="s">
        <v>81</v>
      </c>
      <c r="H86" s="196" t="s">
        <v>82</v>
      </c>
      <c r="I86" s="196" t="s">
        <v>79</v>
      </c>
      <c r="J86" s="196" t="s">
        <v>83</v>
      </c>
      <c r="K86" s="196"/>
      <c r="L86" s="196"/>
      <c r="M86" s="196" t="s">
        <v>87</v>
      </c>
      <c r="N86" s="196" t="s">
        <v>40</v>
      </c>
      <c r="O86" s="196" t="s">
        <v>41</v>
      </c>
      <c r="P86" s="196" t="s">
        <v>3</v>
      </c>
      <c r="Q86" s="196"/>
    </row>
    <row r="87" spans="2:17" ht="31.5" customHeight="1" x14ac:dyDescent="0.3">
      <c r="B87" s="189"/>
      <c r="C87" s="196"/>
      <c r="D87" s="196"/>
      <c r="E87" s="196"/>
      <c r="F87" s="196"/>
      <c r="G87" s="196"/>
      <c r="H87" s="196"/>
      <c r="I87" s="196"/>
      <c r="J87" s="124" t="s">
        <v>84</v>
      </c>
      <c r="K87" s="125" t="s">
        <v>85</v>
      </c>
      <c r="L87" s="126" t="s">
        <v>86</v>
      </c>
      <c r="M87" s="196"/>
      <c r="N87" s="196"/>
      <c r="O87" s="196"/>
      <c r="P87" s="196"/>
      <c r="Q87" s="196"/>
    </row>
    <row r="88" spans="2:17" ht="60.75" customHeight="1" x14ac:dyDescent="0.3">
      <c r="B88" s="153" t="s">
        <v>42</v>
      </c>
      <c r="C88" s="155">
        <v>316</v>
      </c>
      <c r="D88" s="155" t="s">
        <v>165</v>
      </c>
      <c r="E88" s="165">
        <v>1110457955</v>
      </c>
      <c r="F88" s="155" t="s">
        <v>166</v>
      </c>
      <c r="G88" s="155" t="s">
        <v>153</v>
      </c>
      <c r="H88" s="158">
        <v>40523</v>
      </c>
      <c r="I88" s="156" t="s">
        <v>145</v>
      </c>
      <c r="J88" s="155" t="s">
        <v>167</v>
      </c>
      <c r="K88" s="155" t="s">
        <v>173</v>
      </c>
      <c r="L88" s="155" t="s">
        <v>174</v>
      </c>
      <c r="M88" s="155" t="s">
        <v>96</v>
      </c>
      <c r="N88" s="155" t="s">
        <v>96</v>
      </c>
      <c r="O88" s="155" t="s">
        <v>96</v>
      </c>
      <c r="P88" s="190"/>
      <c r="Q88" s="191"/>
    </row>
    <row r="89" spans="2:17" ht="60.75" customHeight="1" x14ac:dyDescent="0.3">
      <c r="B89" s="153" t="s">
        <v>43</v>
      </c>
      <c r="C89" s="155">
        <f>316/2</f>
        <v>158</v>
      </c>
      <c r="D89" s="155" t="s">
        <v>175</v>
      </c>
      <c r="E89" s="165">
        <v>65765477</v>
      </c>
      <c r="F89" s="155" t="s">
        <v>176</v>
      </c>
      <c r="G89" s="155" t="s">
        <v>143</v>
      </c>
      <c r="H89" s="158">
        <v>40719</v>
      </c>
      <c r="I89" s="156" t="s">
        <v>145</v>
      </c>
      <c r="J89" s="155" t="s">
        <v>177</v>
      </c>
      <c r="K89" s="155" t="s">
        <v>178</v>
      </c>
      <c r="L89" s="155" t="s">
        <v>179</v>
      </c>
      <c r="M89" s="155" t="s">
        <v>96</v>
      </c>
      <c r="N89" s="155" t="s">
        <v>96</v>
      </c>
      <c r="O89" s="155" t="s">
        <v>96</v>
      </c>
      <c r="P89" s="168"/>
      <c r="Q89" s="168"/>
    </row>
    <row r="90" spans="2:17" ht="51" customHeight="1" x14ac:dyDescent="0.3">
      <c r="B90" s="127" t="s">
        <v>43</v>
      </c>
      <c r="C90" s="155">
        <f>316/2</f>
        <v>158</v>
      </c>
      <c r="D90" s="155" t="s">
        <v>180</v>
      </c>
      <c r="E90" s="165">
        <v>1110518594</v>
      </c>
      <c r="F90" s="160" t="s">
        <v>176</v>
      </c>
      <c r="G90" s="160" t="s">
        <v>144</v>
      </c>
      <c r="H90" s="166">
        <v>41761</v>
      </c>
      <c r="I90" s="162" t="s">
        <v>145</v>
      </c>
      <c r="J90" s="159" t="s">
        <v>181</v>
      </c>
      <c r="K90" s="169" t="s">
        <v>182</v>
      </c>
      <c r="L90" s="169" t="s">
        <v>183</v>
      </c>
      <c r="M90" s="160" t="s">
        <v>96</v>
      </c>
      <c r="N90" s="160" t="s">
        <v>96</v>
      </c>
      <c r="O90" s="160" t="s">
        <v>96</v>
      </c>
      <c r="P90" s="214"/>
      <c r="Q90" s="214"/>
    </row>
    <row r="92" spans="2:17" ht="15" thickBot="1" x14ac:dyDescent="0.35"/>
    <row r="93" spans="2:17" ht="26.4" thickBot="1" x14ac:dyDescent="0.35">
      <c r="B93" s="221" t="s">
        <v>45</v>
      </c>
      <c r="C93" s="222"/>
      <c r="D93" s="222"/>
      <c r="E93" s="222"/>
      <c r="F93" s="222"/>
      <c r="G93" s="222"/>
      <c r="H93" s="222"/>
      <c r="I93" s="222"/>
      <c r="J93" s="222"/>
      <c r="K93" s="222"/>
      <c r="L93" s="222"/>
      <c r="M93" s="222"/>
      <c r="N93" s="223"/>
    </row>
    <row r="96" spans="2:17" ht="46.2" customHeight="1" x14ac:dyDescent="0.3">
      <c r="B96" s="63" t="s">
        <v>32</v>
      </c>
      <c r="C96" s="63" t="s">
        <v>46</v>
      </c>
      <c r="D96" s="192" t="s">
        <v>3</v>
      </c>
      <c r="E96" s="193"/>
    </row>
    <row r="97" spans="1:26" ht="46.95" customHeight="1" x14ac:dyDescent="0.3">
      <c r="B97" s="64" t="s">
        <v>88</v>
      </c>
      <c r="C97" s="179" t="s">
        <v>96</v>
      </c>
      <c r="D97" s="227"/>
      <c r="E97" s="227"/>
    </row>
    <row r="100" spans="1:26" ht="25.8" x14ac:dyDescent="0.3">
      <c r="B100" s="219" t="s">
        <v>62</v>
      </c>
      <c r="C100" s="220"/>
      <c r="D100" s="220"/>
      <c r="E100" s="220"/>
      <c r="F100" s="220"/>
      <c r="G100" s="220"/>
      <c r="H100" s="220"/>
      <c r="I100" s="220"/>
      <c r="J100" s="220"/>
      <c r="K100" s="220"/>
      <c r="L100" s="220"/>
      <c r="M100" s="220"/>
      <c r="N100" s="220"/>
      <c r="O100" s="220"/>
      <c r="P100" s="220"/>
    </row>
    <row r="102" spans="1:26" ht="15" thickBot="1" x14ac:dyDescent="0.35"/>
    <row r="103" spans="1:26" ht="26.4" thickBot="1" x14ac:dyDescent="0.35">
      <c r="B103" s="221" t="s">
        <v>53</v>
      </c>
      <c r="C103" s="222"/>
      <c r="D103" s="222"/>
      <c r="E103" s="222"/>
      <c r="F103" s="222"/>
      <c r="G103" s="222"/>
      <c r="H103" s="222"/>
      <c r="I103" s="222"/>
      <c r="J103" s="222"/>
      <c r="K103" s="222"/>
      <c r="L103" s="222"/>
      <c r="M103" s="222"/>
      <c r="N103" s="223"/>
    </row>
    <row r="105" spans="1:26" ht="15" thickBot="1" x14ac:dyDescent="0.35">
      <c r="M105" s="60"/>
      <c r="N105" s="60"/>
    </row>
    <row r="106" spans="1:26" s="91" customFormat="1" ht="109.5" customHeight="1" x14ac:dyDescent="0.3">
      <c r="B106" s="102" t="s">
        <v>105</v>
      </c>
      <c r="C106" s="102" t="s">
        <v>106</v>
      </c>
      <c r="D106" s="102" t="s">
        <v>107</v>
      </c>
      <c r="E106" s="102" t="s">
        <v>44</v>
      </c>
      <c r="F106" s="102" t="s">
        <v>22</v>
      </c>
      <c r="G106" s="102" t="s">
        <v>65</v>
      </c>
      <c r="H106" s="102" t="s">
        <v>17</v>
      </c>
      <c r="I106" s="102" t="s">
        <v>10</v>
      </c>
      <c r="J106" s="102" t="s">
        <v>30</v>
      </c>
      <c r="K106" s="102" t="s">
        <v>60</v>
      </c>
      <c r="L106" s="102" t="s">
        <v>20</v>
      </c>
      <c r="M106" s="87" t="s">
        <v>26</v>
      </c>
      <c r="N106" s="102" t="s">
        <v>108</v>
      </c>
      <c r="O106" s="102" t="s">
        <v>35</v>
      </c>
      <c r="P106" s="130" t="s">
        <v>11</v>
      </c>
      <c r="Q106" s="130" t="s">
        <v>19</v>
      </c>
    </row>
    <row r="107" spans="1:26" s="97" customFormat="1" ht="72" x14ac:dyDescent="0.3">
      <c r="A107" s="43">
        <v>1</v>
      </c>
      <c r="B107" s="98" t="s">
        <v>121</v>
      </c>
      <c r="C107" s="98" t="s">
        <v>121</v>
      </c>
      <c r="D107" s="98" t="s">
        <v>136</v>
      </c>
      <c r="E107" s="135">
        <v>362</v>
      </c>
      <c r="F107" s="94" t="s">
        <v>96</v>
      </c>
      <c r="G107" s="111" t="s">
        <v>118</v>
      </c>
      <c r="H107" s="101">
        <v>41544</v>
      </c>
      <c r="I107" s="101">
        <v>41912</v>
      </c>
      <c r="J107" s="95" t="s">
        <v>97</v>
      </c>
      <c r="K107" s="185">
        <v>0</v>
      </c>
      <c r="L107" s="118"/>
      <c r="M107" s="121">
        <v>0</v>
      </c>
      <c r="N107" s="86"/>
      <c r="O107" s="25">
        <v>316843429</v>
      </c>
      <c r="P107" s="25" t="s">
        <v>137</v>
      </c>
      <c r="Q107" s="187" t="s">
        <v>294</v>
      </c>
      <c r="R107" s="96"/>
      <c r="S107" s="96"/>
      <c r="T107" s="96"/>
      <c r="U107" s="96"/>
      <c r="V107" s="96"/>
      <c r="W107" s="96"/>
      <c r="X107" s="96"/>
      <c r="Y107" s="96"/>
      <c r="Z107" s="96"/>
    </row>
    <row r="108" spans="1:26" s="97" customFormat="1" x14ac:dyDescent="0.3">
      <c r="A108" s="43">
        <f>+A107+1</f>
        <v>2</v>
      </c>
      <c r="B108" s="98"/>
      <c r="C108" s="99"/>
      <c r="D108" s="98"/>
      <c r="E108" s="93"/>
      <c r="F108" s="94"/>
      <c r="G108" s="94"/>
      <c r="H108" s="94"/>
      <c r="I108" s="95"/>
      <c r="J108" s="95"/>
      <c r="K108" s="95"/>
      <c r="L108" s="95"/>
      <c r="M108" s="86"/>
      <c r="N108" s="86"/>
      <c r="O108" s="25"/>
      <c r="P108" s="25"/>
      <c r="Q108" s="112"/>
      <c r="R108" s="96"/>
      <c r="S108" s="96"/>
      <c r="T108" s="96"/>
      <c r="U108" s="96"/>
      <c r="V108" s="96"/>
      <c r="W108" s="96"/>
      <c r="X108" s="96"/>
      <c r="Y108" s="96"/>
      <c r="Z108" s="96"/>
    </row>
    <row r="109" spans="1:26" s="97" customFormat="1" x14ac:dyDescent="0.3">
      <c r="A109" s="43">
        <f t="shared" ref="A109:A114" si="2">+A108+1</f>
        <v>3</v>
      </c>
      <c r="B109" s="98"/>
      <c r="C109" s="99"/>
      <c r="D109" s="98"/>
      <c r="E109" s="93"/>
      <c r="F109" s="94"/>
      <c r="G109" s="94"/>
      <c r="H109" s="94"/>
      <c r="I109" s="95"/>
      <c r="J109" s="95"/>
      <c r="K109" s="95"/>
      <c r="L109" s="95"/>
      <c r="M109" s="86"/>
      <c r="N109" s="86"/>
      <c r="O109" s="25"/>
      <c r="P109" s="25"/>
      <c r="Q109" s="112"/>
      <c r="R109" s="96"/>
      <c r="S109" s="96"/>
      <c r="T109" s="96"/>
      <c r="U109" s="96"/>
      <c r="V109" s="96"/>
      <c r="W109" s="96"/>
      <c r="X109" s="96"/>
      <c r="Y109" s="96"/>
      <c r="Z109" s="96"/>
    </row>
    <row r="110" spans="1:26" s="97" customFormat="1" x14ac:dyDescent="0.3">
      <c r="A110" s="43">
        <f t="shared" si="2"/>
        <v>4</v>
      </c>
      <c r="B110" s="98"/>
      <c r="C110" s="99"/>
      <c r="D110" s="98"/>
      <c r="E110" s="93"/>
      <c r="F110" s="94"/>
      <c r="G110" s="94"/>
      <c r="H110" s="94"/>
      <c r="I110" s="95"/>
      <c r="J110" s="95"/>
      <c r="K110" s="95"/>
      <c r="L110" s="95"/>
      <c r="M110" s="86"/>
      <c r="N110" s="86"/>
      <c r="O110" s="25"/>
      <c r="P110" s="25"/>
      <c r="Q110" s="112"/>
      <c r="R110" s="96"/>
      <c r="S110" s="96"/>
      <c r="T110" s="96"/>
      <c r="U110" s="96"/>
      <c r="V110" s="96"/>
      <c r="W110" s="96"/>
      <c r="X110" s="96"/>
      <c r="Y110" s="96"/>
      <c r="Z110" s="96"/>
    </row>
    <row r="111" spans="1:26" s="97" customFormat="1" x14ac:dyDescent="0.3">
      <c r="A111" s="43">
        <f t="shared" si="2"/>
        <v>5</v>
      </c>
      <c r="B111" s="98"/>
      <c r="C111" s="99"/>
      <c r="D111" s="98"/>
      <c r="E111" s="93"/>
      <c r="F111" s="94"/>
      <c r="G111" s="94"/>
      <c r="H111" s="94"/>
      <c r="I111" s="95"/>
      <c r="J111" s="95"/>
      <c r="K111" s="95"/>
      <c r="L111" s="95"/>
      <c r="M111" s="86"/>
      <c r="N111" s="86"/>
      <c r="O111" s="25"/>
      <c r="P111" s="25"/>
      <c r="Q111" s="112"/>
      <c r="R111" s="96"/>
      <c r="S111" s="96"/>
      <c r="T111" s="96"/>
      <c r="U111" s="96"/>
      <c r="V111" s="96"/>
      <c r="W111" s="96"/>
      <c r="X111" s="96"/>
      <c r="Y111" s="96"/>
      <c r="Z111" s="96"/>
    </row>
    <row r="112" spans="1:26" s="97" customFormat="1" x14ac:dyDescent="0.3">
      <c r="A112" s="43">
        <f t="shared" si="2"/>
        <v>6</v>
      </c>
      <c r="B112" s="98"/>
      <c r="C112" s="99"/>
      <c r="D112" s="98"/>
      <c r="E112" s="93"/>
      <c r="F112" s="94"/>
      <c r="G112" s="94"/>
      <c r="H112" s="94"/>
      <c r="I112" s="95"/>
      <c r="J112" s="95"/>
      <c r="K112" s="95"/>
      <c r="L112" s="95"/>
      <c r="M112" s="86"/>
      <c r="N112" s="86"/>
      <c r="O112" s="25"/>
      <c r="P112" s="25"/>
      <c r="Q112" s="112"/>
      <c r="R112" s="96"/>
      <c r="S112" s="96"/>
      <c r="T112" s="96"/>
      <c r="U112" s="96"/>
      <c r="V112" s="96"/>
      <c r="W112" s="96"/>
      <c r="X112" s="96"/>
      <c r="Y112" s="96"/>
      <c r="Z112" s="96"/>
    </row>
    <row r="113" spans="1:26" s="97" customFormat="1" x14ac:dyDescent="0.3">
      <c r="A113" s="43">
        <f t="shared" si="2"/>
        <v>7</v>
      </c>
      <c r="B113" s="98"/>
      <c r="C113" s="99"/>
      <c r="D113" s="98"/>
      <c r="E113" s="93"/>
      <c r="F113" s="94"/>
      <c r="G113" s="94"/>
      <c r="H113" s="94"/>
      <c r="I113" s="95"/>
      <c r="J113" s="95"/>
      <c r="K113" s="95"/>
      <c r="L113" s="95"/>
      <c r="M113" s="86"/>
      <c r="N113" s="86"/>
      <c r="O113" s="25"/>
      <c r="P113" s="25"/>
      <c r="Q113" s="112"/>
      <c r="R113" s="96"/>
      <c r="S113" s="96"/>
      <c r="T113" s="96"/>
      <c r="U113" s="96"/>
      <c r="V113" s="96"/>
      <c r="W113" s="96"/>
      <c r="X113" s="96"/>
      <c r="Y113" s="96"/>
      <c r="Z113" s="96"/>
    </row>
    <row r="114" spans="1:26" s="97" customFormat="1" x14ac:dyDescent="0.3">
      <c r="A114" s="43">
        <f t="shared" si="2"/>
        <v>8</v>
      </c>
      <c r="B114" s="98"/>
      <c r="C114" s="99"/>
      <c r="D114" s="98"/>
      <c r="E114" s="93"/>
      <c r="F114" s="94"/>
      <c r="G114" s="94"/>
      <c r="H114" s="94"/>
      <c r="I114" s="95"/>
      <c r="J114" s="95"/>
      <c r="K114" s="95"/>
      <c r="L114" s="95"/>
      <c r="M114" s="86"/>
      <c r="N114" s="86"/>
      <c r="O114" s="25"/>
      <c r="P114" s="25"/>
      <c r="Q114" s="112"/>
      <c r="R114" s="96"/>
      <c r="S114" s="96"/>
      <c r="T114" s="96"/>
      <c r="U114" s="96"/>
      <c r="V114" s="96"/>
      <c r="W114" s="96"/>
      <c r="X114" s="96"/>
      <c r="Y114" s="96"/>
      <c r="Z114" s="96"/>
    </row>
    <row r="115" spans="1:26" s="97" customFormat="1" x14ac:dyDescent="0.3">
      <c r="A115" s="43"/>
      <c r="B115" s="46" t="s">
        <v>16</v>
      </c>
      <c r="C115" s="99"/>
      <c r="D115" s="98"/>
      <c r="E115" s="93"/>
      <c r="F115" s="94"/>
      <c r="G115" s="94"/>
      <c r="H115" s="94"/>
      <c r="I115" s="95"/>
      <c r="J115" s="95"/>
      <c r="K115" s="100" t="s">
        <v>295</v>
      </c>
      <c r="L115" s="100"/>
      <c r="M115" s="110">
        <f t="shared" ref="M115:N115" si="3">SUM(M107:M114)</f>
        <v>0</v>
      </c>
      <c r="N115" s="100">
        <f t="shared" si="3"/>
        <v>0</v>
      </c>
      <c r="O115" s="25"/>
      <c r="P115" s="25"/>
      <c r="Q115" s="113"/>
    </row>
    <row r="116" spans="1:26" x14ac:dyDescent="0.3">
      <c r="B116" s="28"/>
      <c r="C116" s="28"/>
      <c r="D116" s="28"/>
      <c r="E116" s="29"/>
      <c r="F116" s="28"/>
      <c r="G116" s="28"/>
      <c r="H116" s="28"/>
      <c r="I116" s="28"/>
      <c r="J116" s="28"/>
      <c r="K116" s="28"/>
      <c r="L116" s="28"/>
      <c r="M116" s="28"/>
      <c r="N116" s="28"/>
      <c r="O116" s="28"/>
      <c r="P116" s="28"/>
    </row>
    <row r="117" spans="1:26" ht="18" x14ac:dyDescent="0.3">
      <c r="B117" s="55" t="s">
        <v>31</v>
      </c>
      <c r="C117" s="68" t="str">
        <f>+K115</f>
        <v>0</v>
      </c>
      <c r="H117" s="30"/>
      <c r="I117" s="30"/>
      <c r="J117" s="30"/>
      <c r="K117" s="30"/>
      <c r="L117" s="30"/>
      <c r="M117" s="30"/>
      <c r="N117" s="28"/>
      <c r="O117" s="28"/>
      <c r="P117" s="28"/>
    </row>
    <row r="119" spans="1:26" ht="15" thickBot="1" x14ac:dyDescent="0.35"/>
    <row r="120" spans="1:26" ht="37.200000000000003" customHeight="1" thickBot="1" x14ac:dyDescent="0.35">
      <c r="B120" s="71" t="s">
        <v>48</v>
      </c>
      <c r="C120" s="72" t="s">
        <v>49</v>
      </c>
      <c r="D120" s="71" t="s">
        <v>50</v>
      </c>
      <c r="E120" s="72" t="s">
        <v>54</v>
      </c>
    </row>
    <row r="121" spans="1:26" ht="41.4" customHeight="1" x14ac:dyDescent="0.3">
      <c r="B121" s="62" t="s">
        <v>89</v>
      </c>
      <c r="C121" s="65">
        <v>20</v>
      </c>
      <c r="D121" s="65">
        <v>0</v>
      </c>
      <c r="E121" s="224">
        <f>+D121+D122+D123</f>
        <v>0</v>
      </c>
    </row>
    <row r="122" spans="1:26" x14ac:dyDescent="0.3">
      <c r="B122" s="62" t="s">
        <v>90</v>
      </c>
      <c r="C122" s="53">
        <v>30</v>
      </c>
      <c r="D122" s="128">
        <v>0</v>
      </c>
      <c r="E122" s="225"/>
    </row>
    <row r="123" spans="1:26" ht="15" thickBot="1" x14ac:dyDescent="0.35">
      <c r="B123" s="62" t="s">
        <v>91</v>
      </c>
      <c r="C123" s="67">
        <v>40</v>
      </c>
      <c r="D123" s="67">
        <v>0</v>
      </c>
      <c r="E123" s="226"/>
    </row>
    <row r="125" spans="1:26" ht="15" thickBot="1" x14ac:dyDescent="0.35"/>
    <row r="126" spans="1:26" ht="26.4" thickBot="1" x14ac:dyDescent="0.35">
      <c r="B126" s="221" t="s">
        <v>51</v>
      </c>
      <c r="C126" s="222"/>
      <c r="D126" s="222"/>
      <c r="E126" s="222"/>
      <c r="F126" s="222"/>
      <c r="G126" s="222"/>
      <c r="H126" s="222"/>
      <c r="I126" s="222"/>
      <c r="J126" s="222"/>
      <c r="K126" s="222"/>
      <c r="L126" s="222"/>
      <c r="M126" s="222"/>
      <c r="N126" s="223"/>
    </row>
    <row r="128" spans="1:26" ht="33" customHeight="1" x14ac:dyDescent="0.3">
      <c r="B128" s="188" t="s">
        <v>0</v>
      </c>
      <c r="C128" s="188" t="s">
        <v>38</v>
      </c>
      <c r="D128" s="188" t="s">
        <v>39</v>
      </c>
      <c r="E128" s="188" t="s">
        <v>78</v>
      </c>
      <c r="F128" s="188" t="s">
        <v>80</v>
      </c>
      <c r="G128" s="188" t="s">
        <v>81</v>
      </c>
      <c r="H128" s="188" t="s">
        <v>82</v>
      </c>
      <c r="I128" s="188" t="s">
        <v>79</v>
      </c>
      <c r="J128" s="192" t="s">
        <v>83</v>
      </c>
      <c r="K128" s="213"/>
      <c r="L128" s="193"/>
      <c r="M128" s="188" t="s">
        <v>87</v>
      </c>
      <c r="N128" s="188" t="s">
        <v>40</v>
      </c>
      <c r="O128" s="188" t="s">
        <v>41</v>
      </c>
      <c r="P128" s="215" t="s">
        <v>3</v>
      </c>
      <c r="Q128" s="216"/>
    </row>
    <row r="129" spans="2:17" ht="72" customHeight="1" x14ac:dyDescent="0.3">
      <c r="B129" s="189"/>
      <c r="C129" s="189"/>
      <c r="D129" s="189"/>
      <c r="E129" s="189"/>
      <c r="F129" s="189"/>
      <c r="G129" s="189"/>
      <c r="H129" s="189"/>
      <c r="I129" s="189"/>
      <c r="J129" s="129" t="s">
        <v>84</v>
      </c>
      <c r="K129" s="129" t="s">
        <v>85</v>
      </c>
      <c r="L129" s="129" t="s">
        <v>86</v>
      </c>
      <c r="M129" s="189"/>
      <c r="N129" s="189"/>
      <c r="O129" s="189"/>
      <c r="P129" s="217"/>
      <c r="Q129" s="218"/>
    </row>
    <row r="130" spans="2:17" ht="60.75" customHeight="1" x14ac:dyDescent="0.3">
      <c r="B130" s="153" t="s">
        <v>114</v>
      </c>
      <c r="C130" s="153">
        <v>359</v>
      </c>
      <c r="D130" s="155" t="s">
        <v>262</v>
      </c>
      <c r="E130" s="160">
        <v>28797803</v>
      </c>
      <c r="F130" s="155" t="s">
        <v>266</v>
      </c>
      <c r="G130" s="155" t="s">
        <v>267</v>
      </c>
      <c r="H130" s="158">
        <v>36616</v>
      </c>
      <c r="I130" s="156" t="s">
        <v>145</v>
      </c>
      <c r="J130" s="159" t="s">
        <v>268</v>
      </c>
      <c r="K130" s="155" t="s">
        <v>270</v>
      </c>
      <c r="L130" s="155" t="s">
        <v>269</v>
      </c>
      <c r="M130" s="160" t="s">
        <v>96</v>
      </c>
      <c r="N130" s="160" t="s">
        <v>96</v>
      </c>
      <c r="O130" s="160" t="s">
        <v>96</v>
      </c>
      <c r="P130" s="81"/>
      <c r="Q130" s="82"/>
    </row>
    <row r="131" spans="2:17" ht="60.75" customHeight="1" x14ac:dyDescent="0.3">
      <c r="B131" s="153" t="s">
        <v>114</v>
      </c>
      <c r="C131" s="153">
        <v>359</v>
      </c>
      <c r="D131" s="155" t="s">
        <v>261</v>
      </c>
      <c r="E131" s="160">
        <v>38364438</v>
      </c>
      <c r="F131" s="161" t="s">
        <v>271</v>
      </c>
      <c r="G131" s="161" t="s">
        <v>153</v>
      </c>
      <c r="H131" s="166">
        <v>38807</v>
      </c>
      <c r="I131" s="162" t="s">
        <v>145</v>
      </c>
      <c r="J131" s="154" t="s">
        <v>225</v>
      </c>
      <c r="K131" s="169" t="s">
        <v>272</v>
      </c>
      <c r="L131" s="172" t="s">
        <v>149</v>
      </c>
      <c r="M131" s="160" t="s">
        <v>96</v>
      </c>
      <c r="N131" s="160" t="s">
        <v>96</v>
      </c>
      <c r="O131" s="160" t="s">
        <v>96</v>
      </c>
      <c r="P131" s="81"/>
      <c r="Q131" s="82"/>
    </row>
    <row r="132" spans="2:17" ht="60.75" customHeight="1" x14ac:dyDescent="0.3">
      <c r="B132" s="153" t="s">
        <v>113</v>
      </c>
      <c r="C132" s="153">
        <v>359</v>
      </c>
      <c r="D132" s="155" t="s">
        <v>263</v>
      </c>
      <c r="E132" s="160">
        <v>94062584</v>
      </c>
      <c r="F132" s="154" t="s">
        <v>273</v>
      </c>
      <c r="G132" s="161" t="s">
        <v>153</v>
      </c>
      <c r="H132" s="166">
        <v>40962</v>
      </c>
      <c r="I132" s="162" t="s">
        <v>145</v>
      </c>
      <c r="J132" s="159" t="s">
        <v>274</v>
      </c>
      <c r="K132" s="169" t="s">
        <v>275</v>
      </c>
      <c r="L132" s="169" t="s">
        <v>276</v>
      </c>
      <c r="M132" s="160" t="s">
        <v>96</v>
      </c>
      <c r="N132" s="160" t="s">
        <v>96</v>
      </c>
      <c r="O132" s="160" t="s">
        <v>96</v>
      </c>
      <c r="P132" s="81"/>
      <c r="Q132" s="82"/>
    </row>
    <row r="133" spans="2:17" ht="60.75" customHeight="1" x14ac:dyDescent="0.3">
      <c r="B133" s="153" t="s">
        <v>113</v>
      </c>
      <c r="C133" s="153">
        <v>359</v>
      </c>
      <c r="D133" s="155" t="s">
        <v>264</v>
      </c>
      <c r="E133" s="160">
        <v>65830923</v>
      </c>
      <c r="F133" s="154" t="s">
        <v>273</v>
      </c>
      <c r="G133" s="161" t="s">
        <v>153</v>
      </c>
      <c r="H133" s="166">
        <v>40523</v>
      </c>
      <c r="I133" s="162" t="s">
        <v>145</v>
      </c>
      <c r="J133" s="159" t="s">
        <v>277</v>
      </c>
      <c r="K133" s="169" t="s">
        <v>279</v>
      </c>
      <c r="L133" s="169" t="s">
        <v>278</v>
      </c>
      <c r="M133" s="160" t="s">
        <v>96</v>
      </c>
      <c r="N133" s="160" t="s">
        <v>96</v>
      </c>
      <c r="O133" s="160" t="s">
        <v>96</v>
      </c>
      <c r="P133" s="81"/>
      <c r="Q133" s="82"/>
    </row>
    <row r="134" spans="2:17" ht="57.75" customHeight="1" x14ac:dyDescent="0.3">
      <c r="B134" s="153" t="s">
        <v>115</v>
      </c>
      <c r="C134" s="153">
        <v>718</v>
      </c>
      <c r="D134" s="155" t="s">
        <v>265</v>
      </c>
      <c r="E134" s="160">
        <v>93236910</v>
      </c>
      <c r="F134" s="153" t="s">
        <v>280</v>
      </c>
      <c r="G134" s="2" t="s">
        <v>153</v>
      </c>
      <c r="H134" s="177" t="s">
        <v>281</v>
      </c>
      <c r="I134" s="4" t="s">
        <v>145</v>
      </c>
      <c r="J134" s="153" t="s">
        <v>282</v>
      </c>
      <c r="K134" s="181" t="s">
        <v>283</v>
      </c>
      <c r="L134" s="181" t="s">
        <v>284</v>
      </c>
      <c r="M134" s="105" t="s">
        <v>96</v>
      </c>
      <c r="N134" s="105" t="s">
        <v>96</v>
      </c>
      <c r="O134" s="105" t="s">
        <v>96</v>
      </c>
      <c r="P134" s="81"/>
      <c r="Q134" s="82"/>
    </row>
    <row r="137" spans="2:17" ht="15" thickBot="1" x14ac:dyDescent="0.35"/>
    <row r="138" spans="2:17" ht="54" customHeight="1" x14ac:dyDescent="0.3">
      <c r="B138" s="108" t="s">
        <v>32</v>
      </c>
      <c r="C138" s="108" t="s">
        <v>48</v>
      </c>
      <c r="D138" s="129" t="s">
        <v>49</v>
      </c>
      <c r="E138" s="108" t="s">
        <v>50</v>
      </c>
      <c r="F138" s="72" t="s">
        <v>55</v>
      </c>
      <c r="G138" s="77"/>
    </row>
    <row r="139" spans="2:17" ht="120.75" customHeight="1" x14ac:dyDescent="0.2">
      <c r="B139" s="207" t="s">
        <v>52</v>
      </c>
      <c r="C139" s="5" t="s">
        <v>92</v>
      </c>
      <c r="D139" s="128">
        <v>25</v>
      </c>
      <c r="E139" s="128">
        <v>25</v>
      </c>
      <c r="F139" s="208">
        <f>+E139+E140+E141</f>
        <v>60</v>
      </c>
      <c r="G139" s="78"/>
    </row>
    <row r="140" spans="2:17" ht="76.2" customHeight="1" x14ac:dyDescent="0.3">
      <c r="B140" s="207"/>
      <c r="C140" s="184" t="s">
        <v>93</v>
      </c>
      <c r="D140" s="69">
        <v>25</v>
      </c>
      <c r="E140" s="128">
        <v>25</v>
      </c>
      <c r="F140" s="209"/>
      <c r="G140" s="78"/>
    </row>
    <row r="141" spans="2:17" ht="69" customHeight="1" x14ac:dyDescent="0.2">
      <c r="B141" s="207"/>
      <c r="C141" s="5" t="s">
        <v>94</v>
      </c>
      <c r="D141" s="128">
        <v>10</v>
      </c>
      <c r="E141" s="128">
        <v>10</v>
      </c>
      <c r="F141" s="210"/>
      <c r="G141" s="78"/>
    </row>
    <row r="142" spans="2:17" x14ac:dyDescent="0.3">
      <c r="C142" s="88"/>
    </row>
    <row r="145" spans="2:5" x14ac:dyDescent="0.3">
      <c r="B145" s="106" t="s">
        <v>56</v>
      </c>
    </row>
    <row r="148" spans="2:5" x14ac:dyDescent="0.3">
      <c r="B148" s="109" t="s">
        <v>32</v>
      </c>
      <c r="C148" s="109" t="s">
        <v>57</v>
      </c>
      <c r="D148" s="108" t="s">
        <v>50</v>
      </c>
      <c r="E148" s="108" t="s">
        <v>16</v>
      </c>
    </row>
    <row r="149" spans="2:5" ht="53.25" customHeight="1" x14ac:dyDescent="0.3">
      <c r="B149" s="89" t="s">
        <v>58</v>
      </c>
      <c r="C149" s="90">
        <v>40</v>
      </c>
      <c r="D149" s="128">
        <f>+E121</f>
        <v>0</v>
      </c>
      <c r="E149" s="211">
        <f>+D149+D150</f>
        <v>60</v>
      </c>
    </row>
    <row r="150" spans="2:5" ht="65.25" customHeight="1" x14ac:dyDescent="0.3">
      <c r="B150" s="89" t="s">
        <v>59</v>
      </c>
      <c r="C150" s="90">
        <v>60</v>
      </c>
      <c r="D150" s="128">
        <f>+F139</f>
        <v>60</v>
      </c>
      <c r="E150" s="212"/>
    </row>
  </sheetData>
  <mergeCells count="64">
    <mergeCell ref="P88:Q88"/>
    <mergeCell ref="E149:E150"/>
    <mergeCell ref="J128:L128"/>
    <mergeCell ref="M128:M129"/>
    <mergeCell ref="N128:N129"/>
    <mergeCell ref="O128:O129"/>
    <mergeCell ref="P128:Q129"/>
    <mergeCell ref="P90:Q90"/>
    <mergeCell ref="B93:N93"/>
    <mergeCell ref="D96:E96"/>
    <mergeCell ref="D97:E97"/>
    <mergeCell ref="B100:P100"/>
    <mergeCell ref="B103:N103"/>
    <mergeCell ref="B139:B141"/>
    <mergeCell ref="F139:F141"/>
    <mergeCell ref="E121:E123"/>
    <mergeCell ref="B126:N126"/>
    <mergeCell ref="B128:B129"/>
    <mergeCell ref="C128:C129"/>
    <mergeCell ref="D128:D129"/>
    <mergeCell ref="E128:E129"/>
    <mergeCell ref="F128:F129"/>
    <mergeCell ref="G128:G129"/>
    <mergeCell ref="H128:H129"/>
    <mergeCell ref="I128:I129"/>
    <mergeCell ref="P75:Q75"/>
    <mergeCell ref="B81:N81"/>
    <mergeCell ref="B86:B87"/>
    <mergeCell ref="C86:C87"/>
    <mergeCell ref="D86:D87"/>
    <mergeCell ref="E86:E87"/>
    <mergeCell ref="F86:F87"/>
    <mergeCell ref="G86:G87"/>
    <mergeCell ref="H86:H87"/>
    <mergeCell ref="I86:I87"/>
    <mergeCell ref="J86:L86"/>
    <mergeCell ref="M86:M87"/>
    <mergeCell ref="N86:N87"/>
    <mergeCell ref="O86:O87"/>
    <mergeCell ref="P86:Q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31" zoomScale="50" zoomScaleNormal="50" workbookViewId="0">
      <selection activeCell="K50" sqref="K50"/>
    </sheetView>
  </sheetViews>
  <sheetFormatPr baseColWidth="10" defaultRowHeight="14.4" x14ac:dyDescent="0.3"/>
  <cols>
    <col min="1" max="1" width="3.109375" style="8" bestFit="1" customWidth="1"/>
    <col min="2" max="2" width="58.88671875" style="8" customWidth="1"/>
    <col min="3" max="3" width="31.109375" style="8" customWidth="1"/>
    <col min="4" max="4" width="26.6640625" style="8" customWidth="1"/>
    <col min="5" max="5" width="25" style="8" customWidth="1"/>
    <col min="6" max="7" width="29.6640625" style="8" customWidth="1"/>
    <col min="8" max="8" width="23" style="8" customWidth="1"/>
    <col min="9" max="9" width="27.33203125" style="8" customWidth="1"/>
    <col min="10" max="10" width="17.5546875" style="8" customWidth="1"/>
    <col min="11" max="11" width="14.6640625" style="8" customWidth="1"/>
    <col min="12" max="12" width="17.6640625" style="8" customWidth="1"/>
    <col min="13" max="13" width="26.33203125" style="8" customWidth="1"/>
    <col min="14" max="14" width="22.109375" style="8" customWidth="1"/>
    <col min="15" max="15" width="26.109375" style="8" customWidth="1"/>
    <col min="16" max="16" width="19.5546875" style="8" bestFit="1" customWidth="1"/>
    <col min="17" max="17" width="21.88671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219" t="s">
        <v>61</v>
      </c>
      <c r="C2" s="220"/>
      <c r="D2" s="220"/>
      <c r="E2" s="220"/>
      <c r="F2" s="220"/>
      <c r="G2" s="220"/>
      <c r="H2" s="220"/>
      <c r="I2" s="220"/>
      <c r="J2" s="220"/>
      <c r="K2" s="220"/>
      <c r="L2" s="220"/>
      <c r="M2" s="220"/>
      <c r="N2" s="220"/>
      <c r="O2" s="220"/>
      <c r="P2" s="220"/>
    </row>
    <row r="4" spans="1:16" ht="25.8" x14ac:dyDescent="0.3">
      <c r="B4" s="230" t="s">
        <v>47</v>
      </c>
      <c r="C4" s="230"/>
      <c r="D4" s="230"/>
      <c r="E4" s="230"/>
      <c r="F4" s="230"/>
      <c r="G4" s="230"/>
      <c r="H4" s="230"/>
      <c r="I4" s="230"/>
      <c r="J4" s="230"/>
      <c r="K4" s="230"/>
      <c r="L4" s="230"/>
      <c r="M4" s="230"/>
      <c r="N4" s="230"/>
      <c r="O4" s="230"/>
      <c r="P4" s="230"/>
    </row>
    <row r="5" spans="1:16" s="88" customFormat="1" ht="39.75" customHeight="1" x14ac:dyDescent="0.4">
      <c r="A5" s="201" t="s">
        <v>116</v>
      </c>
      <c r="B5" s="201"/>
      <c r="C5" s="201"/>
      <c r="D5" s="201"/>
      <c r="E5" s="201"/>
      <c r="F5" s="201"/>
      <c r="G5" s="201"/>
      <c r="H5" s="201"/>
      <c r="I5" s="201"/>
      <c r="J5" s="201"/>
      <c r="K5" s="201"/>
      <c r="L5" s="201"/>
    </row>
    <row r="6" spans="1:16" ht="15" thickBot="1" x14ac:dyDescent="0.35"/>
    <row r="7" spans="1:16" ht="21.6" thickBot="1" x14ac:dyDescent="0.35">
      <c r="B7" s="10" t="s">
        <v>4</v>
      </c>
      <c r="C7" s="197" t="s">
        <v>121</v>
      </c>
      <c r="D7" s="197"/>
      <c r="E7" s="197"/>
      <c r="F7" s="197"/>
      <c r="G7" s="197"/>
      <c r="H7" s="197"/>
      <c r="I7" s="197"/>
      <c r="J7" s="197"/>
      <c r="K7" s="197"/>
      <c r="L7" s="197"/>
      <c r="M7" s="197"/>
      <c r="N7" s="198"/>
    </row>
    <row r="8" spans="1:16" ht="16.2" thickBot="1" x14ac:dyDescent="0.35">
      <c r="B8" s="11" t="s">
        <v>5</v>
      </c>
      <c r="C8" s="197"/>
      <c r="D8" s="197"/>
      <c r="E8" s="197"/>
      <c r="F8" s="197"/>
      <c r="G8" s="197"/>
      <c r="H8" s="197"/>
      <c r="I8" s="197"/>
      <c r="J8" s="197"/>
      <c r="K8" s="197"/>
      <c r="L8" s="197"/>
      <c r="M8" s="197"/>
      <c r="N8" s="198"/>
    </row>
    <row r="9" spans="1:16" ht="16.2" thickBot="1" x14ac:dyDescent="0.35">
      <c r="B9" s="11" t="s">
        <v>6</v>
      </c>
      <c r="C9" s="197"/>
      <c r="D9" s="197"/>
      <c r="E9" s="197"/>
      <c r="F9" s="197"/>
      <c r="G9" s="197"/>
      <c r="H9" s="197"/>
      <c r="I9" s="197"/>
      <c r="J9" s="197"/>
      <c r="K9" s="197"/>
      <c r="L9" s="197"/>
      <c r="M9" s="197"/>
      <c r="N9" s="198"/>
    </row>
    <row r="10" spans="1:16" ht="16.2" thickBot="1" x14ac:dyDescent="0.35">
      <c r="B10" s="11" t="s">
        <v>7</v>
      </c>
      <c r="C10" s="197"/>
      <c r="D10" s="197"/>
      <c r="E10" s="197"/>
      <c r="F10" s="197"/>
      <c r="G10" s="197"/>
      <c r="H10" s="197"/>
      <c r="I10" s="197"/>
      <c r="J10" s="197"/>
      <c r="K10" s="197"/>
      <c r="L10" s="197"/>
      <c r="M10" s="197"/>
      <c r="N10" s="198"/>
    </row>
    <row r="11" spans="1:16" ht="16.2" thickBot="1" x14ac:dyDescent="0.35">
      <c r="B11" s="11" t="s">
        <v>8</v>
      </c>
      <c r="C11" s="199">
        <v>43</v>
      </c>
      <c r="D11" s="199"/>
      <c r="E11" s="200"/>
      <c r="F11" s="32"/>
      <c r="G11" s="32"/>
      <c r="H11" s="32"/>
      <c r="I11" s="32"/>
      <c r="J11" s="32"/>
      <c r="K11" s="32"/>
      <c r="L11" s="32"/>
      <c r="M11" s="32"/>
      <c r="N11" s="33"/>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91"/>
      <c r="J13" s="91"/>
      <c r="K13" s="91"/>
      <c r="L13" s="91"/>
      <c r="M13" s="91"/>
      <c r="N13" s="18"/>
    </row>
    <row r="14" spans="1:16" x14ac:dyDescent="0.3">
      <c r="I14" s="91"/>
      <c r="J14" s="91"/>
      <c r="K14" s="91"/>
      <c r="L14" s="91"/>
      <c r="M14" s="91"/>
      <c r="N14" s="92"/>
    </row>
    <row r="15" spans="1:16" ht="45.75" customHeight="1" x14ac:dyDescent="0.3">
      <c r="B15" s="204" t="s">
        <v>63</v>
      </c>
      <c r="C15" s="204"/>
      <c r="D15" s="131" t="s">
        <v>12</v>
      </c>
      <c r="E15" s="131" t="s">
        <v>13</v>
      </c>
      <c r="F15" s="131" t="s">
        <v>28</v>
      </c>
      <c r="G15" s="75"/>
      <c r="I15" s="34"/>
      <c r="J15" s="34"/>
      <c r="K15" s="34"/>
      <c r="L15" s="34"/>
      <c r="M15" s="34"/>
      <c r="N15" s="92"/>
    </row>
    <row r="16" spans="1:16" x14ac:dyDescent="0.3">
      <c r="B16" s="204"/>
      <c r="C16" s="204"/>
      <c r="D16" s="131">
        <v>43</v>
      </c>
      <c r="E16" s="114">
        <v>730898350</v>
      </c>
      <c r="F16" s="114">
        <v>350</v>
      </c>
      <c r="G16" s="76"/>
      <c r="I16" s="35"/>
      <c r="J16" s="35"/>
      <c r="K16" s="35"/>
      <c r="L16" s="35"/>
      <c r="M16" s="35"/>
      <c r="N16" s="92"/>
    </row>
    <row r="17" spans="1:14" x14ac:dyDescent="0.3">
      <c r="B17" s="204"/>
      <c r="C17" s="204"/>
      <c r="D17" s="131"/>
      <c r="E17" s="114"/>
      <c r="F17" s="114"/>
      <c r="G17" s="76"/>
      <c r="I17" s="35"/>
      <c r="J17" s="35"/>
      <c r="K17" s="35"/>
      <c r="L17" s="35"/>
      <c r="M17" s="35"/>
      <c r="N17" s="92"/>
    </row>
    <row r="18" spans="1:14" x14ac:dyDescent="0.3">
      <c r="B18" s="204"/>
      <c r="C18" s="204"/>
      <c r="D18" s="131"/>
      <c r="E18" s="114"/>
      <c r="F18" s="114"/>
      <c r="G18" s="76"/>
      <c r="I18" s="35"/>
      <c r="J18" s="35"/>
      <c r="K18" s="35"/>
      <c r="L18" s="35"/>
      <c r="M18" s="35"/>
      <c r="N18" s="92"/>
    </row>
    <row r="19" spans="1:14" x14ac:dyDescent="0.3">
      <c r="B19" s="204"/>
      <c r="C19" s="204"/>
      <c r="D19" s="131"/>
      <c r="E19" s="115"/>
      <c r="F19" s="114"/>
      <c r="G19" s="76"/>
      <c r="H19" s="21"/>
      <c r="I19" s="35"/>
      <c r="J19" s="35"/>
      <c r="K19" s="35"/>
      <c r="L19" s="35"/>
      <c r="M19" s="35"/>
      <c r="N19" s="19"/>
    </row>
    <row r="20" spans="1:14" x14ac:dyDescent="0.3">
      <c r="B20" s="204"/>
      <c r="C20" s="204"/>
      <c r="D20" s="131"/>
      <c r="E20" s="115"/>
      <c r="F20" s="114"/>
      <c r="G20" s="76"/>
      <c r="H20" s="21"/>
      <c r="I20" s="37"/>
      <c r="J20" s="37"/>
      <c r="K20" s="37"/>
      <c r="L20" s="37"/>
      <c r="M20" s="37"/>
      <c r="N20" s="19"/>
    </row>
    <row r="21" spans="1:14" x14ac:dyDescent="0.3">
      <c r="B21" s="204"/>
      <c r="C21" s="204"/>
      <c r="D21" s="131"/>
      <c r="E21" s="115"/>
      <c r="F21" s="114"/>
      <c r="G21" s="76"/>
      <c r="H21" s="21"/>
      <c r="I21" s="91"/>
      <c r="J21" s="91"/>
      <c r="K21" s="91"/>
      <c r="L21" s="91"/>
      <c r="M21" s="91"/>
      <c r="N21" s="19"/>
    </row>
    <row r="22" spans="1:14" x14ac:dyDescent="0.3">
      <c r="B22" s="204"/>
      <c r="C22" s="204"/>
      <c r="D22" s="131"/>
      <c r="E22" s="115"/>
      <c r="F22" s="114"/>
      <c r="G22" s="76"/>
      <c r="H22" s="21"/>
      <c r="I22" s="91"/>
      <c r="J22" s="91"/>
      <c r="K22" s="91"/>
      <c r="L22" s="91"/>
      <c r="M22" s="91"/>
      <c r="N22" s="19"/>
    </row>
    <row r="23" spans="1:14" ht="15" thickBot="1" x14ac:dyDescent="0.35">
      <c r="B23" s="231" t="s">
        <v>14</v>
      </c>
      <c r="C23" s="232"/>
      <c r="D23" s="131"/>
      <c r="E23" s="116">
        <f>SUM(E16:E22)</f>
        <v>730898350</v>
      </c>
      <c r="F23" s="114">
        <f>SUM(F16:F22)</f>
        <v>350</v>
      </c>
      <c r="G23" s="76"/>
      <c r="H23" s="21"/>
      <c r="I23" s="91"/>
      <c r="J23" s="91"/>
      <c r="K23" s="91"/>
      <c r="L23" s="91"/>
      <c r="M23" s="91"/>
      <c r="N23" s="19"/>
    </row>
    <row r="24" spans="1:14" ht="29.4" thickBot="1" x14ac:dyDescent="0.35">
      <c r="A24" s="39"/>
      <c r="B24" s="49" t="s">
        <v>15</v>
      </c>
      <c r="C24" s="49" t="s">
        <v>64</v>
      </c>
      <c r="E24" s="34"/>
      <c r="F24" s="34"/>
      <c r="G24" s="34"/>
      <c r="H24" s="34"/>
      <c r="I24" s="9"/>
      <c r="J24" s="9"/>
      <c r="K24" s="9"/>
      <c r="L24" s="9"/>
      <c r="M24" s="9"/>
    </row>
    <row r="25" spans="1:14" ht="15" thickBot="1" x14ac:dyDescent="0.35">
      <c r="A25" s="40">
        <v>1</v>
      </c>
      <c r="C25" s="42">
        <f>+F23*80%</f>
        <v>280</v>
      </c>
      <c r="D25" s="38"/>
      <c r="E25" s="41">
        <f>E23</f>
        <v>730898350</v>
      </c>
      <c r="F25" s="36"/>
      <c r="G25" s="36"/>
      <c r="H25" s="36"/>
      <c r="I25" s="22"/>
      <c r="J25" s="22"/>
      <c r="K25" s="22"/>
      <c r="L25" s="22"/>
      <c r="M25" s="22"/>
    </row>
    <row r="26" spans="1:14" x14ac:dyDescent="0.3">
      <c r="A26" s="83"/>
      <c r="C26" s="84"/>
      <c r="D26" s="35"/>
      <c r="E26" s="85"/>
      <c r="F26" s="36"/>
      <c r="G26" s="36"/>
      <c r="H26" s="36"/>
      <c r="I26" s="22"/>
      <c r="J26" s="22"/>
      <c r="K26" s="22"/>
      <c r="L26" s="22"/>
      <c r="M26" s="22"/>
    </row>
    <row r="27" spans="1:14" x14ac:dyDescent="0.3">
      <c r="A27" s="83"/>
      <c r="C27" s="84"/>
      <c r="D27" s="35"/>
      <c r="E27" s="85"/>
      <c r="F27" s="36"/>
      <c r="G27" s="36"/>
      <c r="H27" s="36"/>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80" t="s">
        <v>140</v>
      </c>
      <c r="D31" s="105"/>
      <c r="E31" s="88"/>
      <c r="F31" s="88"/>
      <c r="G31" s="88"/>
      <c r="H31" s="88"/>
      <c r="I31" s="91"/>
      <c r="J31" s="91"/>
      <c r="K31" s="91"/>
      <c r="L31" s="91"/>
      <c r="M31" s="91"/>
      <c r="N31" s="92"/>
    </row>
    <row r="32" spans="1:14" x14ac:dyDescent="0.3">
      <c r="A32" s="83"/>
      <c r="B32" s="105" t="s">
        <v>99</v>
      </c>
      <c r="C32" s="180" t="s">
        <v>140</v>
      </c>
      <c r="D32" s="105"/>
      <c r="E32" s="88"/>
      <c r="F32" s="88"/>
      <c r="G32" s="88"/>
      <c r="H32" s="88"/>
      <c r="I32" s="91"/>
      <c r="J32" s="91"/>
      <c r="K32" s="91"/>
      <c r="L32" s="91"/>
      <c r="M32" s="91"/>
      <c r="N32" s="92"/>
    </row>
    <row r="33" spans="1:14" x14ac:dyDescent="0.3">
      <c r="A33" s="83"/>
      <c r="B33" s="105" t="s">
        <v>100</v>
      </c>
      <c r="C33" s="180" t="s">
        <v>140</v>
      </c>
      <c r="D33" s="105"/>
      <c r="E33" s="88"/>
      <c r="F33" s="88"/>
      <c r="G33" s="88"/>
      <c r="H33" s="88"/>
      <c r="I33" s="91"/>
      <c r="J33" s="91"/>
      <c r="K33" s="91"/>
      <c r="L33" s="91"/>
      <c r="M33" s="91"/>
      <c r="N33" s="92"/>
    </row>
    <row r="34" spans="1:14" x14ac:dyDescent="0.3">
      <c r="A34" s="83"/>
      <c r="B34" s="105" t="s">
        <v>101</v>
      </c>
      <c r="C34" s="180" t="s">
        <v>140</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28">
        <v>20</v>
      </c>
      <c r="E41" s="211">
        <f>+D41+D42</f>
        <v>80</v>
      </c>
      <c r="F41" s="88"/>
      <c r="G41" s="88"/>
      <c r="H41" s="88"/>
      <c r="I41" s="91"/>
      <c r="J41" s="91"/>
      <c r="K41" s="91"/>
      <c r="L41" s="91"/>
      <c r="M41" s="91"/>
      <c r="N41" s="92"/>
    </row>
    <row r="42" spans="1:14" ht="55.2" x14ac:dyDescent="0.3">
      <c r="A42" s="83"/>
      <c r="B42" s="89" t="s">
        <v>104</v>
      </c>
      <c r="C42" s="90">
        <v>60</v>
      </c>
      <c r="D42" s="128">
        <v>60</v>
      </c>
      <c r="E42" s="212"/>
      <c r="F42" s="88"/>
      <c r="G42" s="88"/>
      <c r="H42" s="88"/>
      <c r="I42" s="91"/>
      <c r="J42" s="91"/>
      <c r="K42" s="91"/>
      <c r="L42" s="91"/>
      <c r="M42" s="91"/>
      <c r="N42" s="92"/>
    </row>
    <row r="43" spans="1:14" x14ac:dyDescent="0.3">
      <c r="A43" s="83"/>
      <c r="C43" s="84"/>
      <c r="D43" s="35"/>
      <c r="E43" s="85"/>
      <c r="F43" s="36"/>
      <c r="G43" s="36"/>
      <c r="H43" s="36"/>
      <c r="I43" s="22"/>
      <c r="J43" s="22"/>
      <c r="K43" s="22"/>
      <c r="L43" s="22"/>
      <c r="M43" s="22"/>
    </row>
    <row r="44" spans="1:14" x14ac:dyDescent="0.3">
      <c r="A44" s="83"/>
      <c r="C44" s="84"/>
      <c r="D44" s="35"/>
      <c r="E44" s="85"/>
      <c r="F44" s="36"/>
      <c r="G44" s="36"/>
      <c r="H44" s="36"/>
      <c r="I44" s="22"/>
      <c r="J44" s="22"/>
      <c r="K44" s="22"/>
      <c r="L44" s="22"/>
      <c r="M44" s="22"/>
    </row>
    <row r="45" spans="1:14" x14ac:dyDescent="0.3">
      <c r="A45" s="83"/>
      <c r="C45" s="84"/>
      <c r="D45" s="35"/>
      <c r="E45" s="85"/>
      <c r="F45" s="36"/>
      <c r="G45" s="36"/>
      <c r="H45" s="36"/>
      <c r="I45" s="22"/>
      <c r="J45" s="22"/>
      <c r="K45" s="22"/>
      <c r="L45" s="22"/>
      <c r="M45" s="22"/>
    </row>
    <row r="46" spans="1:14" ht="15" thickBot="1" x14ac:dyDescent="0.35">
      <c r="M46" s="206" t="s">
        <v>34</v>
      </c>
      <c r="N46" s="206"/>
    </row>
    <row r="47" spans="1:14" x14ac:dyDescent="0.3">
      <c r="B47" s="117" t="s">
        <v>29</v>
      </c>
      <c r="M47" s="60"/>
      <c r="N47" s="60"/>
    </row>
    <row r="48" spans="1:14" ht="15" thickBot="1" x14ac:dyDescent="0.35">
      <c r="M48" s="60"/>
      <c r="N48" s="60"/>
    </row>
    <row r="49" spans="1:26" s="91" customFormat="1" ht="109.5" customHeight="1" x14ac:dyDescent="0.3">
      <c r="B49" s="102" t="s">
        <v>105</v>
      </c>
      <c r="C49" s="102" t="s">
        <v>106</v>
      </c>
      <c r="D49" s="102" t="s">
        <v>107</v>
      </c>
      <c r="E49" s="102" t="s">
        <v>44</v>
      </c>
      <c r="F49" s="102" t="s">
        <v>22</v>
      </c>
      <c r="G49" s="102" t="s">
        <v>65</v>
      </c>
      <c r="H49" s="102" t="s">
        <v>17</v>
      </c>
      <c r="I49" s="102" t="s">
        <v>10</v>
      </c>
      <c r="J49" s="102" t="s">
        <v>30</v>
      </c>
      <c r="K49" s="102" t="s">
        <v>60</v>
      </c>
      <c r="L49" s="102" t="s">
        <v>20</v>
      </c>
      <c r="M49" s="87" t="s">
        <v>26</v>
      </c>
      <c r="N49" s="102" t="s">
        <v>108</v>
      </c>
      <c r="O49" s="102" t="s">
        <v>35</v>
      </c>
      <c r="P49" s="130" t="s">
        <v>11</v>
      </c>
      <c r="Q49" s="130" t="s">
        <v>19</v>
      </c>
    </row>
    <row r="50" spans="1:26" s="97" customFormat="1" ht="57.6" x14ac:dyDescent="0.3">
      <c r="A50" s="43" t="e">
        <f>+#REF!+1</f>
        <v>#REF!</v>
      </c>
      <c r="B50" s="98" t="s">
        <v>121</v>
      </c>
      <c r="C50" s="98" t="s">
        <v>121</v>
      </c>
      <c r="D50" s="98" t="s">
        <v>117</v>
      </c>
      <c r="E50" s="121">
        <v>70</v>
      </c>
      <c r="F50" s="94" t="s">
        <v>96</v>
      </c>
      <c r="G50" s="94" t="s">
        <v>118</v>
      </c>
      <c r="H50" s="119">
        <v>40556</v>
      </c>
      <c r="I50" s="119">
        <v>40908</v>
      </c>
      <c r="J50" s="95" t="s">
        <v>97</v>
      </c>
      <c r="K50" s="185">
        <f>(I50-H50)/30</f>
        <v>11.733333333333333</v>
      </c>
      <c r="L50" s="95"/>
      <c r="M50" s="121">
        <v>518</v>
      </c>
      <c r="N50" s="86" t="s">
        <v>118</v>
      </c>
      <c r="O50" s="25">
        <v>310420562</v>
      </c>
      <c r="P50" s="25" t="s">
        <v>131</v>
      </c>
      <c r="Q50" s="112"/>
      <c r="R50" s="96"/>
      <c r="S50" s="96"/>
      <c r="T50" s="96"/>
      <c r="U50" s="96"/>
      <c r="V50" s="96"/>
      <c r="W50" s="96"/>
      <c r="X50" s="96"/>
      <c r="Y50" s="96"/>
      <c r="Z50" s="96"/>
    </row>
    <row r="51" spans="1:26" s="97" customFormat="1" ht="57.6" x14ac:dyDescent="0.3">
      <c r="A51" s="43" t="e">
        <f t="shared" ref="A51:A56" si="0">+A50+1</f>
        <v>#REF!</v>
      </c>
      <c r="B51" s="98" t="s">
        <v>121</v>
      </c>
      <c r="C51" s="99" t="s">
        <v>121</v>
      </c>
      <c r="D51" s="98" t="s">
        <v>129</v>
      </c>
      <c r="E51" s="121">
        <v>361</v>
      </c>
      <c r="F51" s="94" t="s">
        <v>96</v>
      </c>
      <c r="G51" s="94" t="s">
        <v>118</v>
      </c>
      <c r="H51" s="119">
        <v>41544</v>
      </c>
      <c r="I51" s="119">
        <v>41912</v>
      </c>
      <c r="J51" s="95" t="s">
        <v>97</v>
      </c>
      <c r="K51" s="185">
        <f t="shared" ref="K51" si="1">(I51-H51)/30</f>
        <v>12.266666666666667</v>
      </c>
      <c r="L51" s="95"/>
      <c r="M51" s="121">
        <v>550</v>
      </c>
      <c r="N51" s="86" t="s">
        <v>118</v>
      </c>
      <c r="O51" s="25">
        <v>1285489025</v>
      </c>
      <c r="P51" s="25" t="s">
        <v>132</v>
      </c>
      <c r="Q51" s="112"/>
      <c r="R51" s="96"/>
      <c r="S51" s="96"/>
      <c r="T51" s="96"/>
      <c r="U51" s="96"/>
      <c r="V51" s="96"/>
      <c r="W51" s="96"/>
      <c r="X51" s="96"/>
      <c r="Y51" s="96"/>
      <c r="Z51" s="96"/>
    </row>
    <row r="52" spans="1:26" s="97" customFormat="1" x14ac:dyDescent="0.3">
      <c r="A52" s="43" t="e">
        <f t="shared" si="0"/>
        <v>#REF!</v>
      </c>
      <c r="B52" s="98"/>
      <c r="C52" s="99"/>
      <c r="D52" s="99"/>
      <c r="E52" s="121"/>
      <c r="F52" s="94"/>
      <c r="G52" s="94"/>
      <c r="H52" s="119"/>
      <c r="I52" s="119"/>
      <c r="J52" s="95"/>
      <c r="K52" s="118"/>
      <c r="L52" s="95"/>
      <c r="M52" s="121"/>
      <c r="N52" s="86"/>
      <c r="O52" s="25"/>
      <c r="P52" s="25"/>
      <c r="Q52" s="112"/>
      <c r="R52" s="96"/>
      <c r="S52" s="96"/>
      <c r="T52" s="96"/>
      <c r="U52" s="96"/>
      <c r="V52" s="96"/>
      <c r="W52" s="96"/>
      <c r="X52" s="96"/>
      <c r="Y52" s="96"/>
      <c r="Z52" s="96"/>
    </row>
    <row r="53" spans="1:26" s="97" customFormat="1" x14ac:dyDescent="0.3">
      <c r="A53" s="43" t="e">
        <f t="shared" si="0"/>
        <v>#REF!</v>
      </c>
      <c r="B53" s="98"/>
      <c r="C53" s="99"/>
      <c r="D53" s="99"/>
      <c r="E53" s="121"/>
      <c r="F53" s="94"/>
      <c r="G53" s="94"/>
      <c r="H53" s="119"/>
      <c r="I53" s="119"/>
      <c r="J53" s="95"/>
      <c r="K53" s="118"/>
      <c r="L53" s="121"/>
      <c r="M53" s="121"/>
      <c r="N53" s="86"/>
      <c r="O53" s="25"/>
      <c r="P53" s="25"/>
      <c r="Q53" s="112"/>
      <c r="R53" s="96"/>
      <c r="S53" s="96"/>
      <c r="T53" s="96"/>
      <c r="U53" s="96"/>
      <c r="V53" s="96"/>
      <c r="W53" s="96"/>
      <c r="X53" s="96"/>
      <c r="Y53" s="96"/>
      <c r="Z53" s="96"/>
    </row>
    <row r="54" spans="1:26" s="97" customFormat="1" x14ac:dyDescent="0.3">
      <c r="A54" s="43" t="e">
        <f t="shared" si="0"/>
        <v>#REF!</v>
      </c>
      <c r="B54" s="98"/>
      <c r="C54" s="99"/>
      <c r="D54" s="98"/>
      <c r="E54" s="121"/>
      <c r="F54" s="94"/>
      <c r="G54" s="94"/>
      <c r="H54" s="119"/>
      <c r="I54" s="119"/>
      <c r="J54" s="95"/>
      <c r="K54" s="118"/>
      <c r="L54" s="121"/>
      <c r="M54" s="86"/>
      <c r="N54" s="86"/>
      <c r="O54" s="25"/>
      <c r="P54" s="25"/>
      <c r="Q54" s="112"/>
      <c r="R54" s="96"/>
      <c r="S54" s="96"/>
      <c r="T54" s="96"/>
      <c r="U54" s="96"/>
      <c r="V54" s="96"/>
      <c r="W54" s="96"/>
      <c r="X54" s="96"/>
      <c r="Y54" s="96"/>
      <c r="Z54" s="96"/>
    </row>
    <row r="55" spans="1:26" s="97" customFormat="1" x14ac:dyDescent="0.3">
      <c r="A55" s="43" t="e">
        <f t="shared" si="0"/>
        <v>#REF!</v>
      </c>
      <c r="B55" s="98"/>
      <c r="C55" s="99"/>
      <c r="D55" s="98"/>
      <c r="E55" s="121"/>
      <c r="F55" s="94"/>
      <c r="G55" s="94"/>
      <c r="H55" s="119"/>
      <c r="I55" s="119"/>
      <c r="J55" s="95"/>
      <c r="K55" s="95"/>
      <c r="L55" s="121"/>
      <c r="M55" s="86"/>
      <c r="N55" s="86"/>
      <c r="O55" s="25"/>
      <c r="P55" s="25"/>
      <c r="Q55" s="112"/>
      <c r="R55" s="96"/>
      <c r="S55" s="96"/>
      <c r="T55" s="96"/>
      <c r="U55" s="96"/>
      <c r="V55" s="96"/>
      <c r="W55" s="96"/>
      <c r="X55" s="96"/>
      <c r="Y55" s="96"/>
      <c r="Z55" s="96"/>
    </row>
    <row r="56" spans="1:26" s="97" customFormat="1" x14ac:dyDescent="0.3">
      <c r="A56" s="43" t="e">
        <f t="shared" si="0"/>
        <v>#REF!</v>
      </c>
      <c r="B56" s="98"/>
      <c r="C56" s="99"/>
      <c r="D56" s="98"/>
      <c r="E56" s="121"/>
      <c r="F56" s="94"/>
      <c r="G56" s="94"/>
      <c r="H56" s="119"/>
      <c r="I56" s="119"/>
      <c r="J56" s="95"/>
      <c r="K56" s="95"/>
      <c r="L56" s="121"/>
      <c r="M56" s="86"/>
      <c r="N56" s="86"/>
      <c r="O56" s="25"/>
      <c r="P56" s="25"/>
      <c r="Q56" s="112"/>
      <c r="R56" s="96"/>
      <c r="S56" s="96"/>
      <c r="T56" s="96"/>
      <c r="U56" s="96"/>
      <c r="V56" s="96"/>
      <c r="W56" s="96"/>
      <c r="X56" s="96"/>
      <c r="Y56" s="96"/>
      <c r="Z56" s="96"/>
    </row>
    <row r="57" spans="1:26" s="97" customFormat="1" x14ac:dyDescent="0.3">
      <c r="A57" s="43"/>
      <c r="B57" s="46" t="s">
        <v>16</v>
      </c>
      <c r="C57" s="99"/>
      <c r="D57" s="98"/>
      <c r="E57" s="121"/>
      <c r="F57" s="94"/>
      <c r="G57" s="94"/>
      <c r="H57" s="94"/>
      <c r="I57" s="95"/>
      <c r="J57" s="95"/>
      <c r="K57" s="100" t="s">
        <v>289</v>
      </c>
      <c r="L57" s="100"/>
      <c r="M57" s="110">
        <v>550</v>
      </c>
      <c r="N57" s="100">
        <f>SUM(N50:N56)</f>
        <v>0</v>
      </c>
      <c r="O57" s="25"/>
      <c r="P57" s="25"/>
      <c r="Q57" s="113"/>
    </row>
    <row r="58" spans="1:26" s="28" customFormat="1" x14ac:dyDescent="0.3">
      <c r="E58" s="29"/>
      <c r="K58" s="120"/>
    </row>
    <row r="59" spans="1:26" s="28" customFormat="1" x14ac:dyDescent="0.3">
      <c r="B59" s="228" t="s">
        <v>27</v>
      </c>
      <c r="C59" s="228" t="s">
        <v>110</v>
      </c>
      <c r="D59" s="205" t="s">
        <v>33</v>
      </c>
      <c r="E59" s="205"/>
    </row>
    <row r="60" spans="1:26" s="28" customFormat="1" x14ac:dyDescent="0.3">
      <c r="B60" s="229"/>
      <c r="C60" s="229"/>
      <c r="D60" s="132" t="s">
        <v>23</v>
      </c>
      <c r="E60" s="58" t="s">
        <v>24</v>
      </c>
    </row>
    <row r="61" spans="1:26" s="28" customFormat="1" ht="30.6" customHeight="1" x14ac:dyDescent="0.3">
      <c r="B61" s="55" t="s">
        <v>21</v>
      </c>
      <c r="C61" s="56" t="str">
        <f>+K57</f>
        <v>24</v>
      </c>
      <c r="D61" s="53" t="s">
        <v>140</v>
      </c>
      <c r="E61" s="54"/>
      <c r="F61" s="30"/>
      <c r="G61" s="30"/>
      <c r="H61" s="30"/>
      <c r="I61" s="30"/>
      <c r="J61" s="30"/>
      <c r="K61" s="30"/>
      <c r="L61" s="30"/>
      <c r="M61" s="30"/>
    </row>
    <row r="62" spans="1:26" s="28" customFormat="1" ht="30" customHeight="1" x14ac:dyDescent="0.3">
      <c r="B62" s="55" t="s">
        <v>25</v>
      </c>
      <c r="C62" s="56">
        <f>+M57</f>
        <v>550</v>
      </c>
      <c r="D62" s="53" t="s">
        <v>140</v>
      </c>
      <c r="E62" s="54"/>
    </row>
    <row r="63" spans="1:26" s="28" customFormat="1" x14ac:dyDescent="0.3">
      <c r="B63" s="31"/>
      <c r="C63" s="203"/>
      <c r="D63" s="203"/>
      <c r="E63" s="203"/>
      <c r="F63" s="203"/>
      <c r="G63" s="203"/>
      <c r="H63" s="203"/>
      <c r="I63" s="203"/>
      <c r="J63" s="203"/>
      <c r="K63" s="203"/>
      <c r="L63" s="203"/>
      <c r="M63" s="203"/>
      <c r="N63" s="203"/>
    </row>
    <row r="64" spans="1:26" ht="28.2" customHeight="1" thickBot="1" x14ac:dyDescent="0.35"/>
    <row r="65" spans="2:18" ht="26.4" thickBot="1" x14ac:dyDescent="0.35">
      <c r="B65" s="202" t="s">
        <v>66</v>
      </c>
      <c r="C65" s="202"/>
      <c r="D65" s="202"/>
      <c r="E65" s="202"/>
      <c r="F65" s="202"/>
      <c r="G65" s="202"/>
      <c r="H65" s="202"/>
      <c r="I65" s="202"/>
      <c r="J65" s="202"/>
      <c r="K65" s="202"/>
      <c r="L65" s="202"/>
      <c r="M65" s="202"/>
      <c r="N65" s="202"/>
    </row>
    <row r="68" spans="2:18" ht="109.5" customHeight="1" x14ac:dyDescent="0.3">
      <c r="B68" s="129" t="s">
        <v>109</v>
      </c>
      <c r="C68" s="63" t="s">
        <v>2</v>
      </c>
      <c r="D68" s="63" t="s">
        <v>68</v>
      </c>
      <c r="E68" s="63" t="s">
        <v>67</v>
      </c>
      <c r="F68" s="63" t="s">
        <v>69</v>
      </c>
      <c r="G68" s="63" t="s">
        <v>70</v>
      </c>
      <c r="H68" s="63" t="s">
        <v>71</v>
      </c>
      <c r="I68" s="129" t="s">
        <v>111</v>
      </c>
      <c r="J68" s="63" t="s">
        <v>72</v>
      </c>
      <c r="K68" s="63" t="s">
        <v>73</v>
      </c>
      <c r="L68" s="63" t="s">
        <v>74</v>
      </c>
      <c r="M68" s="63" t="s">
        <v>75</v>
      </c>
      <c r="N68" s="79" t="s">
        <v>76</v>
      </c>
      <c r="O68" s="79" t="s">
        <v>77</v>
      </c>
      <c r="P68" s="192" t="s">
        <v>3</v>
      </c>
      <c r="Q68" s="193"/>
      <c r="R68" s="63" t="s">
        <v>18</v>
      </c>
    </row>
    <row r="69" spans="2:18" ht="150" customHeight="1" x14ac:dyDescent="0.3">
      <c r="B69" s="160" t="s">
        <v>120</v>
      </c>
      <c r="C69" s="155" t="s">
        <v>120</v>
      </c>
      <c r="D69" s="156" t="s">
        <v>145</v>
      </c>
      <c r="E69" s="156" t="s">
        <v>145</v>
      </c>
      <c r="F69" s="156" t="s">
        <v>145</v>
      </c>
      <c r="G69" s="156" t="s">
        <v>145</v>
      </c>
      <c r="H69" s="156" t="s">
        <v>145</v>
      </c>
      <c r="I69" s="156" t="s">
        <v>145</v>
      </c>
      <c r="J69" s="170" t="s">
        <v>96</v>
      </c>
      <c r="K69" s="156" t="s">
        <v>145</v>
      </c>
      <c r="L69" s="156" t="s">
        <v>145</v>
      </c>
      <c r="M69" s="156" t="s">
        <v>145</v>
      </c>
      <c r="N69" s="156" t="s">
        <v>145</v>
      </c>
      <c r="O69" s="156" t="s">
        <v>145</v>
      </c>
      <c r="P69" s="190"/>
      <c r="Q69" s="191"/>
      <c r="R69" s="182" t="s">
        <v>96</v>
      </c>
    </row>
    <row r="70" spans="2:18" x14ac:dyDescent="0.3">
      <c r="B70" s="2"/>
      <c r="C70" s="2"/>
      <c r="D70" s="4"/>
      <c r="E70" s="4"/>
      <c r="F70" s="3"/>
      <c r="G70" s="122"/>
      <c r="H70" s="3"/>
      <c r="I70" s="105"/>
      <c r="J70" s="80"/>
      <c r="K70" s="80"/>
      <c r="L70" s="105"/>
      <c r="M70" s="105"/>
      <c r="N70" s="105"/>
      <c r="O70" s="105"/>
      <c r="P70" s="194"/>
      <c r="Q70" s="195"/>
      <c r="R70" s="105"/>
    </row>
    <row r="71" spans="2:18" x14ac:dyDescent="0.3">
      <c r="B71" s="2"/>
      <c r="C71" s="2"/>
      <c r="D71" s="4"/>
      <c r="E71" s="4"/>
      <c r="F71" s="3"/>
      <c r="G71" s="122"/>
      <c r="H71" s="3"/>
      <c r="I71" s="105"/>
      <c r="J71" s="80"/>
      <c r="K71" s="80"/>
      <c r="L71" s="105"/>
      <c r="M71" s="105"/>
      <c r="N71" s="105"/>
      <c r="O71" s="105"/>
      <c r="P71" s="194"/>
      <c r="Q71" s="195"/>
      <c r="R71" s="105"/>
    </row>
    <row r="72" spans="2:18" x14ac:dyDescent="0.3">
      <c r="B72" s="2"/>
      <c r="C72" s="2"/>
      <c r="D72" s="4"/>
      <c r="E72" s="4"/>
      <c r="F72" s="3"/>
      <c r="G72" s="122"/>
      <c r="H72" s="3"/>
      <c r="I72" s="105"/>
      <c r="J72" s="80"/>
      <c r="K72" s="80"/>
      <c r="L72" s="105"/>
      <c r="M72" s="105"/>
      <c r="N72" s="105"/>
      <c r="O72" s="105"/>
      <c r="P72" s="194"/>
      <c r="Q72" s="195"/>
      <c r="R72" s="105"/>
    </row>
    <row r="73" spans="2:18" x14ac:dyDescent="0.3">
      <c r="B73" s="2"/>
      <c r="C73" s="2"/>
      <c r="D73" s="4"/>
      <c r="E73" s="4"/>
      <c r="F73" s="3"/>
      <c r="G73" s="122"/>
      <c r="H73" s="3"/>
      <c r="I73" s="105"/>
      <c r="J73" s="80"/>
      <c r="K73" s="80"/>
      <c r="L73" s="105"/>
      <c r="M73" s="105"/>
      <c r="N73" s="105"/>
      <c r="O73" s="105"/>
      <c r="P73" s="194"/>
      <c r="Q73" s="195"/>
      <c r="R73" s="105"/>
    </row>
    <row r="74" spans="2:18" x14ac:dyDescent="0.3">
      <c r="B74" s="2"/>
      <c r="C74" s="2"/>
      <c r="D74" s="4"/>
      <c r="E74" s="4"/>
      <c r="F74" s="3"/>
      <c r="G74" s="122"/>
      <c r="H74" s="3"/>
      <c r="I74" s="105"/>
      <c r="J74" s="80"/>
      <c r="K74" s="80"/>
      <c r="L74" s="105"/>
      <c r="M74" s="105"/>
      <c r="N74" s="105"/>
      <c r="O74" s="105"/>
      <c r="P74" s="194"/>
      <c r="Q74" s="195"/>
      <c r="R74" s="105"/>
    </row>
    <row r="75" spans="2:18" x14ac:dyDescent="0.3">
      <c r="B75" s="105"/>
      <c r="C75" s="105"/>
      <c r="D75" s="105"/>
      <c r="E75" s="105"/>
      <c r="F75" s="105"/>
      <c r="G75" s="123"/>
      <c r="H75" s="105"/>
      <c r="I75" s="105"/>
      <c r="J75" s="105"/>
      <c r="K75" s="105"/>
      <c r="L75" s="105"/>
      <c r="M75" s="105"/>
      <c r="N75" s="105"/>
      <c r="O75" s="105"/>
      <c r="P75" s="194"/>
      <c r="Q75" s="195"/>
      <c r="R75" s="105"/>
    </row>
    <row r="76" spans="2:18" x14ac:dyDescent="0.3">
      <c r="B76" s="8" t="s">
        <v>1</v>
      </c>
      <c r="H76" s="105"/>
      <c r="I76" s="105"/>
    </row>
    <row r="77" spans="2:18" x14ac:dyDescent="0.3">
      <c r="B77" s="8" t="s">
        <v>36</v>
      </c>
    </row>
    <row r="78" spans="2:18" x14ac:dyDescent="0.3">
      <c r="B78" s="8" t="s">
        <v>112</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188" t="s">
        <v>0</v>
      </c>
      <c r="C86" s="196" t="s">
        <v>38</v>
      </c>
      <c r="D86" s="196" t="s">
        <v>39</v>
      </c>
      <c r="E86" s="196" t="s">
        <v>78</v>
      </c>
      <c r="F86" s="196" t="s">
        <v>80</v>
      </c>
      <c r="G86" s="196" t="s">
        <v>81</v>
      </c>
      <c r="H86" s="196" t="s">
        <v>82</v>
      </c>
      <c r="I86" s="196" t="s">
        <v>79</v>
      </c>
      <c r="J86" s="196" t="s">
        <v>83</v>
      </c>
      <c r="K86" s="196"/>
      <c r="L86" s="196"/>
      <c r="M86" s="196" t="s">
        <v>87</v>
      </c>
      <c r="N86" s="196" t="s">
        <v>40</v>
      </c>
      <c r="O86" s="196" t="s">
        <v>41</v>
      </c>
      <c r="P86" s="196" t="s">
        <v>3</v>
      </c>
      <c r="Q86" s="196"/>
    </row>
    <row r="87" spans="2:17" ht="31.5" customHeight="1" x14ac:dyDescent="0.3">
      <c r="B87" s="189"/>
      <c r="C87" s="196"/>
      <c r="D87" s="196"/>
      <c r="E87" s="196"/>
      <c r="F87" s="196"/>
      <c r="G87" s="196"/>
      <c r="H87" s="196"/>
      <c r="I87" s="196"/>
      <c r="J87" s="124" t="s">
        <v>84</v>
      </c>
      <c r="K87" s="125" t="s">
        <v>85</v>
      </c>
      <c r="L87" s="126" t="s">
        <v>86</v>
      </c>
      <c r="M87" s="196"/>
      <c r="N87" s="196"/>
      <c r="O87" s="196"/>
      <c r="P87" s="196"/>
      <c r="Q87" s="196"/>
    </row>
    <row r="88" spans="2:17" ht="60.75" customHeight="1" x14ac:dyDescent="0.3">
      <c r="B88" s="154" t="s">
        <v>42</v>
      </c>
      <c r="C88" s="155">
        <v>350</v>
      </c>
      <c r="D88" s="160" t="s">
        <v>184</v>
      </c>
      <c r="E88" s="160">
        <v>65773200</v>
      </c>
      <c r="F88" s="155" t="s">
        <v>185</v>
      </c>
      <c r="G88" s="155" t="s">
        <v>153</v>
      </c>
      <c r="H88" s="158">
        <v>40446</v>
      </c>
      <c r="I88" s="156" t="s">
        <v>145</v>
      </c>
      <c r="J88" s="155" t="s">
        <v>186</v>
      </c>
      <c r="K88" s="155" t="s">
        <v>187</v>
      </c>
      <c r="L88" s="155" t="s">
        <v>188</v>
      </c>
      <c r="M88" s="155" t="s">
        <v>96</v>
      </c>
      <c r="N88" s="155" t="s">
        <v>96</v>
      </c>
      <c r="O88" s="155" t="s">
        <v>96</v>
      </c>
      <c r="P88" s="233"/>
      <c r="Q88" s="233"/>
    </row>
    <row r="89" spans="2:17" ht="60.75" customHeight="1" x14ac:dyDescent="0.3">
      <c r="B89" s="153" t="s">
        <v>43</v>
      </c>
      <c r="C89" s="155">
        <f>350/4</f>
        <v>87.5</v>
      </c>
      <c r="D89" s="155" t="s">
        <v>189</v>
      </c>
      <c r="E89" s="160">
        <v>1026566388</v>
      </c>
      <c r="F89" s="155" t="s">
        <v>142</v>
      </c>
      <c r="G89" s="155" t="s">
        <v>190</v>
      </c>
      <c r="H89" s="158">
        <v>41768</v>
      </c>
      <c r="I89" s="156" t="s">
        <v>145</v>
      </c>
      <c r="J89" s="155" t="s">
        <v>191</v>
      </c>
      <c r="K89" s="155" t="s">
        <v>192</v>
      </c>
      <c r="L89" s="155" t="s">
        <v>193</v>
      </c>
      <c r="M89" s="155" t="s">
        <v>96</v>
      </c>
      <c r="N89" s="155" t="s">
        <v>96</v>
      </c>
      <c r="O89" s="155" t="s">
        <v>96</v>
      </c>
      <c r="P89" s="168"/>
      <c r="Q89" s="168"/>
    </row>
    <row r="90" spans="2:17" ht="60.75" customHeight="1" x14ac:dyDescent="0.3">
      <c r="B90" s="153" t="s">
        <v>43</v>
      </c>
      <c r="C90" s="155">
        <f t="shared" ref="C90:C92" si="2">350/4</f>
        <v>87.5</v>
      </c>
      <c r="D90" s="155" t="s">
        <v>194</v>
      </c>
      <c r="E90" s="160">
        <v>38363895</v>
      </c>
      <c r="F90" s="155" t="s">
        <v>142</v>
      </c>
      <c r="G90" s="155" t="s">
        <v>119</v>
      </c>
      <c r="H90" s="158">
        <v>39647</v>
      </c>
      <c r="I90" s="156" t="s">
        <v>145</v>
      </c>
      <c r="J90" s="155" t="s">
        <v>195</v>
      </c>
      <c r="K90" s="155" t="s">
        <v>196</v>
      </c>
      <c r="L90" s="155" t="s">
        <v>197</v>
      </c>
      <c r="M90" s="155" t="s">
        <v>96</v>
      </c>
      <c r="N90" s="155" t="s">
        <v>96</v>
      </c>
      <c r="O90" s="155" t="s">
        <v>96</v>
      </c>
      <c r="P90" s="168"/>
      <c r="Q90" s="168"/>
    </row>
    <row r="91" spans="2:17" ht="60" customHeight="1" x14ac:dyDescent="0.3">
      <c r="B91" s="127" t="s">
        <v>43</v>
      </c>
      <c r="C91" s="155">
        <f t="shared" si="2"/>
        <v>87.5</v>
      </c>
      <c r="D91" s="155" t="s">
        <v>198</v>
      </c>
      <c r="E91" s="160">
        <v>65770707</v>
      </c>
      <c r="F91" s="154" t="s">
        <v>199</v>
      </c>
      <c r="G91" s="154" t="s">
        <v>143</v>
      </c>
      <c r="H91" s="171">
        <v>37799</v>
      </c>
      <c r="I91" s="172" t="s">
        <v>145</v>
      </c>
      <c r="J91" s="159" t="s">
        <v>200</v>
      </c>
      <c r="K91" s="167" t="s">
        <v>201</v>
      </c>
      <c r="L91" s="169" t="s">
        <v>202</v>
      </c>
      <c r="M91" s="160" t="s">
        <v>96</v>
      </c>
      <c r="N91" s="160" t="s">
        <v>96</v>
      </c>
      <c r="O91" s="160" t="s">
        <v>96</v>
      </c>
      <c r="P91" s="214"/>
      <c r="Q91" s="214"/>
    </row>
    <row r="92" spans="2:17" ht="60" customHeight="1" x14ac:dyDescent="0.3">
      <c r="B92" s="154" t="s">
        <v>43</v>
      </c>
      <c r="C92" s="155">
        <f t="shared" si="2"/>
        <v>87.5</v>
      </c>
      <c r="D92" s="155" t="s">
        <v>203</v>
      </c>
      <c r="E92" s="160">
        <v>51566700</v>
      </c>
      <c r="F92" s="154" t="s">
        <v>142</v>
      </c>
      <c r="G92" s="154" t="s">
        <v>143</v>
      </c>
      <c r="H92" s="171">
        <v>41754</v>
      </c>
      <c r="I92" s="172" t="s">
        <v>145</v>
      </c>
      <c r="J92" s="159" t="s">
        <v>204</v>
      </c>
      <c r="K92" s="169" t="s">
        <v>205</v>
      </c>
      <c r="L92" s="169" t="s">
        <v>206</v>
      </c>
      <c r="M92" s="160" t="s">
        <v>96</v>
      </c>
      <c r="N92" s="160" t="s">
        <v>96</v>
      </c>
      <c r="O92" s="160" t="s">
        <v>96</v>
      </c>
      <c r="P92" s="164"/>
      <c r="Q92" s="164"/>
    </row>
    <row r="94" spans="2:17" ht="15" thickBot="1" x14ac:dyDescent="0.35"/>
    <row r="95" spans="2:17" ht="26.4" thickBot="1" x14ac:dyDescent="0.35">
      <c r="B95" s="221" t="s">
        <v>45</v>
      </c>
      <c r="C95" s="222"/>
      <c r="D95" s="222"/>
      <c r="E95" s="222"/>
      <c r="F95" s="222"/>
      <c r="G95" s="222"/>
      <c r="H95" s="222"/>
      <c r="I95" s="222"/>
      <c r="J95" s="222"/>
      <c r="K95" s="222"/>
      <c r="L95" s="222"/>
      <c r="M95" s="222"/>
      <c r="N95" s="223"/>
    </row>
    <row r="98" spans="1:26" ht="46.2" customHeight="1" x14ac:dyDescent="0.3">
      <c r="B98" s="63" t="s">
        <v>32</v>
      </c>
      <c r="C98" s="63" t="s">
        <v>46</v>
      </c>
      <c r="D98" s="192" t="s">
        <v>3</v>
      </c>
      <c r="E98" s="193"/>
    </row>
    <row r="99" spans="1:26" ht="46.95" customHeight="1" x14ac:dyDescent="0.3">
      <c r="B99" s="64" t="s">
        <v>88</v>
      </c>
      <c r="C99" s="179" t="s">
        <v>96</v>
      </c>
      <c r="D99" s="227"/>
      <c r="E99" s="227"/>
    </row>
    <row r="102" spans="1:26" ht="25.8" x14ac:dyDescent="0.3">
      <c r="B102" s="219" t="s">
        <v>62</v>
      </c>
      <c r="C102" s="220"/>
      <c r="D102" s="220"/>
      <c r="E102" s="220"/>
      <c r="F102" s="220"/>
      <c r="G102" s="220"/>
      <c r="H102" s="220"/>
      <c r="I102" s="220"/>
      <c r="J102" s="220"/>
      <c r="K102" s="220"/>
      <c r="L102" s="220"/>
      <c r="M102" s="220"/>
      <c r="N102" s="220"/>
      <c r="O102" s="220"/>
      <c r="P102" s="220"/>
    </row>
    <row r="104" spans="1:26" ht="15" thickBot="1" x14ac:dyDescent="0.35"/>
    <row r="105" spans="1:26" ht="26.4" thickBot="1" x14ac:dyDescent="0.35">
      <c r="B105" s="221" t="s">
        <v>53</v>
      </c>
      <c r="C105" s="222"/>
      <c r="D105" s="222"/>
      <c r="E105" s="222"/>
      <c r="F105" s="222"/>
      <c r="G105" s="222"/>
      <c r="H105" s="222"/>
      <c r="I105" s="222"/>
      <c r="J105" s="222"/>
      <c r="K105" s="222"/>
      <c r="L105" s="222"/>
      <c r="M105" s="222"/>
      <c r="N105" s="223"/>
    </row>
    <row r="107" spans="1:26" ht="15" thickBot="1" x14ac:dyDescent="0.35">
      <c r="M107" s="60"/>
      <c r="N107" s="60"/>
    </row>
    <row r="108" spans="1:26" s="91" customFormat="1" ht="109.5" customHeight="1" x14ac:dyDescent="0.3">
      <c r="B108" s="102" t="s">
        <v>105</v>
      </c>
      <c r="C108" s="102" t="s">
        <v>106</v>
      </c>
      <c r="D108" s="102" t="s">
        <v>107</v>
      </c>
      <c r="E108" s="102" t="s">
        <v>44</v>
      </c>
      <c r="F108" s="102" t="s">
        <v>22</v>
      </c>
      <c r="G108" s="102" t="s">
        <v>65</v>
      </c>
      <c r="H108" s="102" t="s">
        <v>17</v>
      </c>
      <c r="I108" s="102" t="s">
        <v>10</v>
      </c>
      <c r="J108" s="102" t="s">
        <v>30</v>
      </c>
      <c r="K108" s="102" t="s">
        <v>60</v>
      </c>
      <c r="L108" s="102" t="s">
        <v>20</v>
      </c>
      <c r="M108" s="87" t="s">
        <v>26</v>
      </c>
      <c r="N108" s="102" t="s">
        <v>108</v>
      </c>
      <c r="O108" s="102" t="s">
        <v>35</v>
      </c>
      <c r="P108" s="130" t="s">
        <v>11</v>
      </c>
      <c r="Q108" s="130" t="s">
        <v>19</v>
      </c>
    </row>
    <row r="109" spans="1:26" s="97" customFormat="1" ht="57.6" x14ac:dyDescent="0.3">
      <c r="A109" s="43">
        <v>1</v>
      </c>
      <c r="B109" s="98" t="s">
        <v>121</v>
      </c>
      <c r="C109" s="98" t="s">
        <v>121</v>
      </c>
      <c r="D109" s="98" t="s">
        <v>127</v>
      </c>
      <c r="E109" s="135">
        <v>154</v>
      </c>
      <c r="F109" s="94" t="s">
        <v>96</v>
      </c>
      <c r="G109" s="111" t="s">
        <v>118</v>
      </c>
      <c r="H109" s="101">
        <v>41296</v>
      </c>
      <c r="I109" s="101">
        <v>41639</v>
      </c>
      <c r="J109" s="95" t="s">
        <v>97</v>
      </c>
      <c r="K109" s="118">
        <f>(I109-H109)/30</f>
        <v>11.433333333333334</v>
      </c>
      <c r="L109" s="118"/>
      <c r="M109" s="121">
        <v>333</v>
      </c>
      <c r="N109" s="86" t="s">
        <v>118</v>
      </c>
      <c r="O109" s="25">
        <v>211356450</v>
      </c>
      <c r="P109" s="25" t="s">
        <v>138</v>
      </c>
      <c r="Q109" s="112"/>
      <c r="R109" s="96"/>
      <c r="S109" s="96"/>
      <c r="T109" s="96"/>
      <c r="U109" s="96"/>
      <c r="V109" s="96"/>
      <c r="W109" s="96"/>
      <c r="X109" s="96"/>
      <c r="Y109" s="96"/>
      <c r="Z109" s="96"/>
    </row>
    <row r="110" spans="1:26" s="97" customFormat="1" x14ac:dyDescent="0.3">
      <c r="A110" s="43">
        <f>+A109+1</f>
        <v>2</v>
      </c>
      <c r="B110" s="98"/>
      <c r="C110" s="99"/>
      <c r="D110" s="98"/>
      <c r="E110" s="93"/>
      <c r="F110" s="94"/>
      <c r="G110" s="94"/>
      <c r="H110" s="94"/>
      <c r="I110" s="95"/>
      <c r="J110" s="95"/>
      <c r="K110" s="95"/>
      <c r="L110" s="95"/>
      <c r="M110" s="86"/>
      <c r="N110" s="86"/>
      <c r="O110" s="25"/>
      <c r="P110" s="25"/>
      <c r="Q110" s="112"/>
      <c r="R110" s="96"/>
      <c r="S110" s="96"/>
      <c r="T110" s="96"/>
      <c r="U110" s="96"/>
      <c r="V110" s="96"/>
      <c r="W110" s="96"/>
      <c r="X110" s="96"/>
      <c r="Y110" s="96"/>
      <c r="Z110" s="96"/>
    </row>
    <row r="111" spans="1:26" s="97" customFormat="1" x14ac:dyDescent="0.3">
      <c r="A111" s="43">
        <f t="shared" ref="A111:A116" si="3">+A110+1</f>
        <v>3</v>
      </c>
      <c r="B111" s="98"/>
      <c r="C111" s="99"/>
      <c r="D111" s="98"/>
      <c r="E111" s="93"/>
      <c r="F111" s="94"/>
      <c r="G111" s="94"/>
      <c r="H111" s="94"/>
      <c r="I111" s="95"/>
      <c r="J111" s="95"/>
      <c r="K111" s="95"/>
      <c r="L111" s="95"/>
      <c r="M111" s="86"/>
      <c r="N111" s="86"/>
      <c r="O111" s="25"/>
      <c r="P111" s="25"/>
      <c r="Q111" s="112"/>
      <c r="R111" s="96"/>
      <c r="S111" s="96"/>
      <c r="T111" s="96"/>
      <c r="U111" s="96"/>
      <c r="V111" s="96"/>
      <c r="W111" s="96"/>
      <c r="X111" s="96"/>
      <c r="Y111" s="96"/>
      <c r="Z111" s="96"/>
    </row>
    <row r="112" spans="1:26" s="97" customFormat="1" x14ac:dyDescent="0.3">
      <c r="A112" s="43">
        <f t="shared" si="3"/>
        <v>4</v>
      </c>
      <c r="B112" s="98"/>
      <c r="C112" s="99"/>
      <c r="D112" s="98"/>
      <c r="E112" s="93"/>
      <c r="F112" s="94"/>
      <c r="G112" s="94"/>
      <c r="H112" s="94"/>
      <c r="I112" s="95"/>
      <c r="J112" s="95"/>
      <c r="K112" s="95"/>
      <c r="L112" s="95"/>
      <c r="M112" s="86"/>
      <c r="N112" s="86"/>
      <c r="O112" s="25"/>
      <c r="P112" s="25"/>
      <c r="Q112" s="112"/>
      <c r="R112" s="96"/>
      <c r="S112" s="96"/>
      <c r="T112" s="96"/>
      <c r="U112" s="96"/>
      <c r="V112" s="96"/>
      <c r="W112" s="96"/>
      <c r="X112" s="96"/>
      <c r="Y112" s="96"/>
      <c r="Z112" s="96"/>
    </row>
    <row r="113" spans="1:26" s="97" customFormat="1" x14ac:dyDescent="0.3">
      <c r="A113" s="43">
        <f t="shared" si="3"/>
        <v>5</v>
      </c>
      <c r="B113" s="98"/>
      <c r="C113" s="99"/>
      <c r="D113" s="98"/>
      <c r="E113" s="93"/>
      <c r="F113" s="94"/>
      <c r="G113" s="94"/>
      <c r="H113" s="94"/>
      <c r="I113" s="95"/>
      <c r="J113" s="95"/>
      <c r="K113" s="95"/>
      <c r="L113" s="95"/>
      <c r="M113" s="86"/>
      <c r="N113" s="86"/>
      <c r="O113" s="25"/>
      <c r="P113" s="25"/>
      <c r="Q113" s="112"/>
      <c r="R113" s="96"/>
      <c r="S113" s="96"/>
      <c r="T113" s="96"/>
      <c r="U113" s="96"/>
      <c r="V113" s="96"/>
      <c r="W113" s="96"/>
      <c r="X113" s="96"/>
      <c r="Y113" s="96"/>
      <c r="Z113" s="96"/>
    </row>
    <row r="114" spans="1:26" s="97" customFormat="1" x14ac:dyDescent="0.3">
      <c r="A114" s="43">
        <f t="shared" si="3"/>
        <v>6</v>
      </c>
      <c r="B114" s="98"/>
      <c r="C114" s="99"/>
      <c r="D114" s="98"/>
      <c r="E114" s="93"/>
      <c r="F114" s="94"/>
      <c r="G114" s="94"/>
      <c r="H114" s="94"/>
      <c r="I114" s="95"/>
      <c r="J114" s="95"/>
      <c r="K114" s="95"/>
      <c r="L114" s="95"/>
      <c r="M114" s="86"/>
      <c r="N114" s="86"/>
      <c r="O114" s="25"/>
      <c r="P114" s="25"/>
      <c r="Q114" s="112"/>
      <c r="R114" s="96"/>
      <c r="S114" s="96"/>
      <c r="T114" s="96"/>
      <c r="U114" s="96"/>
      <c r="V114" s="96"/>
      <c r="W114" s="96"/>
      <c r="X114" s="96"/>
      <c r="Y114" s="96"/>
      <c r="Z114" s="96"/>
    </row>
    <row r="115" spans="1:26" s="97" customFormat="1" x14ac:dyDescent="0.3">
      <c r="A115" s="43">
        <f t="shared" si="3"/>
        <v>7</v>
      </c>
      <c r="B115" s="98"/>
      <c r="C115" s="99"/>
      <c r="D115" s="98"/>
      <c r="E115" s="93"/>
      <c r="F115" s="94"/>
      <c r="G115" s="94"/>
      <c r="H115" s="94"/>
      <c r="I115" s="95"/>
      <c r="J115" s="95"/>
      <c r="K115" s="95"/>
      <c r="L115" s="95"/>
      <c r="M115" s="86"/>
      <c r="N115" s="86"/>
      <c r="O115" s="25"/>
      <c r="P115" s="25"/>
      <c r="Q115" s="112"/>
      <c r="R115" s="96"/>
      <c r="S115" s="96"/>
      <c r="T115" s="96"/>
      <c r="U115" s="96"/>
      <c r="V115" s="96"/>
      <c r="W115" s="96"/>
      <c r="X115" s="96"/>
      <c r="Y115" s="96"/>
      <c r="Z115" s="96"/>
    </row>
    <row r="116" spans="1:26" s="97" customFormat="1" x14ac:dyDescent="0.3">
      <c r="A116" s="43">
        <f t="shared" si="3"/>
        <v>8</v>
      </c>
      <c r="B116" s="98"/>
      <c r="C116" s="99"/>
      <c r="D116" s="98"/>
      <c r="E116" s="93"/>
      <c r="F116" s="94"/>
      <c r="G116" s="94"/>
      <c r="H116" s="94"/>
      <c r="I116" s="95"/>
      <c r="J116" s="95"/>
      <c r="K116" s="95"/>
      <c r="L116" s="95"/>
      <c r="M116" s="86"/>
      <c r="N116" s="86"/>
      <c r="O116" s="25"/>
      <c r="P116" s="25"/>
      <c r="Q116" s="112"/>
      <c r="R116" s="96"/>
      <c r="S116" s="96"/>
      <c r="T116" s="96"/>
      <c r="U116" s="96"/>
      <c r="V116" s="96"/>
      <c r="W116" s="96"/>
      <c r="X116" s="96"/>
      <c r="Y116" s="96"/>
      <c r="Z116" s="96"/>
    </row>
    <row r="117" spans="1:26" s="97" customFormat="1" x14ac:dyDescent="0.3">
      <c r="A117" s="43"/>
      <c r="B117" s="46" t="s">
        <v>16</v>
      </c>
      <c r="C117" s="99"/>
      <c r="D117" s="98"/>
      <c r="E117" s="93"/>
      <c r="F117" s="94"/>
      <c r="G117" s="94"/>
      <c r="H117" s="94"/>
      <c r="I117" s="95"/>
      <c r="J117" s="95"/>
      <c r="K117" s="100">
        <f t="shared" ref="K117:N117" si="4">SUM(K109:K116)</f>
        <v>11.433333333333334</v>
      </c>
      <c r="L117" s="100">
        <f t="shared" si="4"/>
        <v>0</v>
      </c>
      <c r="M117" s="110">
        <f t="shared" si="4"/>
        <v>333</v>
      </c>
      <c r="N117" s="100">
        <f t="shared" si="4"/>
        <v>0</v>
      </c>
      <c r="O117" s="25"/>
      <c r="P117" s="25"/>
      <c r="Q117" s="113"/>
    </row>
    <row r="118" spans="1:26" x14ac:dyDescent="0.3">
      <c r="B118" s="28"/>
      <c r="C118" s="28"/>
      <c r="D118" s="28"/>
      <c r="E118" s="29"/>
      <c r="F118" s="28"/>
      <c r="G118" s="28"/>
      <c r="H118" s="28"/>
      <c r="I118" s="28"/>
      <c r="J118" s="28"/>
      <c r="K118" s="28"/>
      <c r="L118" s="28"/>
      <c r="M118" s="28"/>
      <c r="N118" s="28"/>
      <c r="O118" s="28"/>
      <c r="P118" s="28"/>
    </row>
    <row r="119" spans="1:26" ht="18" x14ac:dyDescent="0.3">
      <c r="B119" s="55" t="s">
        <v>31</v>
      </c>
      <c r="C119" s="68">
        <f>+K117</f>
        <v>11.433333333333334</v>
      </c>
      <c r="H119" s="30"/>
      <c r="I119" s="30"/>
      <c r="J119" s="30"/>
      <c r="K119" s="30"/>
      <c r="L119" s="30"/>
      <c r="M119" s="30"/>
      <c r="N119" s="28"/>
      <c r="O119" s="28"/>
      <c r="P119" s="28"/>
    </row>
    <row r="121" spans="1:26" ht="15" thickBot="1" x14ac:dyDescent="0.35"/>
    <row r="122" spans="1:26" ht="37.200000000000003" customHeight="1" thickBot="1" x14ac:dyDescent="0.35">
      <c r="B122" s="71" t="s">
        <v>48</v>
      </c>
      <c r="C122" s="72" t="s">
        <v>49</v>
      </c>
      <c r="D122" s="71" t="s">
        <v>50</v>
      </c>
      <c r="E122" s="72" t="s">
        <v>54</v>
      </c>
    </row>
    <row r="123" spans="1:26" ht="41.4" customHeight="1" x14ac:dyDescent="0.3">
      <c r="B123" s="62" t="s">
        <v>89</v>
      </c>
      <c r="C123" s="65">
        <v>20</v>
      </c>
      <c r="D123" s="65">
        <v>20</v>
      </c>
      <c r="E123" s="224">
        <f>+D123+D124+D125</f>
        <v>20</v>
      </c>
    </row>
    <row r="124" spans="1:26" x14ac:dyDescent="0.3">
      <c r="B124" s="62" t="s">
        <v>90</v>
      </c>
      <c r="C124" s="53">
        <v>30</v>
      </c>
      <c r="D124" s="128">
        <v>0</v>
      </c>
      <c r="E124" s="225"/>
    </row>
    <row r="125" spans="1:26" ht="15" thickBot="1" x14ac:dyDescent="0.35">
      <c r="B125" s="62" t="s">
        <v>91</v>
      </c>
      <c r="C125" s="67">
        <v>40</v>
      </c>
      <c r="D125" s="67">
        <v>0</v>
      </c>
      <c r="E125" s="226"/>
    </row>
    <row r="127" spans="1:26" ht="15" thickBot="1" x14ac:dyDescent="0.35"/>
    <row r="128" spans="1:26" ht="26.4" thickBot="1" x14ac:dyDescent="0.35">
      <c r="B128" s="221" t="s">
        <v>51</v>
      </c>
      <c r="C128" s="222"/>
      <c r="D128" s="222"/>
      <c r="E128" s="222"/>
      <c r="F128" s="222"/>
      <c r="G128" s="222"/>
      <c r="H128" s="222"/>
      <c r="I128" s="222"/>
      <c r="J128" s="222"/>
      <c r="K128" s="222"/>
      <c r="L128" s="222"/>
      <c r="M128" s="222"/>
      <c r="N128" s="223"/>
    </row>
    <row r="130" spans="2:17" ht="33" customHeight="1" x14ac:dyDescent="0.3">
      <c r="B130" s="188" t="s">
        <v>0</v>
      </c>
      <c r="C130" s="188" t="s">
        <v>38</v>
      </c>
      <c r="D130" s="188" t="s">
        <v>39</v>
      </c>
      <c r="E130" s="188" t="s">
        <v>78</v>
      </c>
      <c r="F130" s="188" t="s">
        <v>80</v>
      </c>
      <c r="G130" s="188" t="s">
        <v>81</v>
      </c>
      <c r="H130" s="188" t="s">
        <v>82</v>
      </c>
      <c r="I130" s="188" t="s">
        <v>79</v>
      </c>
      <c r="J130" s="192" t="s">
        <v>83</v>
      </c>
      <c r="K130" s="213"/>
      <c r="L130" s="193"/>
      <c r="M130" s="188" t="s">
        <v>87</v>
      </c>
      <c r="N130" s="188" t="s">
        <v>40</v>
      </c>
      <c r="O130" s="188" t="s">
        <v>41</v>
      </c>
      <c r="P130" s="215" t="s">
        <v>3</v>
      </c>
      <c r="Q130" s="216"/>
    </row>
    <row r="131" spans="2:17" ht="72" customHeight="1" x14ac:dyDescent="0.3">
      <c r="B131" s="189"/>
      <c r="C131" s="189"/>
      <c r="D131" s="189"/>
      <c r="E131" s="189"/>
      <c r="F131" s="189"/>
      <c r="G131" s="189"/>
      <c r="H131" s="189"/>
      <c r="I131" s="189"/>
      <c r="J131" s="129" t="s">
        <v>84</v>
      </c>
      <c r="K131" s="129" t="s">
        <v>85</v>
      </c>
      <c r="L131" s="129" t="s">
        <v>86</v>
      </c>
      <c r="M131" s="189"/>
      <c r="N131" s="189"/>
      <c r="O131" s="189"/>
      <c r="P131" s="217"/>
      <c r="Q131" s="218"/>
    </row>
    <row r="132" spans="2:17" ht="60.75" customHeight="1" x14ac:dyDescent="0.3">
      <c r="B132" s="153" t="s">
        <v>114</v>
      </c>
      <c r="C132" s="153">
        <v>534</v>
      </c>
      <c r="D132" s="155" t="s">
        <v>262</v>
      </c>
      <c r="E132" s="160">
        <v>28797803</v>
      </c>
      <c r="F132" s="155" t="s">
        <v>266</v>
      </c>
      <c r="G132" s="155" t="s">
        <v>267</v>
      </c>
      <c r="H132" s="158">
        <v>36616</v>
      </c>
      <c r="I132" s="156" t="s">
        <v>145</v>
      </c>
      <c r="J132" s="159" t="s">
        <v>268</v>
      </c>
      <c r="K132" s="155" t="s">
        <v>270</v>
      </c>
      <c r="L132" s="155" t="s">
        <v>269</v>
      </c>
      <c r="M132" s="160" t="s">
        <v>96</v>
      </c>
      <c r="N132" s="160" t="s">
        <v>96</v>
      </c>
      <c r="O132" s="160" t="s">
        <v>96</v>
      </c>
      <c r="P132" s="81"/>
      <c r="Q132" s="82"/>
    </row>
    <row r="133" spans="2:17" ht="60.75" customHeight="1" x14ac:dyDescent="0.3">
      <c r="B133" s="153" t="s">
        <v>114</v>
      </c>
      <c r="C133" s="153">
        <v>534</v>
      </c>
      <c r="D133" s="155" t="s">
        <v>261</v>
      </c>
      <c r="E133" s="160">
        <v>38364438</v>
      </c>
      <c r="F133" s="161" t="s">
        <v>271</v>
      </c>
      <c r="G133" s="161" t="s">
        <v>153</v>
      </c>
      <c r="H133" s="166">
        <v>38807</v>
      </c>
      <c r="I133" s="162" t="s">
        <v>145</v>
      </c>
      <c r="J133" s="154" t="s">
        <v>225</v>
      </c>
      <c r="K133" s="169" t="s">
        <v>272</v>
      </c>
      <c r="L133" s="172" t="s">
        <v>149</v>
      </c>
      <c r="M133" s="160" t="s">
        <v>96</v>
      </c>
      <c r="N133" s="160" t="s">
        <v>96</v>
      </c>
      <c r="O133" s="160" t="s">
        <v>96</v>
      </c>
      <c r="P133" s="81"/>
      <c r="Q133" s="82"/>
    </row>
    <row r="134" spans="2:17" ht="60.75" customHeight="1" x14ac:dyDescent="0.3">
      <c r="B134" s="153" t="s">
        <v>113</v>
      </c>
      <c r="C134" s="153">
        <v>534</v>
      </c>
      <c r="D134" s="155" t="s">
        <v>263</v>
      </c>
      <c r="E134" s="160">
        <v>94062584</v>
      </c>
      <c r="F134" s="154" t="s">
        <v>273</v>
      </c>
      <c r="G134" s="161" t="s">
        <v>153</v>
      </c>
      <c r="H134" s="166">
        <v>40962</v>
      </c>
      <c r="I134" s="162" t="s">
        <v>145</v>
      </c>
      <c r="J134" s="159" t="s">
        <v>274</v>
      </c>
      <c r="K134" s="169" t="s">
        <v>275</v>
      </c>
      <c r="L134" s="169" t="s">
        <v>276</v>
      </c>
      <c r="M134" s="160" t="s">
        <v>96</v>
      </c>
      <c r="N134" s="160" t="s">
        <v>96</v>
      </c>
      <c r="O134" s="160" t="s">
        <v>96</v>
      </c>
      <c r="P134" s="81"/>
      <c r="Q134" s="82"/>
    </row>
    <row r="135" spans="2:17" ht="60.75" customHeight="1" x14ac:dyDescent="0.3">
      <c r="B135" s="153" t="s">
        <v>113</v>
      </c>
      <c r="C135" s="153">
        <v>534</v>
      </c>
      <c r="D135" s="155" t="s">
        <v>264</v>
      </c>
      <c r="E135" s="160">
        <v>65830923</v>
      </c>
      <c r="F135" s="154" t="s">
        <v>273</v>
      </c>
      <c r="G135" s="161" t="s">
        <v>153</v>
      </c>
      <c r="H135" s="166">
        <v>40523</v>
      </c>
      <c r="I135" s="162" t="s">
        <v>145</v>
      </c>
      <c r="J135" s="159" t="s">
        <v>277</v>
      </c>
      <c r="K135" s="169" t="s">
        <v>279</v>
      </c>
      <c r="L135" s="169" t="s">
        <v>278</v>
      </c>
      <c r="M135" s="160" t="s">
        <v>96</v>
      </c>
      <c r="N135" s="160" t="s">
        <v>96</v>
      </c>
      <c r="O135" s="160" t="s">
        <v>96</v>
      </c>
      <c r="P135" s="81"/>
      <c r="Q135" s="82"/>
    </row>
    <row r="136" spans="2:17" ht="33.6" customHeight="1" x14ac:dyDescent="0.3">
      <c r="B136" s="153" t="s">
        <v>115</v>
      </c>
      <c r="C136" s="153">
        <v>1068</v>
      </c>
      <c r="D136" s="155" t="s">
        <v>265</v>
      </c>
      <c r="E136" s="160">
        <v>93236910</v>
      </c>
      <c r="F136" s="153" t="s">
        <v>280</v>
      </c>
      <c r="G136" s="2" t="s">
        <v>153</v>
      </c>
      <c r="H136" s="177" t="s">
        <v>281</v>
      </c>
      <c r="I136" s="4" t="s">
        <v>145</v>
      </c>
      <c r="J136" s="153" t="s">
        <v>145</v>
      </c>
      <c r="K136" s="80" t="s">
        <v>145</v>
      </c>
      <c r="L136" s="80" t="s">
        <v>145</v>
      </c>
      <c r="M136" s="105" t="s">
        <v>96</v>
      </c>
      <c r="N136" s="105" t="s">
        <v>96</v>
      </c>
      <c r="O136" s="105" t="s">
        <v>96</v>
      </c>
      <c r="P136" s="81"/>
      <c r="Q136" s="82"/>
    </row>
    <row r="139" spans="2:17" ht="15" thickBot="1" x14ac:dyDescent="0.35"/>
    <row r="140" spans="2:17" ht="54" customHeight="1" x14ac:dyDescent="0.3">
      <c r="B140" s="108" t="s">
        <v>32</v>
      </c>
      <c r="C140" s="108" t="s">
        <v>48</v>
      </c>
      <c r="D140" s="129" t="s">
        <v>49</v>
      </c>
      <c r="E140" s="108" t="s">
        <v>50</v>
      </c>
      <c r="F140" s="72" t="s">
        <v>55</v>
      </c>
      <c r="G140" s="77"/>
    </row>
    <row r="141" spans="2:17" ht="120.75" customHeight="1" x14ac:dyDescent="0.2">
      <c r="B141" s="207" t="s">
        <v>52</v>
      </c>
      <c r="C141" s="5" t="s">
        <v>92</v>
      </c>
      <c r="D141" s="128">
        <v>25</v>
      </c>
      <c r="E141" s="128">
        <v>25</v>
      </c>
      <c r="F141" s="208">
        <f>+E141+E142+E143</f>
        <v>60</v>
      </c>
      <c r="G141" s="78"/>
    </row>
    <row r="142" spans="2:17" ht="76.2" customHeight="1" x14ac:dyDescent="0.2">
      <c r="B142" s="207"/>
      <c r="C142" s="5" t="s">
        <v>93</v>
      </c>
      <c r="D142" s="69">
        <v>25</v>
      </c>
      <c r="E142" s="128">
        <v>25</v>
      </c>
      <c r="F142" s="209"/>
      <c r="G142" s="78"/>
    </row>
    <row r="143" spans="2:17" ht="69" customHeight="1" x14ac:dyDescent="0.2">
      <c r="B143" s="207"/>
      <c r="C143" s="5" t="s">
        <v>94</v>
      </c>
      <c r="D143" s="128">
        <v>10</v>
      </c>
      <c r="E143" s="128">
        <v>10</v>
      </c>
      <c r="F143" s="210"/>
      <c r="G143" s="78"/>
    </row>
    <row r="144" spans="2:17" x14ac:dyDescent="0.3">
      <c r="C144" s="88"/>
    </row>
    <row r="147" spans="2:5" x14ac:dyDescent="0.3">
      <c r="B147" s="106" t="s">
        <v>56</v>
      </c>
    </row>
    <row r="150" spans="2:5" x14ac:dyDescent="0.3">
      <c r="B150" s="109" t="s">
        <v>32</v>
      </c>
      <c r="C150" s="109" t="s">
        <v>57</v>
      </c>
      <c r="D150" s="108" t="s">
        <v>50</v>
      </c>
      <c r="E150" s="108" t="s">
        <v>16</v>
      </c>
    </row>
    <row r="151" spans="2:5" ht="53.25" customHeight="1" x14ac:dyDescent="0.3">
      <c r="B151" s="89" t="s">
        <v>58</v>
      </c>
      <c r="C151" s="90">
        <v>40</v>
      </c>
      <c r="D151" s="128">
        <f>+E123</f>
        <v>20</v>
      </c>
      <c r="E151" s="211">
        <f>+D151+D152</f>
        <v>80</v>
      </c>
    </row>
    <row r="152" spans="2:5" ht="65.25" customHeight="1" x14ac:dyDescent="0.3">
      <c r="B152" s="89" t="s">
        <v>59</v>
      </c>
      <c r="C152" s="90">
        <v>60</v>
      </c>
      <c r="D152" s="128">
        <f>+F141</f>
        <v>60</v>
      </c>
      <c r="E152" s="212"/>
    </row>
  </sheetData>
  <mergeCells count="64">
    <mergeCell ref="E151:E152"/>
    <mergeCell ref="J130:L130"/>
    <mergeCell ref="M130:M131"/>
    <mergeCell ref="N130:N131"/>
    <mergeCell ref="O130:O131"/>
    <mergeCell ref="P130:Q131"/>
    <mergeCell ref="B141:B143"/>
    <mergeCell ref="F141:F143"/>
    <mergeCell ref="E123:E125"/>
    <mergeCell ref="B128:N128"/>
    <mergeCell ref="B130:B131"/>
    <mergeCell ref="C130:C131"/>
    <mergeCell ref="D130:D131"/>
    <mergeCell ref="E130:E131"/>
    <mergeCell ref="F130:F131"/>
    <mergeCell ref="G130:G131"/>
    <mergeCell ref="H130:H131"/>
    <mergeCell ref="I130:I131"/>
    <mergeCell ref="P91:Q91"/>
    <mergeCell ref="B95:N95"/>
    <mergeCell ref="D98:E98"/>
    <mergeCell ref="D99:E99"/>
    <mergeCell ref="B102:P102"/>
    <mergeCell ref="B105:N105"/>
    <mergeCell ref="J86:L86"/>
    <mergeCell ref="M86:M87"/>
    <mergeCell ref="N86:N87"/>
    <mergeCell ref="O86:O87"/>
    <mergeCell ref="P86:Q87"/>
    <mergeCell ref="P88:Q88"/>
    <mergeCell ref="P75:Q75"/>
    <mergeCell ref="B81:N81"/>
    <mergeCell ref="B86:B87"/>
    <mergeCell ref="C86:C87"/>
    <mergeCell ref="D86:D87"/>
    <mergeCell ref="E86:E87"/>
    <mergeCell ref="F86:F87"/>
    <mergeCell ref="G86:G87"/>
    <mergeCell ref="H86:H87"/>
    <mergeCell ref="I86:I87"/>
    <mergeCell ref="P74:Q74"/>
    <mergeCell ref="B59:B60"/>
    <mergeCell ref="C59:C60"/>
    <mergeCell ref="D59:E59"/>
    <mergeCell ref="C63:N63"/>
    <mergeCell ref="B65:N65"/>
    <mergeCell ref="P68:Q68"/>
    <mergeCell ref="P69:Q69"/>
    <mergeCell ref="P70:Q70"/>
    <mergeCell ref="P71:Q71"/>
    <mergeCell ref="P72:Q72"/>
    <mergeCell ref="P73:Q73"/>
    <mergeCell ref="M46:N46"/>
    <mergeCell ref="B2:P2"/>
    <mergeCell ref="B4:P4"/>
    <mergeCell ref="A5:L5"/>
    <mergeCell ref="C7:N7"/>
    <mergeCell ref="C8:N8"/>
    <mergeCell ref="C9:N9"/>
    <mergeCell ref="C10:N10"/>
    <mergeCell ref="C11:E11"/>
    <mergeCell ref="B15:C22"/>
    <mergeCell ref="B23:C23"/>
    <mergeCell ref="E41:E42"/>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abSelected="1" topLeftCell="F106" zoomScale="60" zoomScaleNormal="60" workbookViewId="0">
      <selection activeCell="Q120" sqref="Q120"/>
    </sheetView>
  </sheetViews>
  <sheetFormatPr baseColWidth="10" defaultRowHeight="14.4" x14ac:dyDescent="0.3"/>
  <cols>
    <col min="1" max="1" width="3.109375" style="8" bestFit="1" customWidth="1"/>
    <col min="2" max="2" width="58.88671875" style="8" customWidth="1"/>
    <col min="3" max="3" width="31.109375" style="8" customWidth="1"/>
    <col min="4" max="4" width="26.6640625" style="8" customWidth="1"/>
    <col min="5" max="5" width="25" style="8" customWidth="1"/>
    <col min="6" max="7" width="29.6640625" style="8" customWidth="1"/>
    <col min="8" max="8" width="23" style="8" customWidth="1"/>
    <col min="9" max="9" width="27.33203125" style="8" customWidth="1"/>
    <col min="10" max="10" width="19.5546875" style="8" customWidth="1"/>
    <col min="11" max="11" width="22.44140625" style="8" customWidth="1"/>
    <col min="12" max="12" width="17.6640625" style="8" customWidth="1"/>
    <col min="13" max="13" width="26.33203125" style="8" customWidth="1"/>
    <col min="14" max="14" width="22.109375" style="8" customWidth="1"/>
    <col min="15" max="15" width="26.109375" style="8" customWidth="1"/>
    <col min="16" max="16" width="19.5546875" style="8" bestFit="1" customWidth="1"/>
    <col min="17" max="17" width="35.5546875" style="8" customWidth="1"/>
    <col min="18" max="18" width="29.66406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219" t="s">
        <v>61</v>
      </c>
      <c r="C2" s="220"/>
      <c r="D2" s="220"/>
      <c r="E2" s="220"/>
      <c r="F2" s="220"/>
      <c r="G2" s="220"/>
      <c r="H2" s="220"/>
      <c r="I2" s="220"/>
      <c r="J2" s="220"/>
      <c r="K2" s="220"/>
      <c r="L2" s="220"/>
      <c r="M2" s="220"/>
      <c r="N2" s="220"/>
      <c r="O2" s="220"/>
      <c r="P2" s="220"/>
    </row>
    <row r="4" spans="1:16" ht="25.8" x14ac:dyDescent="0.3">
      <c r="B4" s="230" t="s">
        <v>47</v>
      </c>
      <c r="C4" s="230"/>
      <c r="D4" s="230"/>
      <c r="E4" s="230"/>
      <c r="F4" s="230"/>
      <c r="G4" s="230"/>
      <c r="H4" s="230"/>
      <c r="I4" s="230"/>
      <c r="J4" s="230"/>
      <c r="K4" s="230"/>
      <c r="L4" s="230"/>
      <c r="M4" s="230"/>
      <c r="N4" s="230"/>
      <c r="O4" s="230"/>
      <c r="P4" s="230"/>
    </row>
    <row r="5" spans="1:16" s="88" customFormat="1" ht="39.75" customHeight="1" x14ac:dyDescent="0.4">
      <c r="A5" s="201" t="s">
        <v>116</v>
      </c>
      <c r="B5" s="201"/>
      <c r="C5" s="201"/>
      <c r="D5" s="201"/>
      <c r="E5" s="201"/>
      <c r="F5" s="201"/>
      <c r="G5" s="201"/>
      <c r="H5" s="201"/>
      <c r="I5" s="201"/>
      <c r="J5" s="201"/>
      <c r="K5" s="201"/>
      <c r="L5" s="201"/>
    </row>
    <row r="6" spans="1:16" ht="15" thickBot="1" x14ac:dyDescent="0.35"/>
    <row r="7" spans="1:16" ht="21.6" thickBot="1" x14ac:dyDescent="0.35">
      <c r="B7" s="10" t="s">
        <v>4</v>
      </c>
      <c r="C7" s="197" t="s">
        <v>121</v>
      </c>
      <c r="D7" s="197"/>
      <c r="E7" s="197"/>
      <c r="F7" s="197"/>
      <c r="G7" s="197"/>
      <c r="H7" s="197"/>
      <c r="I7" s="197"/>
      <c r="J7" s="197"/>
      <c r="K7" s="197"/>
      <c r="L7" s="197"/>
      <c r="M7" s="197"/>
      <c r="N7" s="198"/>
    </row>
    <row r="8" spans="1:16" ht="16.2" thickBot="1" x14ac:dyDescent="0.35">
      <c r="B8" s="11" t="s">
        <v>5</v>
      </c>
      <c r="C8" s="197"/>
      <c r="D8" s="197"/>
      <c r="E8" s="197"/>
      <c r="F8" s="197"/>
      <c r="G8" s="197"/>
      <c r="H8" s="197"/>
      <c r="I8" s="197"/>
      <c r="J8" s="197"/>
      <c r="K8" s="197"/>
      <c r="L8" s="197"/>
      <c r="M8" s="197"/>
      <c r="N8" s="198"/>
    </row>
    <row r="9" spans="1:16" ht="16.2" thickBot="1" x14ac:dyDescent="0.35">
      <c r="B9" s="11" t="s">
        <v>6</v>
      </c>
      <c r="C9" s="197"/>
      <c r="D9" s="197"/>
      <c r="E9" s="197"/>
      <c r="F9" s="197"/>
      <c r="G9" s="197"/>
      <c r="H9" s="197"/>
      <c r="I9" s="197"/>
      <c r="J9" s="197"/>
      <c r="K9" s="197"/>
      <c r="L9" s="197"/>
      <c r="M9" s="197"/>
      <c r="N9" s="198"/>
    </row>
    <row r="10" spans="1:16" ht="16.2" thickBot="1" x14ac:dyDescent="0.35">
      <c r="B10" s="11" t="s">
        <v>7</v>
      </c>
      <c r="C10" s="197"/>
      <c r="D10" s="197"/>
      <c r="E10" s="197"/>
      <c r="F10" s="197"/>
      <c r="G10" s="197"/>
      <c r="H10" s="197"/>
      <c r="I10" s="197"/>
      <c r="J10" s="197"/>
      <c r="K10" s="197"/>
      <c r="L10" s="197"/>
      <c r="M10" s="197"/>
      <c r="N10" s="198"/>
    </row>
    <row r="11" spans="1:16" ht="16.2" thickBot="1" x14ac:dyDescent="0.35">
      <c r="B11" s="11" t="s">
        <v>8</v>
      </c>
      <c r="C11" s="199">
        <v>34</v>
      </c>
      <c r="D11" s="199"/>
      <c r="E11" s="200"/>
      <c r="F11" s="32"/>
      <c r="G11" s="32"/>
      <c r="H11" s="32"/>
      <c r="I11" s="32"/>
      <c r="J11" s="32"/>
      <c r="K11" s="32"/>
      <c r="L11" s="32"/>
      <c r="M11" s="32"/>
      <c r="N11" s="33"/>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91"/>
      <c r="J13" s="91"/>
      <c r="K13" s="91"/>
      <c r="L13" s="91"/>
      <c r="M13" s="91"/>
      <c r="N13" s="18"/>
    </row>
    <row r="14" spans="1:16" x14ac:dyDescent="0.3">
      <c r="I14" s="91"/>
      <c r="J14" s="91"/>
      <c r="K14" s="91"/>
      <c r="L14" s="91"/>
      <c r="M14" s="91"/>
      <c r="N14" s="92"/>
    </row>
    <row r="15" spans="1:16" ht="45.75" customHeight="1" x14ac:dyDescent="0.3">
      <c r="B15" s="204" t="s">
        <v>63</v>
      </c>
      <c r="C15" s="204"/>
      <c r="D15" s="131" t="s">
        <v>12</v>
      </c>
      <c r="E15" s="131" t="s">
        <v>13</v>
      </c>
      <c r="F15" s="131" t="s">
        <v>28</v>
      </c>
      <c r="G15" s="75"/>
      <c r="I15" s="34"/>
      <c r="J15" s="34"/>
      <c r="K15" s="34"/>
      <c r="L15" s="34"/>
      <c r="M15" s="34"/>
      <c r="N15" s="92"/>
    </row>
    <row r="16" spans="1:16" x14ac:dyDescent="0.3">
      <c r="B16" s="204"/>
      <c r="C16" s="204"/>
      <c r="D16" s="131">
        <v>34</v>
      </c>
      <c r="E16" s="114">
        <v>1871099776</v>
      </c>
      <c r="F16" s="114">
        <v>896</v>
      </c>
      <c r="G16" s="76"/>
      <c r="I16" s="35"/>
      <c r="J16" s="35"/>
      <c r="K16" s="35"/>
      <c r="L16" s="35"/>
      <c r="M16" s="35"/>
      <c r="N16" s="92"/>
    </row>
    <row r="17" spans="1:14" x14ac:dyDescent="0.3">
      <c r="B17" s="204"/>
      <c r="C17" s="204"/>
      <c r="D17" s="131"/>
      <c r="E17" s="114"/>
      <c r="F17" s="114"/>
      <c r="G17" s="76"/>
      <c r="I17" s="35"/>
      <c r="J17" s="35"/>
      <c r="K17" s="35"/>
      <c r="L17" s="35"/>
      <c r="M17" s="35"/>
      <c r="N17" s="92"/>
    </row>
    <row r="18" spans="1:14" x14ac:dyDescent="0.3">
      <c r="B18" s="204"/>
      <c r="C18" s="204"/>
      <c r="D18" s="131"/>
      <c r="E18" s="114"/>
      <c r="F18" s="114"/>
      <c r="G18" s="76"/>
      <c r="I18" s="35"/>
      <c r="J18" s="35"/>
      <c r="K18" s="35"/>
      <c r="L18" s="35"/>
      <c r="M18" s="35"/>
      <c r="N18" s="92"/>
    </row>
    <row r="19" spans="1:14" x14ac:dyDescent="0.3">
      <c r="B19" s="204"/>
      <c r="C19" s="204"/>
      <c r="D19" s="131"/>
      <c r="E19" s="115"/>
      <c r="F19" s="114"/>
      <c r="G19" s="76"/>
      <c r="H19" s="21"/>
      <c r="I19" s="35"/>
      <c r="J19" s="35"/>
      <c r="K19" s="35"/>
      <c r="L19" s="35"/>
      <c r="M19" s="35"/>
      <c r="N19" s="19"/>
    </row>
    <row r="20" spans="1:14" x14ac:dyDescent="0.3">
      <c r="B20" s="204"/>
      <c r="C20" s="204"/>
      <c r="D20" s="131"/>
      <c r="E20" s="115"/>
      <c r="F20" s="114"/>
      <c r="G20" s="76"/>
      <c r="H20" s="21"/>
      <c r="I20" s="37"/>
      <c r="J20" s="37"/>
      <c r="K20" s="37"/>
      <c r="L20" s="37"/>
      <c r="M20" s="37"/>
      <c r="N20" s="19"/>
    </row>
    <row r="21" spans="1:14" x14ac:dyDescent="0.3">
      <c r="B21" s="204"/>
      <c r="C21" s="204"/>
      <c r="D21" s="131"/>
      <c r="E21" s="115"/>
      <c r="F21" s="114"/>
      <c r="G21" s="76"/>
      <c r="H21" s="21"/>
      <c r="I21" s="91"/>
      <c r="J21" s="91"/>
      <c r="K21" s="91"/>
      <c r="L21" s="91"/>
      <c r="M21" s="91"/>
      <c r="N21" s="19"/>
    </row>
    <row r="22" spans="1:14" x14ac:dyDescent="0.3">
      <c r="B22" s="204"/>
      <c r="C22" s="204"/>
      <c r="D22" s="131"/>
      <c r="E22" s="115"/>
      <c r="F22" s="114"/>
      <c r="G22" s="76"/>
      <c r="H22" s="21"/>
      <c r="I22" s="91"/>
      <c r="J22" s="91"/>
      <c r="K22" s="91"/>
      <c r="L22" s="91"/>
      <c r="M22" s="91"/>
      <c r="N22" s="19"/>
    </row>
    <row r="23" spans="1:14" ht="15" thickBot="1" x14ac:dyDescent="0.35">
      <c r="B23" s="231" t="s">
        <v>14</v>
      </c>
      <c r="C23" s="232"/>
      <c r="D23" s="131"/>
      <c r="E23" s="116">
        <f>SUM(E16:E22)</f>
        <v>1871099776</v>
      </c>
      <c r="F23" s="114">
        <f>SUM(F16:F22)</f>
        <v>896</v>
      </c>
      <c r="G23" s="76"/>
      <c r="H23" s="21"/>
      <c r="I23" s="91"/>
      <c r="J23" s="91"/>
      <c r="K23" s="91"/>
      <c r="L23" s="91"/>
      <c r="M23" s="91"/>
      <c r="N23" s="19"/>
    </row>
    <row r="24" spans="1:14" ht="29.4" thickBot="1" x14ac:dyDescent="0.35">
      <c r="A24" s="39"/>
      <c r="B24" s="49" t="s">
        <v>15</v>
      </c>
      <c r="C24" s="49" t="s">
        <v>64</v>
      </c>
      <c r="E24" s="34"/>
      <c r="F24" s="34"/>
      <c r="G24" s="34"/>
      <c r="H24" s="34"/>
      <c r="I24" s="9"/>
      <c r="J24" s="9"/>
      <c r="K24" s="9"/>
      <c r="L24" s="9"/>
      <c r="M24" s="9"/>
    </row>
    <row r="25" spans="1:14" ht="15" thickBot="1" x14ac:dyDescent="0.35">
      <c r="A25" s="40">
        <v>1</v>
      </c>
      <c r="C25" s="42">
        <f>+F23*80%</f>
        <v>716.80000000000007</v>
      </c>
      <c r="D25" s="38"/>
      <c r="E25" s="41">
        <f>E23</f>
        <v>1871099776</v>
      </c>
      <c r="F25" s="36"/>
      <c r="G25" s="36"/>
      <c r="H25" s="36"/>
      <c r="I25" s="22"/>
      <c r="J25" s="22"/>
      <c r="K25" s="22"/>
      <c r="L25" s="22"/>
      <c r="M25" s="22"/>
    </row>
    <row r="26" spans="1:14" x14ac:dyDescent="0.3">
      <c r="A26" s="83"/>
      <c r="C26" s="84"/>
      <c r="D26" s="35"/>
      <c r="E26" s="85"/>
      <c r="F26" s="36"/>
      <c r="G26" s="36"/>
      <c r="H26" s="36"/>
      <c r="I26" s="22"/>
      <c r="J26" s="22"/>
      <c r="K26" s="22"/>
      <c r="L26" s="22"/>
      <c r="M26" s="22"/>
    </row>
    <row r="27" spans="1:14" x14ac:dyDescent="0.3">
      <c r="A27" s="83"/>
      <c r="C27" s="84"/>
      <c r="D27" s="35"/>
      <c r="E27" s="85"/>
      <c r="F27" s="36"/>
      <c r="G27" s="36"/>
      <c r="H27" s="36"/>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80"/>
      <c r="D31" s="186" t="s">
        <v>140</v>
      </c>
      <c r="E31" s="88"/>
      <c r="F31" s="88"/>
      <c r="G31" s="88"/>
      <c r="H31" s="88"/>
      <c r="I31" s="91"/>
      <c r="J31" s="91"/>
      <c r="K31" s="91"/>
      <c r="L31" s="91"/>
      <c r="M31" s="91"/>
      <c r="N31" s="92"/>
    </row>
    <row r="32" spans="1:14" x14ac:dyDescent="0.3">
      <c r="A32" s="83"/>
      <c r="B32" s="105" t="s">
        <v>99</v>
      </c>
      <c r="C32" s="180"/>
      <c r="D32" s="186" t="s">
        <v>140</v>
      </c>
      <c r="E32" s="88"/>
      <c r="F32" s="88"/>
      <c r="G32" s="88"/>
      <c r="H32" s="88"/>
      <c r="I32" s="91"/>
      <c r="J32" s="91"/>
      <c r="K32" s="91"/>
      <c r="L32" s="91"/>
      <c r="M32" s="91"/>
      <c r="N32" s="92"/>
    </row>
    <row r="33" spans="1:14" x14ac:dyDescent="0.3">
      <c r="A33" s="83"/>
      <c r="B33" s="105" t="s">
        <v>100</v>
      </c>
      <c r="C33" s="180" t="s">
        <v>140</v>
      </c>
      <c r="D33" s="105"/>
      <c r="E33" s="88"/>
      <c r="F33" s="88"/>
      <c r="G33" s="88"/>
      <c r="H33" s="88"/>
      <c r="I33" s="91"/>
      <c r="J33" s="91"/>
      <c r="K33" s="91"/>
      <c r="L33" s="91"/>
      <c r="M33" s="91"/>
      <c r="N33" s="92"/>
    </row>
    <row r="34" spans="1:14" x14ac:dyDescent="0.3">
      <c r="A34" s="83"/>
      <c r="B34" s="105" t="s">
        <v>101</v>
      </c>
      <c r="C34" s="180" t="s">
        <v>140</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28">
        <v>0</v>
      </c>
      <c r="E41" s="211">
        <f>+D41+D42</f>
        <v>60</v>
      </c>
      <c r="F41" s="88"/>
      <c r="G41" s="88"/>
      <c r="H41" s="88"/>
      <c r="I41" s="91"/>
      <c r="J41" s="91"/>
      <c r="K41" s="91"/>
      <c r="L41" s="91"/>
      <c r="M41" s="91"/>
      <c r="N41" s="92"/>
    </row>
    <row r="42" spans="1:14" ht="55.2" x14ac:dyDescent="0.3">
      <c r="A42" s="83"/>
      <c r="B42" s="89" t="s">
        <v>104</v>
      </c>
      <c r="C42" s="90">
        <v>60</v>
      </c>
      <c r="D42" s="128">
        <v>60</v>
      </c>
      <c r="E42" s="212"/>
      <c r="F42" s="88"/>
      <c r="G42" s="88"/>
      <c r="H42" s="88"/>
      <c r="I42" s="91"/>
      <c r="J42" s="91"/>
      <c r="K42" s="91"/>
      <c r="L42" s="91"/>
      <c r="M42" s="91"/>
      <c r="N42" s="92"/>
    </row>
    <row r="43" spans="1:14" x14ac:dyDescent="0.3">
      <c r="A43" s="83"/>
      <c r="C43" s="84"/>
      <c r="D43" s="35"/>
      <c r="E43" s="85"/>
      <c r="F43" s="36"/>
      <c r="G43" s="36"/>
      <c r="H43" s="36"/>
      <c r="I43" s="22"/>
      <c r="J43" s="22"/>
      <c r="K43" s="22"/>
      <c r="L43" s="22"/>
      <c r="M43" s="22"/>
    </row>
    <row r="44" spans="1:14" x14ac:dyDescent="0.3">
      <c r="A44" s="83"/>
      <c r="C44" s="84"/>
      <c r="D44" s="35"/>
      <c r="E44" s="85"/>
      <c r="F44" s="36"/>
      <c r="G44" s="36"/>
      <c r="H44" s="36"/>
      <c r="I44" s="22"/>
      <c r="J44" s="22"/>
      <c r="K44" s="22"/>
      <c r="L44" s="22"/>
      <c r="M44" s="22"/>
    </row>
    <row r="45" spans="1:14" x14ac:dyDescent="0.3">
      <c r="A45" s="83"/>
      <c r="C45" s="84"/>
      <c r="D45" s="35"/>
      <c r="E45" s="85"/>
      <c r="F45" s="36"/>
      <c r="G45" s="36"/>
      <c r="H45" s="36"/>
      <c r="I45" s="22"/>
      <c r="J45" s="22"/>
      <c r="K45" s="22"/>
      <c r="L45" s="22"/>
      <c r="M45" s="22"/>
    </row>
    <row r="46" spans="1:14" ht="15" thickBot="1" x14ac:dyDescent="0.35">
      <c r="M46" s="206" t="s">
        <v>34</v>
      </c>
      <c r="N46" s="206"/>
    </row>
    <row r="47" spans="1:14" x14ac:dyDescent="0.3">
      <c r="B47" s="117" t="s">
        <v>29</v>
      </c>
      <c r="M47" s="60"/>
      <c r="N47" s="60"/>
    </row>
    <row r="48" spans="1:14" ht="15" thickBot="1" x14ac:dyDescent="0.35">
      <c r="M48" s="60"/>
      <c r="N48" s="60"/>
    </row>
    <row r="49" spans="1:26" s="91" customFormat="1" ht="109.5" customHeight="1" x14ac:dyDescent="0.3">
      <c r="B49" s="102" t="s">
        <v>105</v>
      </c>
      <c r="C49" s="102" t="s">
        <v>106</v>
      </c>
      <c r="D49" s="102" t="s">
        <v>107</v>
      </c>
      <c r="E49" s="102" t="s">
        <v>44</v>
      </c>
      <c r="F49" s="102" t="s">
        <v>22</v>
      </c>
      <c r="G49" s="102" t="s">
        <v>65</v>
      </c>
      <c r="H49" s="102" t="s">
        <v>17</v>
      </c>
      <c r="I49" s="102" t="s">
        <v>10</v>
      </c>
      <c r="J49" s="102" t="s">
        <v>30</v>
      </c>
      <c r="K49" s="102" t="s">
        <v>60</v>
      </c>
      <c r="L49" s="102" t="s">
        <v>20</v>
      </c>
      <c r="M49" s="141" t="s">
        <v>26</v>
      </c>
      <c r="N49" s="148" t="s">
        <v>141</v>
      </c>
      <c r="O49" s="145" t="s">
        <v>108</v>
      </c>
      <c r="P49" s="102" t="s">
        <v>35</v>
      </c>
      <c r="Q49" s="130" t="s">
        <v>11</v>
      </c>
      <c r="R49" s="130" t="s">
        <v>19</v>
      </c>
    </row>
    <row r="50" spans="1:26" s="97" customFormat="1" ht="57.6" x14ac:dyDescent="0.3">
      <c r="A50" s="43" t="e">
        <f>+#REF!+1</f>
        <v>#REF!</v>
      </c>
      <c r="B50" s="98" t="s">
        <v>121</v>
      </c>
      <c r="C50" s="98" t="s">
        <v>121</v>
      </c>
      <c r="D50" s="98" t="s">
        <v>133</v>
      </c>
      <c r="E50" s="121">
        <v>326</v>
      </c>
      <c r="F50" s="94" t="s">
        <v>96</v>
      </c>
      <c r="G50" s="94" t="s">
        <v>118</v>
      </c>
      <c r="H50" s="119">
        <v>39099</v>
      </c>
      <c r="I50" s="119">
        <v>40177</v>
      </c>
      <c r="J50" s="95" t="s">
        <v>97</v>
      </c>
      <c r="K50" s="118">
        <v>0</v>
      </c>
      <c r="L50" s="134"/>
      <c r="M50" s="142">
        <v>0</v>
      </c>
      <c r="N50" s="113"/>
      <c r="O50" s="146" t="s">
        <v>118</v>
      </c>
      <c r="P50" s="25">
        <v>252834000</v>
      </c>
      <c r="Q50" s="25">
        <v>129</v>
      </c>
      <c r="R50" s="112" t="s">
        <v>290</v>
      </c>
      <c r="S50" s="96"/>
      <c r="T50" s="96"/>
      <c r="U50" s="96"/>
      <c r="V50" s="96"/>
      <c r="W50" s="96"/>
      <c r="X50" s="96"/>
      <c r="Y50" s="96"/>
      <c r="Z50" s="96"/>
    </row>
    <row r="51" spans="1:26" s="97" customFormat="1" ht="57.6" x14ac:dyDescent="0.3">
      <c r="A51" s="43" t="e">
        <f t="shared" ref="A51:A56" si="0">+A50+1</f>
        <v>#REF!</v>
      </c>
      <c r="B51" s="98" t="s">
        <v>121</v>
      </c>
      <c r="C51" s="99" t="s">
        <v>121</v>
      </c>
      <c r="D51" s="98" t="s">
        <v>117</v>
      </c>
      <c r="E51" s="121">
        <v>544</v>
      </c>
      <c r="F51" s="94" t="s">
        <v>96</v>
      </c>
      <c r="G51" s="94" t="s">
        <v>118</v>
      </c>
      <c r="H51" s="137">
        <v>41193</v>
      </c>
      <c r="I51" s="137">
        <v>41274</v>
      </c>
      <c r="J51" s="95" t="s">
        <v>97</v>
      </c>
      <c r="K51" s="118">
        <f t="shared" ref="K51" si="1">(I51-H51)/30</f>
        <v>2.7</v>
      </c>
      <c r="L51" s="134"/>
      <c r="M51" s="142">
        <v>202</v>
      </c>
      <c r="N51" s="113"/>
      <c r="O51" s="146" t="s">
        <v>118</v>
      </c>
      <c r="P51" s="25">
        <v>88091998</v>
      </c>
      <c r="Q51" s="25" t="s">
        <v>134</v>
      </c>
      <c r="R51" s="112"/>
      <c r="S51" s="96"/>
      <c r="T51" s="96"/>
      <c r="U51" s="96"/>
      <c r="V51" s="96"/>
      <c r="W51" s="96"/>
      <c r="X51" s="96"/>
      <c r="Y51" s="96"/>
      <c r="Z51" s="96"/>
    </row>
    <row r="52" spans="1:26" s="97" customFormat="1" ht="86.4" x14ac:dyDescent="0.3">
      <c r="A52" s="43" t="e">
        <f t="shared" si="0"/>
        <v>#REF!</v>
      </c>
      <c r="B52" s="98" t="s">
        <v>121</v>
      </c>
      <c r="C52" s="99" t="s">
        <v>121</v>
      </c>
      <c r="D52" s="99" t="s">
        <v>122</v>
      </c>
      <c r="E52" s="121">
        <v>643</v>
      </c>
      <c r="F52" s="94" t="s">
        <v>96</v>
      </c>
      <c r="G52" s="94" t="s">
        <v>118</v>
      </c>
      <c r="H52" s="137">
        <v>41246</v>
      </c>
      <c r="I52" s="137">
        <v>41912</v>
      </c>
      <c r="J52" s="95" t="s">
        <v>97</v>
      </c>
      <c r="K52" s="118">
        <v>0</v>
      </c>
      <c r="L52" s="86"/>
      <c r="M52" s="142">
        <v>0</v>
      </c>
      <c r="N52" s="113"/>
      <c r="O52" s="146" t="s">
        <v>118</v>
      </c>
      <c r="P52" s="25">
        <v>2702920003</v>
      </c>
      <c r="Q52" s="25" t="s">
        <v>135</v>
      </c>
      <c r="R52" s="112" t="s">
        <v>291</v>
      </c>
      <c r="S52" s="96"/>
      <c r="T52" s="96"/>
      <c r="U52" s="96"/>
      <c r="V52" s="96"/>
      <c r="W52" s="96"/>
      <c r="X52" s="96"/>
      <c r="Y52" s="96"/>
      <c r="Z52" s="96"/>
    </row>
    <row r="53" spans="1:26" s="97" customFormat="1" x14ac:dyDescent="0.3">
      <c r="A53" s="43" t="e">
        <f t="shared" si="0"/>
        <v>#REF!</v>
      </c>
      <c r="B53" s="98"/>
      <c r="C53" s="99"/>
      <c r="D53" s="99"/>
      <c r="E53" s="121"/>
      <c r="F53" s="94"/>
      <c r="G53" s="94"/>
      <c r="H53" s="137"/>
      <c r="I53" s="137"/>
      <c r="J53" s="95"/>
      <c r="K53" s="118"/>
      <c r="L53" s="121"/>
      <c r="M53" s="142"/>
      <c r="N53" s="113"/>
      <c r="O53" s="146"/>
      <c r="P53" s="25"/>
      <c r="Q53" s="25"/>
      <c r="R53" s="112"/>
      <c r="S53" s="96"/>
      <c r="T53" s="96"/>
      <c r="U53" s="96"/>
      <c r="V53" s="96"/>
      <c r="W53" s="96"/>
      <c r="X53" s="96"/>
      <c r="Y53" s="96"/>
      <c r="Z53" s="96"/>
    </row>
    <row r="54" spans="1:26" s="97" customFormat="1" x14ac:dyDescent="0.3">
      <c r="A54" s="43" t="e">
        <f t="shared" si="0"/>
        <v>#REF!</v>
      </c>
      <c r="B54" s="98"/>
      <c r="C54" s="99"/>
      <c r="D54" s="98"/>
      <c r="E54" s="121"/>
      <c r="F54" s="94"/>
      <c r="G54" s="94"/>
      <c r="H54" s="137"/>
      <c r="I54" s="137"/>
      <c r="J54" s="95"/>
      <c r="K54" s="118"/>
      <c r="L54" s="121"/>
      <c r="M54" s="143"/>
      <c r="N54" s="113"/>
      <c r="O54" s="146"/>
      <c r="P54" s="25"/>
      <c r="Q54" s="25"/>
      <c r="R54" s="112"/>
      <c r="S54" s="96"/>
      <c r="T54" s="96"/>
      <c r="U54" s="96"/>
      <c r="V54" s="96"/>
      <c r="W54" s="96"/>
      <c r="X54" s="96"/>
      <c r="Y54" s="96"/>
      <c r="Z54" s="96"/>
    </row>
    <row r="55" spans="1:26" s="97" customFormat="1" x14ac:dyDescent="0.3">
      <c r="A55" s="43" t="e">
        <f t="shared" si="0"/>
        <v>#REF!</v>
      </c>
      <c r="B55" s="98"/>
      <c r="C55" s="99"/>
      <c r="D55" s="98"/>
      <c r="E55" s="121"/>
      <c r="F55" s="94"/>
      <c r="G55" s="94"/>
      <c r="H55" s="119"/>
      <c r="I55" s="119"/>
      <c r="J55" s="95"/>
      <c r="K55" s="95"/>
      <c r="L55" s="121"/>
      <c r="M55" s="143"/>
      <c r="N55" s="113"/>
      <c r="O55" s="146"/>
      <c r="P55" s="25"/>
      <c r="Q55" s="25"/>
      <c r="R55" s="112"/>
      <c r="S55" s="96"/>
      <c r="T55" s="96"/>
      <c r="U55" s="96"/>
      <c r="V55" s="96"/>
      <c r="W55" s="96"/>
      <c r="X55" s="96"/>
      <c r="Y55" s="96"/>
      <c r="Z55" s="96"/>
    </row>
    <row r="56" spans="1:26" s="97" customFormat="1" x14ac:dyDescent="0.3">
      <c r="A56" s="43" t="e">
        <f t="shared" si="0"/>
        <v>#REF!</v>
      </c>
      <c r="B56" s="98"/>
      <c r="C56" s="99"/>
      <c r="D56" s="98"/>
      <c r="E56" s="121"/>
      <c r="F56" s="94"/>
      <c r="G56" s="94"/>
      <c r="H56" s="119"/>
      <c r="I56" s="119"/>
      <c r="J56" s="95"/>
      <c r="K56" s="95"/>
      <c r="L56" s="121"/>
      <c r="M56" s="143"/>
      <c r="N56" s="113"/>
      <c r="O56" s="146"/>
      <c r="P56" s="25"/>
      <c r="Q56" s="25"/>
      <c r="R56" s="112"/>
      <c r="S56" s="96"/>
      <c r="T56" s="96"/>
      <c r="U56" s="96"/>
      <c r="V56" s="96"/>
      <c r="W56" s="96"/>
      <c r="X56" s="96"/>
      <c r="Y56" s="96"/>
      <c r="Z56" s="96"/>
    </row>
    <row r="57" spans="1:26" s="97" customFormat="1" x14ac:dyDescent="0.3">
      <c r="A57" s="43"/>
      <c r="B57" s="46" t="s">
        <v>16</v>
      </c>
      <c r="C57" s="99"/>
      <c r="D57" s="98"/>
      <c r="E57" s="121"/>
      <c r="F57" s="94"/>
      <c r="G57" s="94"/>
      <c r="H57" s="101"/>
      <c r="I57" s="95"/>
      <c r="J57" s="95"/>
      <c r="K57" s="100" t="s">
        <v>293</v>
      </c>
      <c r="L57" s="100"/>
      <c r="M57" s="144">
        <v>202</v>
      </c>
      <c r="N57" s="113"/>
      <c r="O57" s="147">
        <f>SUM(O50:O56)</f>
        <v>0</v>
      </c>
      <c r="P57" s="25"/>
      <c r="Q57" s="25"/>
      <c r="R57" s="113"/>
    </row>
    <row r="58" spans="1:26" s="28" customFormat="1" x14ac:dyDescent="0.3">
      <c r="E58" s="29"/>
      <c r="H58" s="136"/>
      <c r="K58" s="120"/>
    </row>
    <row r="59" spans="1:26" s="28" customFormat="1" x14ac:dyDescent="0.3">
      <c r="B59" s="228" t="s">
        <v>27</v>
      </c>
      <c r="C59" s="228" t="s">
        <v>110</v>
      </c>
      <c r="D59" s="205" t="s">
        <v>33</v>
      </c>
      <c r="E59" s="205"/>
      <c r="G59" s="151"/>
      <c r="H59" s="152"/>
      <c r="K59" s="149"/>
    </row>
    <row r="60" spans="1:26" s="28" customFormat="1" x14ac:dyDescent="0.3">
      <c r="B60" s="229"/>
      <c r="C60" s="229"/>
      <c r="D60" s="132" t="s">
        <v>23</v>
      </c>
      <c r="E60" s="58" t="s">
        <v>24</v>
      </c>
      <c r="G60" s="152"/>
      <c r="H60" s="152"/>
      <c r="I60" s="138"/>
    </row>
    <row r="61" spans="1:26" s="28" customFormat="1" ht="30.6" customHeight="1" x14ac:dyDescent="0.3">
      <c r="B61" s="55" t="s">
        <v>21</v>
      </c>
      <c r="C61" s="56" t="str">
        <f>+K57</f>
        <v>2,70</v>
      </c>
      <c r="D61" s="53"/>
      <c r="E61" s="53" t="s">
        <v>140</v>
      </c>
      <c r="F61" s="30"/>
      <c r="G61" s="139"/>
      <c r="H61" s="140"/>
      <c r="I61" s="140"/>
      <c r="J61" s="30"/>
      <c r="K61" s="30"/>
      <c r="L61" s="30"/>
      <c r="M61" s="150"/>
      <c r="N61" s="120"/>
    </row>
    <row r="62" spans="1:26" s="28" customFormat="1" ht="30" customHeight="1" x14ac:dyDescent="0.3">
      <c r="B62" s="55" t="s">
        <v>25</v>
      </c>
      <c r="C62" s="56">
        <f>+M57</f>
        <v>202</v>
      </c>
      <c r="D62" s="53"/>
      <c r="E62" s="53" t="s">
        <v>140</v>
      </c>
    </row>
    <row r="63" spans="1:26" s="28" customFormat="1" x14ac:dyDescent="0.3">
      <c r="B63" s="31"/>
      <c r="C63" s="203"/>
      <c r="D63" s="203"/>
      <c r="E63" s="203"/>
      <c r="F63" s="203"/>
      <c r="G63" s="203"/>
      <c r="H63" s="203"/>
      <c r="I63" s="203"/>
      <c r="J63" s="203"/>
      <c r="K63" s="203"/>
      <c r="L63" s="203"/>
      <c r="M63" s="203"/>
      <c r="N63" s="203"/>
    </row>
    <row r="64" spans="1:26" ht="28.2" customHeight="1" thickBot="1" x14ac:dyDescent="0.35"/>
    <row r="65" spans="2:18" ht="26.4" thickBot="1" x14ac:dyDescent="0.35">
      <c r="B65" s="202" t="s">
        <v>66</v>
      </c>
      <c r="C65" s="202"/>
      <c r="D65" s="202"/>
      <c r="E65" s="202"/>
      <c r="F65" s="202"/>
      <c r="G65" s="202"/>
      <c r="H65" s="202"/>
      <c r="I65" s="202"/>
      <c r="J65" s="202"/>
      <c r="K65" s="202"/>
      <c r="L65" s="202"/>
      <c r="M65" s="202"/>
      <c r="N65" s="202"/>
    </row>
    <row r="68" spans="2:18" ht="109.5" customHeight="1" x14ac:dyDescent="0.3">
      <c r="B68" s="129" t="s">
        <v>109</v>
      </c>
      <c r="C68" s="63" t="s">
        <v>2</v>
      </c>
      <c r="D68" s="63" t="s">
        <v>68</v>
      </c>
      <c r="E68" s="63" t="s">
        <v>67</v>
      </c>
      <c r="F68" s="63" t="s">
        <v>69</v>
      </c>
      <c r="G68" s="63" t="s">
        <v>70</v>
      </c>
      <c r="H68" s="63" t="s">
        <v>71</v>
      </c>
      <c r="I68" s="129" t="s">
        <v>111</v>
      </c>
      <c r="J68" s="63" t="s">
        <v>72</v>
      </c>
      <c r="K68" s="63" t="s">
        <v>73</v>
      </c>
      <c r="L68" s="63" t="s">
        <v>74</v>
      </c>
      <c r="M68" s="63" t="s">
        <v>75</v>
      </c>
      <c r="N68" s="79" t="s">
        <v>76</v>
      </c>
      <c r="O68" s="79" t="s">
        <v>77</v>
      </c>
      <c r="P68" s="192" t="s">
        <v>3</v>
      </c>
      <c r="Q68" s="193"/>
      <c r="R68" s="63" t="s">
        <v>18</v>
      </c>
    </row>
    <row r="69" spans="2:18" ht="74.400000000000006" customHeight="1" x14ac:dyDescent="0.3">
      <c r="B69" s="160" t="s">
        <v>120</v>
      </c>
      <c r="C69" s="155" t="s">
        <v>120</v>
      </c>
      <c r="D69" s="156" t="s">
        <v>145</v>
      </c>
      <c r="E69" s="156" t="s">
        <v>145</v>
      </c>
      <c r="F69" s="156" t="s">
        <v>145</v>
      </c>
      <c r="G69" s="156" t="s">
        <v>145</v>
      </c>
      <c r="H69" s="156" t="s">
        <v>145</v>
      </c>
      <c r="I69" s="156" t="s">
        <v>145</v>
      </c>
      <c r="J69" s="170" t="s">
        <v>96</v>
      </c>
      <c r="K69" s="156" t="s">
        <v>145</v>
      </c>
      <c r="L69" s="156" t="s">
        <v>145</v>
      </c>
      <c r="M69" s="156" t="s">
        <v>145</v>
      </c>
      <c r="N69" s="156" t="s">
        <v>145</v>
      </c>
      <c r="O69" s="156" t="s">
        <v>145</v>
      </c>
      <c r="P69" s="190"/>
      <c r="Q69" s="191"/>
      <c r="R69" s="182" t="s">
        <v>96</v>
      </c>
    </row>
    <row r="70" spans="2:18" x14ac:dyDescent="0.3">
      <c r="B70" s="2"/>
      <c r="C70" s="2"/>
      <c r="D70" s="4"/>
      <c r="E70" s="4"/>
      <c r="F70" s="3"/>
      <c r="G70" s="122"/>
      <c r="H70" s="3"/>
      <c r="I70" s="105"/>
      <c r="J70" s="80"/>
      <c r="K70" s="80"/>
      <c r="L70" s="105"/>
      <c r="M70" s="105"/>
      <c r="N70" s="105"/>
      <c r="O70" s="105"/>
      <c r="P70" s="194"/>
      <c r="Q70" s="195"/>
      <c r="R70" s="105"/>
    </row>
    <row r="71" spans="2:18" x14ac:dyDescent="0.3">
      <c r="B71" s="2"/>
      <c r="C71" s="2"/>
      <c r="D71" s="4"/>
      <c r="E71" s="4"/>
      <c r="F71" s="3"/>
      <c r="G71" s="122"/>
      <c r="H71" s="3"/>
      <c r="I71" s="105"/>
      <c r="J71" s="80"/>
      <c r="K71" s="80"/>
      <c r="L71" s="105"/>
      <c r="M71" s="105"/>
      <c r="N71" s="105"/>
      <c r="O71" s="105"/>
      <c r="P71" s="194"/>
      <c r="Q71" s="195"/>
      <c r="R71" s="105"/>
    </row>
    <row r="72" spans="2:18" x14ac:dyDescent="0.3">
      <c r="B72" s="2"/>
      <c r="C72" s="2"/>
      <c r="D72" s="4"/>
      <c r="E72" s="4"/>
      <c r="F72" s="3"/>
      <c r="G72" s="122"/>
      <c r="H72" s="3"/>
      <c r="I72" s="105"/>
      <c r="J72" s="80"/>
      <c r="K72" s="80"/>
      <c r="L72" s="105"/>
      <c r="M72" s="105"/>
      <c r="N72" s="105"/>
      <c r="O72" s="105"/>
      <c r="P72" s="194"/>
      <c r="Q72" s="195"/>
      <c r="R72" s="105"/>
    </row>
    <row r="73" spans="2:18" x14ac:dyDescent="0.3">
      <c r="B73" s="2"/>
      <c r="C73" s="2"/>
      <c r="D73" s="4"/>
      <c r="E73" s="4"/>
      <c r="F73" s="3"/>
      <c r="G73" s="122"/>
      <c r="H73" s="3"/>
      <c r="I73" s="105"/>
      <c r="J73" s="80"/>
      <c r="K73" s="80"/>
      <c r="L73" s="105"/>
      <c r="M73" s="105"/>
      <c r="N73" s="105"/>
      <c r="O73" s="105"/>
      <c r="P73" s="194"/>
      <c r="Q73" s="195"/>
      <c r="R73" s="105"/>
    </row>
    <row r="74" spans="2:18" x14ac:dyDescent="0.3">
      <c r="B74" s="2"/>
      <c r="C74" s="2"/>
      <c r="D74" s="4"/>
      <c r="E74" s="4"/>
      <c r="F74" s="3"/>
      <c r="G74" s="122"/>
      <c r="H74" s="3"/>
      <c r="I74" s="105"/>
      <c r="J74" s="80"/>
      <c r="K74" s="80"/>
      <c r="L74" s="105"/>
      <c r="M74" s="105"/>
      <c r="N74" s="105"/>
      <c r="O74" s="105"/>
      <c r="P74" s="194"/>
      <c r="Q74" s="195"/>
      <c r="R74" s="105"/>
    </row>
    <row r="75" spans="2:18" x14ac:dyDescent="0.3">
      <c r="B75" s="105"/>
      <c r="C75" s="105"/>
      <c r="D75" s="105"/>
      <c r="E75" s="105"/>
      <c r="F75" s="105"/>
      <c r="G75" s="123"/>
      <c r="H75" s="105"/>
      <c r="I75" s="105"/>
      <c r="J75" s="105"/>
      <c r="K75" s="105"/>
      <c r="L75" s="105"/>
      <c r="M75" s="105"/>
      <c r="N75" s="105"/>
      <c r="O75" s="105"/>
      <c r="P75" s="194"/>
      <c r="Q75" s="195"/>
      <c r="R75" s="105"/>
    </row>
    <row r="76" spans="2:18" x14ac:dyDescent="0.3">
      <c r="B76" s="8" t="s">
        <v>1</v>
      </c>
      <c r="H76" s="105"/>
      <c r="I76" s="105"/>
    </row>
    <row r="77" spans="2:18" x14ac:dyDescent="0.3">
      <c r="B77" s="8" t="s">
        <v>36</v>
      </c>
    </row>
    <row r="78" spans="2:18" x14ac:dyDescent="0.3">
      <c r="B78" s="8" t="s">
        <v>112</v>
      </c>
    </row>
    <row r="80" spans="2:18" ht="15" thickBot="1" x14ac:dyDescent="0.35"/>
    <row r="81" spans="2:17" ht="26.4" thickBot="1" x14ac:dyDescent="0.35">
      <c r="B81" s="221" t="s">
        <v>37</v>
      </c>
      <c r="C81" s="222"/>
      <c r="D81" s="222"/>
      <c r="E81" s="222"/>
      <c r="F81" s="222"/>
      <c r="G81" s="222"/>
      <c r="H81" s="222"/>
      <c r="I81" s="222"/>
      <c r="J81" s="222"/>
      <c r="K81" s="222"/>
      <c r="L81" s="222"/>
      <c r="M81" s="222"/>
      <c r="N81" s="223"/>
    </row>
    <row r="86" spans="2:17" ht="43.5" customHeight="1" x14ac:dyDescent="0.3">
      <c r="B86" s="188" t="s">
        <v>0</v>
      </c>
      <c r="C86" s="196" t="s">
        <v>38</v>
      </c>
      <c r="D86" s="196" t="s">
        <v>39</v>
      </c>
      <c r="E86" s="196" t="s">
        <v>78</v>
      </c>
      <c r="F86" s="196" t="s">
        <v>80</v>
      </c>
      <c r="G86" s="196" t="s">
        <v>81</v>
      </c>
      <c r="H86" s="196" t="s">
        <v>82</v>
      </c>
      <c r="I86" s="196" t="s">
        <v>79</v>
      </c>
      <c r="J86" s="196" t="s">
        <v>83</v>
      </c>
      <c r="K86" s="196"/>
      <c r="L86" s="196"/>
      <c r="M86" s="196" t="s">
        <v>87</v>
      </c>
      <c r="N86" s="196" t="s">
        <v>40</v>
      </c>
      <c r="O86" s="196" t="s">
        <v>41</v>
      </c>
      <c r="P86" s="196" t="s">
        <v>3</v>
      </c>
      <c r="Q86" s="196"/>
    </row>
    <row r="87" spans="2:17" ht="31.5" customHeight="1" x14ac:dyDescent="0.3">
      <c r="B87" s="189"/>
      <c r="C87" s="196"/>
      <c r="D87" s="196"/>
      <c r="E87" s="196"/>
      <c r="F87" s="196"/>
      <c r="G87" s="196"/>
      <c r="H87" s="196"/>
      <c r="I87" s="196"/>
      <c r="J87" s="124" t="s">
        <v>84</v>
      </c>
      <c r="K87" s="125" t="s">
        <v>85</v>
      </c>
      <c r="L87" s="126" t="s">
        <v>86</v>
      </c>
      <c r="M87" s="196"/>
      <c r="N87" s="196"/>
      <c r="O87" s="196"/>
      <c r="P87" s="196"/>
      <c r="Q87" s="196"/>
    </row>
    <row r="88" spans="2:17" ht="60.75" customHeight="1" x14ac:dyDescent="0.3">
      <c r="B88" s="155" t="s">
        <v>42</v>
      </c>
      <c r="C88" s="155">
        <f>896/4</f>
        <v>224</v>
      </c>
      <c r="D88" s="155" t="s">
        <v>207</v>
      </c>
      <c r="E88" s="160">
        <v>63478877</v>
      </c>
      <c r="F88" s="155" t="s">
        <v>208</v>
      </c>
      <c r="G88" s="155" t="s">
        <v>209</v>
      </c>
      <c r="H88" s="158">
        <v>35766</v>
      </c>
      <c r="I88" s="156" t="s">
        <v>145</v>
      </c>
      <c r="J88" s="155" t="s">
        <v>210</v>
      </c>
      <c r="K88" s="155" t="s">
        <v>211</v>
      </c>
      <c r="L88" s="155" t="s">
        <v>212</v>
      </c>
      <c r="M88" s="155" t="s">
        <v>96</v>
      </c>
      <c r="N88" s="155" t="s">
        <v>96</v>
      </c>
      <c r="O88" s="155" t="s">
        <v>96</v>
      </c>
      <c r="P88" s="233"/>
      <c r="Q88" s="233"/>
    </row>
    <row r="89" spans="2:17" ht="60.75" customHeight="1" x14ac:dyDescent="0.3">
      <c r="B89" s="155" t="s">
        <v>43</v>
      </c>
      <c r="C89" s="155">
        <f>896/8</f>
        <v>112</v>
      </c>
      <c r="D89" s="155" t="s">
        <v>213</v>
      </c>
      <c r="E89" s="160">
        <v>28797326</v>
      </c>
      <c r="F89" s="155" t="s">
        <v>208</v>
      </c>
      <c r="G89" s="155" t="s">
        <v>214</v>
      </c>
      <c r="H89" s="158">
        <v>36042</v>
      </c>
      <c r="I89" s="156" t="s">
        <v>145</v>
      </c>
      <c r="J89" s="155" t="s">
        <v>215</v>
      </c>
      <c r="K89" s="155" t="s">
        <v>219</v>
      </c>
      <c r="L89" s="155" t="s">
        <v>216</v>
      </c>
      <c r="M89" s="155" t="s">
        <v>96</v>
      </c>
      <c r="N89" s="155" t="s">
        <v>96</v>
      </c>
      <c r="O89" s="155" t="s">
        <v>96</v>
      </c>
      <c r="P89" s="190"/>
      <c r="Q89" s="191"/>
    </row>
    <row r="90" spans="2:17" ht="60.75" customHeight="1" x14ac:dyDescent="0.3">
      <c r="B90" s="155" t="s">
        <v>43</v>
      </c>
      <c r="C90" s="155">
        <f>896/8</f>
        <v>112</v>
      </c>
      <c r="D90" s="155" t="s">
        <v>217</v>
      </c>
      <c r="E90" s="160">
        <v>1110458871</v>
      </c>
      <c r="F90" s="155" t="s">
        <v>142</v>
      </c>
      <c r="G90" s="155" t="s">
        <v>119</v>
      </c>
      <c r="H90" s="155" t="s">
        <v>218</v>
      </c>
      <c r="I90" s="156" t="s">
        <v>145</v>
      </c>
      <c r="J90" s="155" t="s">
        <v>220</v>
      </c>
      <c r="K90" s="155" t="s">
        <v>221</v>
      </c>
      <c r="L90" s="155" t="s">
        <v>222</v>
      </c>
      <c r="M90" s="155" t="s">
        <v>96</v>
      </c>
      <c r="N90" s="155" t="s">
        <v>96</v>
      </c>
      <c r="O90" s="155" t="s">
        <v>96</v>
      </c>
      <c r="P90" s="190"/>
      <c r="Q90" s="191"/>
    </row>
    <row r="91" spans="2:17" ht="60.75" customHeight="1" x14ac:dyDescent="0.3">
      <c r="B91" s="155" t="s">
        <v>42</v>
      </c>
      <c r="C91" s="155">
        <f>896/4</f>
        <v>224</v>
      </c>
      <c r="D91" s="155" t="s">
        <v>223</v>
      </c>
      <c r="E91" s="160">
        <v>93404675</v>
      </c>
      <c r="F91" s="155" t="s">
        <v>224</v>
      </c>
      <c r="G91" s="155" t="s">
        <v>153</v>
      </c>
      <c r="H91" s="158">
        <v>38982</v>
      </c>
      <c r="I91" s="156" t="s">
        <v>145</v>
      </c>
      <c r="J91" s="155" t="s">
        <v>226</v>
      </c>
      <c r="K91" s="155" t="s">
        <v>227</v>
      </c>
      <c r="L91" s="155" t="s">
        <v>228</v>
      </c>
      <c r="M91" s="155" t="s">
        <v>96</v>
      </c>
      <c r="N91" s="155" t="s">
        <v>96</v>
      </c>
      <c r="O91" s="155" t="s">
        <v>96</v>
      </c>
      <c r="P91" s="190"/>
      <c r="Q91" s="191"/>
    </row>
    <row r="92" spans="2:17" ht="60.75" customHeight="1" x14ac:dyDescent="0.3">
      <c r="B92" s="155" t="s">
        <v>43</v>
      </c>
      <c r="C92" s="155">
        <f t="shared" ref="C92:C99" si="2">896/8</f>
        <v>112</v>
      </c>
      <c r="D92" s="155" t="s">
        <v>229</v>
      </c>
      <c r="E92" s="160">
        <v>1083879951</v>
      </c>
      <c r="F92" s="155" t="s">
        <v>142</v>
      </c>
      <c r="G92" s="155" t="s">
        <v>119</v>
      </c>
      <c r="H92" s="158">
        <v>41738</v>
      </c>
      <c r="I92" s="156" t="s">
        <v>145</v>
      </c>
      <c r="J92" s="155" t="s">
        <v>231</v>
      </c>
      <c r="K92" s="155" t="s">
        <v>232</v>
      </c>
      <c r="L92" s="155" t="s">
        <v>233</v>
      </c>
      <c r="M92" s="155" t="s">
        <v>96</v>
      </c>
      <c r="N92" s="155" t="s">
        <v>96</v>
      </c>
      <c r="O92" s="155" t="s">
        <v>96</v>
      </c>
      <c r="P92" s="190"/>
      <c r="Q92" s="191"/>
    </row>
    <row r="93" spans="2:17" ht="84" customHeight="1" x14ac:dyDescent="0.3">
      <c r="B93" s="155" t="s">
        <v>43</v>
      </c>
      <c r="C93" s="155">
        <f t="shared" si="2"/>
        <v>112</v>
      </c>
      <c r="D93" s="155" t="s">
        <v>230</v>
      </c>
      <c r="E93" s="160">
        <v>1104695818</v>
      </c>
      <c r="F93" s="161" t="s">
        <v>142</v>
      </c>
      <c r="G93" s="154" t="s">
        <v>143</v>
      </c>
      <c r="H93" s="166">
        <v>41447</v>
      </c>
      <c r="I93" s="162" t="s">
        <v>145</v>
      </c>
      <c r="J93" s="159" t="s">
        <v>285</v>
      </c>
      <c r="K93" s="169" t="s">
        <v>286</v>
      </c>
      <c r="L93" s="163" t="s">
        <v>287</v>
      </c>
      <c r="M93" s="160" t="s">
        <v>96</v>
      </c>
      <c r="N93" s="160" t="s">
        <v>96</v>
      </c>
      <c r="O93" s="160" t="s">
        <v>96</v>
      </c>
      <c r="P93" s="190"/>
      <c r="Q93" s="191"/>
    </row>
    <row r="94" spans="2:17" ht="58.5" customHeight="1" x14ac:dyDescent="0.3">
      <c r="B94" s="155" t="s">
        <v>42</v>
      </c>
      <c r="C94" s="155">
        <f>896/4</f>
        <v>224</v>
      </c>
      <c r="D94" s="155" t="s">
        <v>234</v>
      </c>
      <c r="E94" s="160">
        <v>52395631</v>
      </c>
      <c r="F94" s="161" t="s">
        <v>142</v>
      </c>
      <c r="G94" s="161" t="s">
        <v>237</v>
      </c>
      <c r="H94" s="166">
        <v>39787</v>
      </c>
      <c r="I94" s="162" t="s">
        <v>145</v>
      </c>
      <c r="J94" s="154" t="s">
        <v>238</v>
      </c>
      <c r="K94" s="169" t="s">
        <v>239</v>
      </c>
      <c r="L94" s="167" t="s">
        <v>240</v>
      </c>
      <c r="M94" s="160" t="s">
        <v>96</v>
      </c>
      <c r="N94" s="160" t="s">
        <v>96</v>
      </c>
      <c r="O94" s="160" t="s">
        <v>96</v>
      </c>
      <c r="P94" s="234"/>
      <c r="Q94" s="235"/>
    </row>
    <row r="95" spans="2:17" ht="42.75" customHeight="1" x14ac:dyDescent="0.3">
      <c r="B95" s="155" t="s">
        <v>43</v>
      </c>
      <c r="C95" s="155">
        <f t="shared" si="2"/>
        <v>112</v>
      </c>
      <c r="D95" s="155" t="s">
        <v>235</v>
      </c>
      <c r="E95" s="160">
        <v>38211326</v>
      </c>
      <c r="F95" s="161" t="s">
        <v>142</v>
      </c>
      <c r="G95" s="161" t="s">
        <v>144</v>
      </c>
      <c r="H95" s="166">
        <v>41936</v>
      </c>
      <c r="I95" s="162" t="s">
        <v>145</v>
      </c>
      <c r="J95" s="154" t="s">
        <v>241</v>
      </c>
      <c r="K95" s="154" t="s">
        <v>242</v>
      </c>
      <c r="L95" s="167" t="s">
        <v>243</v>
      </c>
      <c r="M95" s="160" t="s">
        <v>96</v>
      </c>
      <c r="N95" s="160" t="s">
        <v>96</v>
      </c>
      <c r="O95" s="160" t="s">
        <v>96</v>
      </c>
      <c r="P95" s="234"/>
      <c r="Q95" s="235"/>
    </row>
    <row r="96" spans="2:17" ht="57.75" customHeight="1" x14ac:dyDescent="0.3">
      <c r="B96" s="155" t="s">
        <v>43</v>
      </c>
      <c r="C96" s="155">
        <f t="shared" si="2"/>
        <v>112</v>
      </c>
      <c r="D96" s="155" t="s">
        <v>236</v>
      </c>
      <c r="E96" s="160">
        <v>1110488627</v>
      </c>
      <c r="F96" s="161" t="s">
        <v>142</v>
      </c>
      <c r="G96" s="161" t="s">
        <v>119</v>
      </c>
      <c r="H96" s="166">
        <v>40892</v>
      </c>
      <c r="I96" s="162" t="s">
        <v>145</v>
      </c>
      <c r="J96" s="154" t="s">
        <v>244</v>
      </c>
      <c r="K96" s="167" t="s">
        <v>245</v>
      </c>
      <c r="L96" s="169" t="s">
        <v>246</v>
      </c>
      <c r="M96" s="160" t="s">
        <v>96</v>
      </c>
      <c r="N96" s="160" t="s">
        <v>96</v>
      </c>
      <c r="O96" s="160" t="s">
        <v>96</v>
      </c>
      <c r="P96" s="164"/>
      <c r="Q96" s="164"/>
    </row>
    <row r="97" spans="2:17" ht="56.25" customHeight="1" x14ac:dyDescent="0.3">
      <c r="B97" s="155" t="s">
        <v>42</v>
      </c>
      <c r="C97" s="155">
        <f>896/4</f>
        <v>224</v>
      </c>
      <c r="D97" s="155" t="s">
        <v>247</v>
      </c>
      <c r="E97" s="160">
        <v>5938111</v>
      </c>
      <c r="F97" s="161" t="s">
        <v>250</v>
      </c>
      <c r="G97" s="161" t="s">
        <v>153</v>
      </c>
      <c r="H97" s="166">
        <v>36147</v>
      </c>
      <c r="I97" s="162" t="s">
        <v>145</v>
      </c>
      <c r="J97" s="159" t="s">
        <v>251</v>
      </c>
      <c r="K97" s="169" t="s">
        <v>252</v>
      </c>
      <c r="L97" s="167" t="s">
        <v>253</v>
      </c>
      <c r="M97" s="160" t="s">
        <v>96</v>
      </c>
      <c r="N97" s="160" t="s">
        <v>96</v>
      </c>
      <c r="O97" s="160" t="s">
        <v>96</v>
      </c>
      <c r="P97" s="164"/>
      <c r="Q97" s="164"/>
    </row>
    <row r="98" spans="2:17" ht="60" customHeight="1" x14ac:dyDescent="0.3">
      <c r="B98" s="155" t="s">
        <v>43</v>
      </c>
      <c r="C98" s="155">
        <f t="shared" si="2"/>
        <v>112</v>
      </c>
      <c r="D98" s="155" t="s">
        <v>248</v>
      </c>
      <c r="E98" s="160">
        <v>65556310</v>
      </c>
      <c r="F98" s="154" t="s">
        <v>254</v>
      </c>
      <c r="G98" s="154" t="s">
        <v>143</v>
      </c>
      <c r="H98" s="166">
        <v>38163</v>
      </c>
      <c r="I98" s="162" t="s">
        <v>145</v>
      </c>
      <c r="J98" s="159" t="s">
        <v>256</v>
      </c>
      <c r="K98" s="169" t="s">
        <v>257</v>
      </c>
      <c r="L98" s="169" t="s">
        <v>255</v>
      </c>
      <c r="M98" s="160" t="s">
        <v>96</v>
      </c>
      <c r="N98" s="160" t="s">
        <v>96</v>
      </c>
      <c r="O98" s="160" t="s">
        <v>96</v>
      </c>
      <c r="P98" s="164"/>
      <c r="Q98" s="164"/>
    </row>
    <row r="99" spans="2:17" ht="86.4" x14ac:dyDescent="0.3">
      <c r="B99" s="155" t="s">
        <v>43</v>
      </c>
      <c r="C99" s="155">
        <f t="shared" si="2"/>
        <v>112</v>
      </c>
      <c r="D99" s="155" t="s">
        <v>249</v>
      </c>
      <c r="E99" s="160">
        <v>1110521845</v>
      </c>
      <c r="F99" s="105" t="s">
        <v>142</v>
      </c>
      <c r="G99" s="105" t="s">
        <v>119</v>
      </c>
      <c r="H99" s="173">
        <v>41698</v>
      </c>
      <c r="I99" s="105" t="s">
        <v>145</v>
      </c>
      <c r="J99" s="64" t="s">
        <v>258</v>
      </c>
      <c r="K99" s="64" t="s">
        <v>259</v>
      </c>
      <c r="L99" s="174" t="s">
        <v>260</v>
      </c>
      <c r="M99" s="105" t="s">
        <v>96</v>
      </c>
      <c r="N99" s="105" t="s">
        <v>96</v>
      </c>
      <c r="O99" s="105" t="s">
        <v>96</v>
      </c>
      <c r="P99" s="105"/>
      <c r="Q99" s="105"/>
    </row>
    <row r="100" spans="2:17" ht="15" thickBot="1" x14ac:dyDescent="0.35"/>
    <row r="101" spans="2:17" ht="26.4" thickBot="1" x14ac:dyDescent="0.35">
      <c r="B101" s="221" t="s">
        <v>45</v>
      </c>
      <c r="C101" s="222"/>
      <c r="D101" s="222"/>
      <c r="E101" s="222"/>
      <c r="F101" s="222"/>
      <c r="G101" s="222"/>
      <c r="H101" s="222"/>
      <c r="I101" s="222"/>
      <c r="J101" s="222"/>
      <c r="K101" s="222"/>
      <c r="L101" s="222"/>
      <c r="M101" s="222"/>
      <c r="N101" s="223"/>
    </row>
    <row r="104" spans="2:17" ht="46.2" customHeight="1" x14ac:dyDescent="0.3">
      <c r="B104" s="63" t="s">
        <v>32</v>
      </c>
      <c r="C104" s="63" t="s">
        <v>46</v>
      </c>
      <c r="D104" s="192" t="s">
        <v>3</v>
      </c>
      <c r="E104" s="193"/>
    </row>
    <row r="105" spans="2:17" ht="46.95" customHeight="1" x14ac:dyDescent="0.3">
      <c r="B105" s="64" t="s">
        <v>88</v>
      </c>
      <c r="C105" s="179" t="s">
        <v>96</v>
      </c>
      <c r="D105" s="227"/>
      <c r="E105" s="227"/>
    </row>
    <row r="108" spans="2:17" ht="25.8" x14ac:dyDescent="0.3">
      <c r="B108" s="219" t="s">
        <v>62</v>
      </c>
      <c r="C108" s="220"/>
      <c r="D108" s="220"/>
      <c r="E108" s="220"/>
      <c r="F108" s="220"/>
      <c r="G108" s="220"/>
      <c r="H108" s="220"/>
      <c r="I108" s="220"/>
      <c r="J108" s="220"/>
      <c r="K108" s="220"/>
      <c r="L108" s="220"/>
      <c r="M108" s="220"/>
      <c r="N108" s="220"/>
      <c r="O108" s="220"/>
      <c r="P108" s="220"/>
    </row>
    <row r="110" spans="2:17" ht="15" thickBot="1" x14ac:dyDescent="0.35"/>
    <row r="111" spans="2:17" ht="26.4" thickBot="1" x14ac:dyDescent="0.35">
      <c r="B111" s="221" t="s">
        <v>53</v>
      </c>
      <c r="C111" s="222"/>
      <c r="D111" s="222"/>
      <c r="E111" s="222"/>
      <c r="F111" s="222"/>
      <c r="G111" s="222"/>
      <c r="H111" s="222"/>
      <c r="I111" s="222"/>
      <c r="J111" s="222"/>
      <c r="K111" s="222"/>
      <c r="L111" s="222"/>
      <c r="M111" s="222"/>
      <c r="N111" s="223"/>
    </row>
    <row r="113" spans="1:26" ht="15" thickBot="1" x14ac:dyDescent="0.35">
      <c r="M113" s="60"/>
      <c r="N113" s="60"/>
    </row>
    <row r="114" spans="1:26" s="91" customFormat="1" ht="109.5" customHeight="1" x14ac:dyDescent="0.3">
      <c r="B114" s="102" t="s">
        <v>105</v>
      </c>
      <c r="C114" s="102" t="s">
        <v>106</v>
      </c>
      <c r="D114" s="102" t="s">
        <v>107</v>
      </c>
      <c r="E114" s="102" t="s">
        <v>44</v>
      </c>
      <c r="F114" s="102" t="s">
        <v>22</v>
      </c>
      <c r="G114" s="102" t="s">
        <v>65</v>
      </c>
      <c r="H114" s="102" t="s">
        <v>17</v>
      </c>
      <c r="I114" s="102" t="s">
        <v>10</v>
      </c>
      <c r="J114" s="102" t="s">
        <v>30</v>
      </c>
      <c r="K114" s="102" t="s">
        <v>60</v>
      </c>
      <c r="L114" s="102" t="s">
        <v>20</v>
      </c>
      <c r="M114" s="87" t="s">
        <v>26</v>
      </c>
      <c r="N114" s="102" t="s">
        <v>108</v>
      </c>
      <c r="O114" s="102" t="s">
        <v>35</v>
      </c>
      <c r="P114" s="130" t="s">
        <v>11</v>
      </c>
      <c r="Q114" s="130" t="s">
        <v>19</v>
      </c>
    </row>
    <row r="115" spans="1:26" s="97" customFormat="1" ht="108" customHeight="1" x14ac:dyDescent="0.3">
      <c r="A115" s="43">
        <v>1</v>
      </c>
      <c r="B115" s="98" t="s">
        <v>121</v>
      </c>
      <c r="C115" s="98" t="s">
        <v>121</v>
      </c>
      <c r="D115" s="98" t="s">
        <v>136</v>
      </c>
      <c r="E115" s="135">
        <v>613</v>
      </c>
      <c r="F115" s="94" t="s">
        <v>96</v>
      </c>
      <c r="G115" s="111" t="s">
        <v>118</v>
      </c>
      <c r="H115" s="101">
        <v>41246</v>
      </c>
      <c r="I115" s="101">
        <v>41912</v>
      </c>
      <c r="J115" s="95" t="s">
        <v>97</v>
      </c>
      <c r="K115" s="118">
        <v>0</v>
      </c>
      <c r="L115" s="118"/>
      <c r="M115" s="121">
        <v>0</v>
      </c>
      <c r="N115" s="86" t="s">
        <v>118</v>
      </c>
      <c r="O115" s="25">
        <v>218302135</v>
      </c>
      <c r="P115" s="25" t="s">
        <v>139</v>
      </c>
      <c r="Q115" s="112" t="s">
        <v>297</v>
      </c>
      <c r="R115" s="96"/>
      <c r="S115" s="96"/>
      <c r="T115" s="96"/>
      <c r="U115" s="96"/>
      <c r="V115" s="96"/>
      <c r="W115" s="96"/>
      <c r="X115" s="96"/>
      <c r="Y115" s="96"/>
      <c r="Z115" s="96"/>
    </row>
    <row r="116" spans="1:26" s="97" customFormat="1" x14ac:dyDescent="0.3">
      <c r="A116" s="43">
        <f>+A115+1</f>
        <v>2</v>
      </c>
      <c r="B116" s="98"/>
      <c r="C116" s="99"/>
      <c r="D116" s="98"/>
      <c r="E116" s="93"/>
      <c r="F116" s="94"/>
      <c r="G116" s="94"/>
      <c r="H116" s="94"/>
      <c r="I116" s="95"/>
      <c r="J116" s="95"/>
      <c r="K116" s="95"/>
      <c r="L116" s="95"/>
      <c r="M116" s="86"/>
      <c r="N116" s="86"/>
      <c r="O116" s="25"/>
      <c r="P116" s="25"/>
      <c r="Q116" s="112"/>
      <c r="R116" s="96"/>
      <c r="S116" s="96"/>
      <c r="T116" s="96"/>
      <c r="U116" s="96"/>
      <c r="V116" s="96"/>
      <c r="W116" s="96"/>
      <c r="X116" s="96"/>
      <c r="Y116" s="96"/>
      <c r="Z116" s="96"/>
    </row>
    <row r="117" spans="1:26" s="97" customFormat="1" x14ac:dyDescent="0.3">
      <c r="A117" s="43">
        <f t="shared" ref="A117:A122" si="3">+A116+1</f>
        <v>3</v>
      </c>
      <c r="B117" s="98"/>
      <c r="C117" s="99"/>
      <c r="D117" s="98"/>
      <c r="E117" s="93"/>
      <c r="F117" s="94"/>
      <c r="G117" s="94"/>
      <c r="H117" s="94"/>
      <c r="I117" s="95"/>
      <c r="J117" s="95"/>
      <c r="K117" s="95"/>
      <c r="L117" s="95"/>
      <c r="M117" s="86"/>
      <c r="N117" s="86"/>
      <c r="O117" s="25"/>
      <c r="P117" s="25"/>
      <c r="Q117" s="112"/>
      <c r="R117" s="96"/>
      <c r="S117" s="96"/>
      <c r="T117" s="96"/>
      <c r="U117" s="96"/>
      <c r="V117" s="96"/>
      <c r="W117" s="96"/>
      <c r="X117" s="96"/>
      <c r="Y117" s="96"/>
      <c r="Z117" s="96"/>
    </row>
    <row r="118" spans="1:26" s="97" customFormat="1" x14ac:dyDescent="0.3">
      <c r="A118" s="43">
        <f t="shared" si="3"/>
        <v>4</v>
      </c>
      <c r="B118" s="98"/>
      <c r="C118" s="99"/>
      <c r="D118" s="98"/>
      <c r="E118" s="93"/>
      <c r="F118" s="94"/>
      <c r="G118" s="94"/>
      <c r="H118" s="94"/>
      <c r="I118" s="95"/>
      <c r="J118" s="95"/>
      <c r="K118" s="95"/>
      <c r="L118" s="95"/>
      <c r="M118" s="86"/>
      <c r="N118" s="86"/>
      <c r="O118" s="25"/>
      <c r="P118" s="25"/>
      <c r="Q118" s="112"/>
      <c r="R118" s="96"/>
      <c r="S118" s="96"/>
      <c r="T118" s="96"/>
      <c r="U118" s="96"/>
      <c r="V118" s="96"/>
      <c r="W118" s="96"/>
      <c r="X118" s="96"/>
      <c r="Y118" s="96"/>
      <c r="Z118" s="96"/>
    </row>
    <row r="119" spans="1:26" s="97" customFormat="1" x14ac:dyDescent="0.3">
      <c r="A119" s="43">
        <f t="shared" si="3"/>
        <v>5</v>
      </c>
      <c r="B119" s="98"/>
      <c r="C119" s="99"/>
      <c r="D119" s="98"/>
      <c r="E119" s="93"/>
      <c r="F119" s="94"/>
      <c r="G119" s="94"/>
      <c r="H119" s="94"/>
      <c r="I119" s="95"/>
      <c r="J119" s="95"/>
      <c r="K119" s="95"/>
      <c r="L119" s="95"/>
      <c r="M119" s="86"/>
      <c r="N119" s="86"/>
      <c r="O119" s="25"/>
      <c r="P119" s="25"/>
      <c r="Q119" s="112"/>
      <c r="R119" s="96"/>
      <c r="S119" s="96"/>
      <c r="T119" s="96"/>
      <c r="U119" s="96"/>
      <c r="V119" s="96"/>
      <c r="W119" s="96"/>
      <c r="X119" s="96"/>
      <c r="Y119" s="96"/>
      <c r="Z119" s="96"/>
    </row>
    <row r="120" spans="1:26" s="97" customFormat="1" x14ac:dyDescent="0.3">
      <c r="A120" s="43">
        <f t="shared" si="3"/>
        <v>6</v>
      </c>
      <c r="B120" s="98"/>
      <c r="C120" s="99"/>
      <c r="D120" s="98"/>
      <c r="E120" s="93"/>
      <c r="F120" s="94"/>
      <c r="G120" s="94"/>
      <c r="H120" s="94"/>
      <c r="I120" s="95"/>
      <c r="J120" s="95"/>
      <c r="K120" s="95"/>
      <c r="L120" s="95"/>
      <c r="M120" s="86"/>
      <c r="N120" s="86"/>
      <c r="O120" s="25"/>
      <c r="P120" s="25"/>
      <c r="Q120" s="112"/>
      <c r="R120" s="96"/>
      <c r="S120" s="96"/>
      <c r="T120" s="96"/>
      <c r="U120" s="96"/>
      <c r="V120" s="96"/>
      <c r="W120" s="96"/>
      <c r="X120" s="96"/>
      <c r="Y120" s="96"/>
      <c r="Z120" s="96"/>
    </row>
    <row r="121" spans="1:26" s="97" customFormat="1" x14ac:dyDescent="0.3">
      <c r="A121" s="43">
        <f t="shared" si="3"/>
        <v>7</v>
      </c>
      <c r="B121" s="98"/>
      <c r="C121" s="99"/>
      <c r="D121" s="98"/>
      <c r="E121" s="93"/>
      <c r="F121" s="94"/>
      <c r="G121" s="94"/>
      <c r="H121" s="94"/>
      <c r="I121" s="95"/>
      <c r="J121" s="95"/>
      <c r="K121" s="95"/>
      <c r="L121" s="95"/>
      <c r="M121" s="86"/>
      <c r="N121" s="86"/>
      <c r="O121" s="25"/>
      <c r="P121" s="25"/>
      <c r="Q121" s="112"/>
      <c r="R121" s="96"/>
      <c r="S121" s="96"/>
      <c r="T121" s="96"/>
      <c r="U121" s="96"/>
      <c r="V121" s="96"/>
      <c r="W121" s="96"/>
      <c r="X121" s="96"/>
      <c r="Y121" s="96"/>
      <c r="Z121" s="96"/>
    </row>
    <row r="122" spans="1:26" s="97" customFormat="1" x14ac:dyDescent="0.3">
      <c r="A122" s="43">
        <f t="shared" si="3"/>
        <v>8</v>
      </c>
      <c r="B122" s="98"/>
      <c r="C122" s="99"/>
      <c r="D122" s="98"/>
      <c r="E122" s="93"/>
      <c r="F122" s="94"/>
      <c r="G122" s="94"/>
      <c r="H122" s="94"/>
      <c r="I122" s="95"/>
      <c r="J122" s="95"/>
      <c r="K122" s="95"/>
      <c r="L122" s="95"/>
      <c r="M122" s="86"/>
      <c r="N122" s="86"/>
      <c r="O122" s="25"/>
      <c r="P122" s="25"/>
      <c r="Q122" s="112"/>
      <c r="R122" s="96"/>
      <c r="S122" s="96"/>
      <c r="T122" s="96"/>
      <c r="U122" s="96"/>
      <c r="V122" s="96"/>
      <c r="W122" s="96"/>
      <c r="X122" s="96"/>
      <c r="Y122" s="96"/>
      <c r="Z122" s="96"/>
    </row>
    <row r="123" spans="1:26" s="97" customFormat="1" x14ac:dyDescent="0.3">
      <c r="A123" s="43"/>
      <c r="B123" s="46" t="s">
        <v>16</v>
      </c>
      <c r="C123" s="99"/>
      <c r="D123" s="98"/>
      <c r="E123" s="93"/>
      <c r="F123" s="94"/>
      <c r="G123" s="94"/>
      <c r="H123" s="94"/>
      <c r="I123" s="95"/>
      <c r="J123" s="95"/>
      <c r="K123" s="100">
        <f t="shared" ref="K123:N123" si="4">SUM(K115:K122)</f>
        <v>0</v>
      </c>
      <c r="L123" s="100">
        <f t="shared" si="4"/>
        <v>0</v>
      </c>
      <c r="M123" s="110">
        <f t="shared" si="4"/>
        <v>0</v>
      </c>
      <c r="N123" s="100">
        <f t="shared" si="4"/>
        <v>0</v>
      </c>
      <c r="O123" s="25"/>
      <c r="P123" s="25"/>
      <c r="Q123" s="113"/>
    </row>
    <row r="124" spans="1:26" x14ac:dyDescent="0.3">
      <c r="B124" s="28"/>
      <c r="C124" s="28"/>
      <c r="D124" s="28"/>
      <c r="E124" s="29"/>
      <c r="F124" s="28"/>
      <c r="G124" s="28"/>
      <c r="H124" s="28"/>
      <c r="I124" s="28"/>
      <c r="J124" s="28"/>
      <c r="K124" s="28"/>
      <c r="L124" s="28"/>
      <c r="M124" s="28"/>
      <c r="N124" s="28"/>
      <c r="O124" s="28"/>
      <c r="P124" s="28"/>
    </row>
    <row r="125" spans="1:26" ht="18" x14ac:dyDescent="0.3">
      <c r="B125" s="55" t="s">
        <v>31</v>
      </c>
      <c r="C125" s="68">
        <f>+K123</f>
        <v>0</v>
      </c>
      <c r="H125" s="30"/>
      <c r="I125" s="30"/>
      <c r="J125" s="30"/>
      <c r="K125" s="30"/>
      <c r="L125" s="30"/>
      <c r="M125" s="30"/>
      <c r="N125" s="28"/>
      <c r="O125" s="28"/>
      <c r="P125" s="28"/>
    </row>
    <row r="127" spans="1:26" ht="15" thickBot="1" x14ac:dyDescent="0.35"/>
    <row r="128" spans="1:26" ht="37.200000000000003" customHeight="1" thickBot="1" x14ac:dyDescent="0.35">
      <c r="B128" s="71" t="s">
        <v>48</v>
      </c>
      <c r="C128" s="72" t="s">
        <v>49</v>
      </c>
      <c r="D128" s="71" t="s">
        <v>50</v>
      </c>
      <c r="E128" s="72" t="s">
        <v>54</v>
      </c>
    </row>
    <row r="129" spans="2:17" ht="41.4" customHeight="1" x14ac:dyDescent="0.3">
      <c r="B129" s="62" t="s">
        <v>89</v>
      </c>
      <c r="C129" s="65">
        <v>20</v>
      </c>
      <c r="D129" s="65">
        <v>0</v>
      </c>
      <c r="E129" s="224">
        <f>+D129+D130+D131</f>
        <v>0</v>
      </c>
    </row>
    <row r="130" spans="2:17" x14ac:dyDescent="0.3">
      <c r="B130" s="62" t="s">
        <v>90</v>
      </c>
      <c r="C130" s="53">
        <v>30</v>
      </c>
      <c r="D130" s="128">
        <v>0</v>
      </c>
      <c r="E130" s="225"/>
    </row>
    <row r="131" spans="2:17" ht="15" thickBot="1" x14ac:dyDescent="0.35">
      <c r="B131" s="62" t="s">
        <v>91</v>
      </c>
      <c r="C131" s="67">
        <v>40</v>
      </c>
      <c r="D131" s="67">
        <v>0</v>
      </c>
      <c r="E131" s="226"/>
    </row>
    <row r="133" spans="2:17" ht="15" thickBot="1" x14ac:dyDescent="0.35"/>
    <row r="134" spans="2:17" ht="26.4" thickBot="1" x14ac:dyDescent="0.35">
      <c r="B134" s="221" t="s">
        <v>51</v>
      </c>
      <c r="C134" s="222"/>
      <c r="D134" s="222"/>
      <c r="E134" s="222"/>
      <c r="F134" s="222"/>
      <c r="G134" s="222"/>
      <c r="H134" s="222"/>
      <c r="I134" s="222"/>
      <c r="J134" s="222"/>
      <c r="K134" s="222"/>
      <c r="L134" s="222"/>
      <c r="M134" s="222"/>
      <c r="N134" s="223"/>
    </row>
    <row r="136" spans="2:17" ht="33" customHeight="1" x14ac:dyDescent="0.3">
      <c r="B136" s="188" t="s">
        <v>0</v>
      </c>
      <c r="C136" s="188" t="s">
        <v>38</v>
      </c>
      <c r="D136" s="188" t="s">
        <v>39</v>
      </c>
      <c r="E136" s="188" t="s">
        <v>78</v>
      </c>
      <c r="F136" s="188" t="s">
        <v>80</v>
      </c>
      <c r="G136" s="188" t="s">
        <v>81</v>
      </c>
      <c r="H136" s="188" t="s">
        <v>82</v>
      </c>
      <c r="I136" s="188" t="s">
        <v>79</v>
      </c>
      <c r="J136" s="192" t="s">
        <v>83</v>
      </c>
      <c r="K136" s="213"/>
      <c r="L136" s="193"/>
      <c r="M136" s="188" t="s">
        <v>87</v>
      </c>
      <c r="N136" s="188" t="s">
        <v>40</v>
      </c>
      <c r="O136" s="188" t="s">
        <v>41</v>
      </c>
      <c r="P136" s="215" t="s">
        <v>3</v>
      </c>
      <c r="Q136" s="216"/>
    </row>
    <row r="137" spans="2:17" ht="72" customHeight="1" x14ac:dyDescent="0.3">
      <c r="B137" s="189"/>
      <c r="C137" s="189"/>
      <c r="D137" s="189"/>
      <c r="E137" s="189"/>
      <c r="F137" s="189"/>
      <c r="G137" s="189"/>
      <c r="H137" s="189"/>
      <c r="I137" s="189"/>
      <c r="J137" s="129" t="s">
        <v>84</v>
      </c>
      <c r="K137" s="129" t="s">
        <v>85</v>
      </c>
      <c r="L137" s="129" t="s">
        <v>86</v>
      </c>
      <c r="M137" s="189"/>
      <c r="N137" s="189"/>
      <c r="O137" s="189"/>
      <c r="P137" s="217"/>
      <c r="Q137" s="218"/>
    </row>
    <row r="138" spans="2:17" ht="60.75" customHeight="1" x14ac:dyDescent="0.3">
      <c r="B138" s="153" t="s">
        <v>114</v>
      </c>
      <c r="C138" s="153">
        <v>982</v>
      </c>
      <c r="D138" s="155" t="s">
        <v>262</v>
      </c>
      <c r="E138" s="160">
        <v>28797803</v>
      </c>
      <c r="F138" s="155" t="s">
        <v>266</v>
      </c>
      <c r="G138" s="155" t="s">
        <v>267</v>
      </c>
      <c r="H138" s="158">
        <v>36616</v>
      </c>
      <c r="I138" s="156" t="s">
        <v>145</v>
      </c>
      <c r="J138" s="159" t="s">
        <v>268</v>
      </c>
      <c r="K138" s="155" t="s">
        <v>270</v>
      </c>
      <c r="L138" s="155" t="s">
        <v>269</v>
      </c>
      <c r="M138" s="160" t="s">
        <v>96</v>
      </c>
      <c r="N138" s="160" t="s">
        <v>96</v>
      </c>
      <c r="O138" s="160" t="s">
        <v>96</v>
      </c>
      <c r="P138" s="81"/>
      <c r="Q138" s="82"/>
    </row>
    <row r="139" spans="2:17" ht="60.75" customHeight="1" x14ac:dyDescent="0.3">
      <c r="B139" s="153" t="s">
        <v>114</v>
      </c>
      <c r="C139" s="153">
        <v>982</v>
      </c>
      <c r="D139" s="155" t="s">
        <v>261</v>
      </c>
      <c r="E139" s="160">
        <v>38364438</v>
      </c>
      <c r="F139" s="161" t="s">
        <v>271</v>
      </c>
      <c r="G139" s="161" t="s">
        <v>153</v>
      </c>
      <c r="H139" s="166">
        <v>38807</v>
      </c>
      <c r="I139" s="162" t="s">
        <v>145</v>
      </c>
      <c r="J139" s="154" t="s">
        <v>225</v>
      </c>
      <c r="K139" s="169" t="s">
        <v>272</v>
      </c>
      <c r="L139" s="172" t="s">
        <v>149</v>
      </c>
      <c r="M139" s="160" t="s">
        <v>96</v>
      </c>
      <c r="N139" s="160" t="s">
        <v>96</v>
      </c>
      <c r="O139" s="160" t="s">
        <v>96</v>
      </c>
      <c r="P139" s="81"/>
      <c r="Q139" s="82"/>
    </row>
    <row r="140" spans="2:17" ht="60.75" customHeight="1" x14ac:dyDescent="0.3">
      <c r="B140" s="153" t="s">
        <v>113</v>
      </c>
      <c r="C140" s="153">
        <v>982</v>
      </c>
      <c r="D140" s="155" t="s">
        <v>263</v>
      </c>
      <c r="E140" s="160">
        <v>94062584</v>
      </c>
      <c r="F140" s="154" t="s">
        <v>273</v>
      </c>
      <c r="G140" s="161" t="s">
        <v>153</v>
      </c>
      <c r="H140" s="166">
        <v>40962</v>
      </c>
      <c r="I140" s="162" t="s">
        <v>145</v>
      </c>
      <c r="J140" s="159" t="s">
        <v>274</v>
      </c>
      <c r="K140" s="169" t="s">
        <v>275</v>
      </c>
      <c r="L140" s="169" t="s">
        <v>276</v>
      </c>
      <c r="M140" s="160" t="s">
        <v>96</v>
      </c>
      <c r="N140" s="160" t="s">
        <v>96</v>
      </c>
      <c r="O140" s="160" t="s">
        <v>96</v>
      </c>
      <c r="P140" s="81"/>
      <c r="Q140" s="82"/>
    </row>
    <row r="141" spans="2:17" ht="60.75" customHeight="1" x14ac:dyDescent="0.3">
      <c r="B141" s="153" t="s">
        <v>113</v>
      </c>
      <c r="C141" s="153">
        <v>982</v>
      </c>
      <c r="D141" s="155" t="s">
        <v>264</v>
      </c>
      <c r="E141" s="160">
        <v>65830923</v>
      </c>
      <c r="F141" s="154" t="s">
        <v>273</v>
      </c>
      <c r="G141" s="161" t="s">
        <v>153</v>
      </c>
      <c r="H141" s="166">
        <v>40523</v>
      </c>
      <c r="I141" s="162" t="s">
        <v>145</v>
      </c>
      <c r="J141" s="159" t="s">
        <v>277</v>
      </c>
      <c r="K141" s="169" t="s">
        <v>279</v>
      </c>
      <c r="L141" s="169" t="s">
        <v>278</v>
      </c>
      <c r="M141" s="160" t="s">
        <v>96</v>
      </c>
      <c r="N141" s="160" t="s">
        <v>96</v>
      </c>
      <c r="O141" s="160" t="s">
        <v>96</v>
      </c>
      <c r="P141" s="81"/>
      <c r="Q141" s="82"/>
    </row>
    <row r="142" spans="2:17" ht="33.6" customHeight="1" x14ac:dyDescent="0.3">
      <c r="B142" s="178" t="s">
        <v>115</v>
      </c>
      <c r="C142" s="178">
        <v>718</v>
      </c>
      <c r="D142" s="155" t="s">
        <v>265</v>
      </c>
      <c r="E142" s="160">
        <v>93236910</v>
      </c>
      <c r="F142" s="178" t="s">
        <v>280</v>
      </c>
      <c r="G142" s="2" t="s">
        <v>153</v>
      </c>
      <c r="H142" s="177" t="s">
        <v>281</v>
      </c>
      <c r="I142" s="4" t="s">
        <v>145</v>
      </c>
      <c r="J142" s="178" t="s">
        <v>282</v>
      </c>
      <c r="K142" s="181" t="s">
        <v>283</v>
      </c>
      <c r="L142" s="181" t="s">
        <v>284</v>
      </c>
      <c r="M142" s="105" t="s">
        <v>96</v>
      </c>
      <c r="N142" s="105" t="s">
        <v>96</v>
      </c>
      <c r="O142" s="105" t="s">
        <v>96</v>
      </c>
      <c r="P142" s="81"/>
      <c r="Q142" s="82"/>
    </row>
    <row r="145" spans="2:7" ht="15" thickBot="1" x14ac:dyDescent="0.35"/>
    <row r="146" spans="2:7" ht="54" customHeight="1" x14ac:dyDescent="0.3">
      <c r="B146" s="108" t="s">
        <v>32</v>
      </c>
      <c r="C146" s="108" t="s">
        <v>48</v>
      </c>
      <c r="D146" s="129" t="s">
        <v>49</v>
      </c>
      <c r="E146" s="108" t="s">
        <v>50</v>
      </c>
      <c r="F146" s="72" t="s">
        <v>55</v>
      </c>
      <c r="G146" s="77"/>
    </row>
    <row r="147" spans="2:7" ht="120.75" customHeight="1" x14ac:dyDescent="0.2">
      <c r="B147" s="207" t="s">
        <v>52</v>
      </c>
      <c r="C147" s="5" t="s">
        <v>92</v>
      </c>
      <c r="D147" s="128">
        <v>25</v>
      </c>
      <c r="E147" s="128">
        <v>25</v>
      </c>
      <c r="F147" s="208">
        <f>+E147+E148+E149</f>
        <v>60</v>
      </c>
      <c r="G147" s="78"/>
    </row>
    <row r="148" spans="2:7" ht="76.2" customHeight="1" x14ac:dyDescent="0.2">
      <c r="B148" s="207"/>
      <c r="C148" s="5" t="s">
        <v>93</v>
      </c>
      <c r="D148" s="69">
        <v>25</v>
      </c>
      <c r="E148" s="128">
        <v>25</v>
      </c>
      <c r="F148" s="209"/>
      <c r="G148" s="78"/>
    </row>
    <row r="149" spans="2:7" ht="69" customHeight="1" x14ac:dyDescent="0.2">
      <c r="B149" s="207"/>
      <c r="C149" s="5" t="s">
        <v>94</v>
      </c>
      <c r="D149" s="128">
        <v>10</v>
      </c>
      <c r="E149" s="128">
        <v>10</v>
      </c>
      <c r="F149" s="210"/>
      <c r="G149" s="78"/>
    </row>
    <row r="150" spans="2:7" x14ac:dyDescent="0.3">
      <c r="C150" s="88"/>
    </row>
    <row r="153" spans="2:7" x14ac:dyDescent="0.3">
      <c r="B153" s="106" t="s">
        <v>56</v>
      </c>
    </row>
    <row r="156" spans="2:7" x14ac:dyDescent="0.3">
      <c r="B156" s="109" t="s">
        <v>32</v>
      </c>
      <c r="C156" s="109" t="s">
        <v>57</v>
      </c>
      <c r="D156" s="108" t="s">
        <v>50</v>
      </c>
      <c r="E156" s="108" t="s">
        <v>16</v>
      </c>
    </row>
    <row r="157" spans="2:7" ht="53.25" customHeight="1" x14ac:dyDescent="0.3">
      <c r="B157" s="89" t="s">
        <v>58</v>
      </c>
      <c r="C157" s="90">
        <v>40</v>
      </c>
      <c r="D157" s="128">
        <f>+E129</f>
        <v>0</v>
      </c>
      <c r="E157" s="211">
        <f>+D157+D158</f>
        <v>60</v>
      </c>
    </row>
    <row r="158" spans="2:7" ht="65.25" customHeight="1" x14ac:dyDescent="0.3">
      <c r="B158" s="89" t="s">
        <v>59</v>
      </c>
      <c r="C158" s="90">
        <v>60</v>
      </c>
      <c r="D158" s="128">
        <f>+F147</f>
        <v>60</v>
      </c>
      <c r="E158" s="212"/>
    </row>
  </sheetData>
  <mergeCells count="70">
    <mergeCell ref="P89:Q89"/>
    <mergeCell ref="P90:Q90"/>
    <mergeCell ref="E157:E158"/>
    <mergeCell ref="J136:L136"/>
    <mergeCell ref="M136:M137"/>
    <mergeCell ref="N136:N137"/>
    <mergeCell ref="O136:O137"/>
    <mergeCell ref="P136:Q137"/>
    <mergeCell ref="P93:Q93"/>
    <mergeCell ref="B101:N101"/>
    <mergeCell ref="D104:E104"/>
    <mergeCell ref="D105:E105"/>
    <mergeCell ref="B108:P108"/>
    <mergeCell ref="B111:N111"/>
    <mergeCell ref="B147:B149"/>
    <mergeCell ref="F147:F149"/>
    <mergeCell ref="E129:E131"/>
    <mergeCell ref="B134:N134"/>
    <mergeCell ref="B136:B137"/>
    <mergeCell ref="C136:C137"/>
    <mergeCell ref="D136:D137"/>
    <mergeCell ref="E136:E137"/>
    <mergeCell ref="F136:F137"/>
    <mergeCell ref="G136:G137"/>
    <mergeCell ref="H136:H137"/>
    <mergeCell ref="I136:I137"/>
    <mergeCell ref="J86:L86"/>
    <mergeCell ref="M86:M87"/>
    <mergeCell ref="N86:N87"/>
    <mergeCell ref="O86:O87"/>
    <mergeCell ref="P86:Q87"/>
    <mergeCell ref="E41:E42"/>
    <mergeCell ref="P74:Q74"/>
    <mergeCell ref="B59:B60"/>
    <mergeCell ref="C59:C60"/>
    <mergeCell ref="D59:E59"/>
    <mergeCell ref="C63:N63"/>
    <mergeCell ref="B65:N65"/>
    <mergeCell ref="P68:Q68"/>
    <mergeCell ref="P69:Q69"/>
    <mergeCell ref="P70:Q70"/>
    <mergeCell ref="P71:Q71"/>
    <mergeCell ref="P72:Q72"/>
    <mergeCell ref="P73:Q73"/>
    <mergeCell ref="C9:N9"/>
    <mergeCell ref="C10:N10"/>
    <mergeCell ref="C11:E11"/>
    <mergeCell ref="B15:C22"/>
    <mergeCell ref="B23:C23"/>
    <mergeCell ref="B2:P2"/>
    <mergeCell ref="B4:P4"/>
    <mergeCell ref="A5:L5"/>
    <mergeCell ref="C7:N7"/>
    <mergeCell ref="C8:N8"/>
    <mergeCell ref="P92:Q92"/>
    <mergeCell ref="P91:Q91"/>
    <mergeCell ref="P94:Q94"/>
    <mergeCell ref="P95:Q95"/>
    <mergeCell ref="M46:N46"/>
    <mergeCell ref="P88:Q88"/>
    <mergeCell ref="P75:Q75"/>
    <mergeCell ref="B81:N81"/>
    <mergeCell ref="B86:B87"/>
    <mergeCell ref="C86:C87"/>
    <mergeCell ref="D86:D87"/>
    <mergeCell ref="E86:E87"/>
    <mergeCell ref="F86:F87"/>
    <mergeCell ref="G86:G87"/>
    <mergeCell ref="H86:H87"/>
    <mergeCell ref="I86:I87"/>
  </mergeCells>
  <dataValidations disablePrompts="1"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 40</vt:lpstr>
      <vt:lpstr>GRUPO 42</vt:lpstr>
      <vt:lpstr>GRUPO 43</vt:lpstr>
      <vt:lpstr>GRUPO 34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2014-12-11T22:58:46Z</dcterms:modified>
</cp:coreProperties>
</file>