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workbookProtection workbookAlgorithmName="SHA-512" workbookHashValue="W+rJLAHXyrH6sCSsSGDPdKSEP9Q6t+tUbPK/X78+4r1ngEsl3PXbxO1qQz2Dz/dpPQc3TwEy1EF8JagfeUyRqQ==" workbookSaltValue="2rxaxet0xyQjA47eHl8QpA==" workbookSpinCount="100000" lockStructure="1"/>
  <bookViews>
    <workbookView xWindow="120" yWindow="132" windowWidth="12516" windowHeight="6660" tabRatio="598" firstSheet="2" activeTab="9"/>
  </bookViews>
  <sheets>
    <sheet name="GRUPO 42" sheetId="8" r:id="rId1"/>
    <sheet name="GRUPO 65" sheetId="11" r:id="rId2"/>
    <sheet name="GRUPO 72" sheetId="12" r:id="rId3"/>
    <sheet name="GRUPO  73" sheetId="13" r:id="rId4"/>
    <sheet name="GRUPO 15" sheetId="14" r:id="rId5"/>
    <sheet name="GRUPO 22" sheetId="15" r:id="rId6"/>
    <sheet name="GRUPO 36 " sheetId="16" r:id="rId7"/>
    <sheet name="GRUPO 17" sheetId="17" r:id="rId8"/>
    <sheet name="GRUPO 37" sheetId="21" r:id="rId9"/>
    <sheet name="GRUPO 12" sheetId="19" r:id="rId10"/>
    <sheet name="GRUPO 64" sheetId="20" r:id="rId11"/>
  </sheets>
  <calcPr calcId="152511"/>
</workbook>
</file>

<file path=xl/calcChain.xml><?xml version="1.0" encoding="utf-8"?>
<calcChain xmlns="http://schemas.openxmlformats.org/spreadsheetml/2006/main">
  <c r="L58" i="16" l="1"/>
  <c r="E23" i="21" l="1"/>
  <c r="F23" i="21"/>
  <c r="C25" i="21"/>
  <c r="E25" i="21"/>
  <c r="E41" i="21"/>
  <c r="A51" i="21"/>
  <c r="K51" i="21"/>
  <c r="K58" i="21" s="1"/>
  <c r="C62" i="21" s="1"/>
  <c r="A52" i="21"/>
  <c r="A53" i="21" s="1"/>
  <c r="A54" i="21" s="1"/>
  <c r="A55" i="21" s="1"/>
  <c r="A56" i="21" s="1"/>
  <c r="A57" i="21" s="1"/>
  <c r="M58" i="21"/>
  <c r="C63" i="21" s="1"/>
  <c r="N58" i="21"/>
  <c r="K107" i="21"/>
  <c r="K115" i="21" s="1"/>
  <c r="C117" i="21" s="1"/>
  <c r="A108" i="21"/>
  <c r="A109" i="21" s="1"/>
  <c r="A110" i="21" s="1"/>
  <c r="A111" i="21" s="1"/>
  <c r="A112" i="21" s="1"/>
  <c r="A113" i="21" s="1"/>
  <c r="A114" i="21" s="1"/>
  <c r="K108" i="21"/>
  <c r="K109" i="21"/>
  <c r="K110" i="21"/>
  <c r="L115" i="21"/>
  <c r="M115" i="21"/>
  <c r="N115" i="21"/>
  <c r="E121" i="21"/>
  <c r="F137" i="21"/>
  <c r="E147" i="21"/>
  <c r="E23" i="20" l="1"/>
  <c r="F23" i="20"/>
  <c r="C25" i="20" s="1"/>
  <c r="E25" i="20"/>
  <c r="E41" i="20"/>
  <c r="K50" i="20"/>
  <c r="A51" i="20"/>
  <c r="K51" i="20"/>
  <c r="A52" i="20"/>
  <c r="A53" i="20"/>
  <c r="K53" i="20"/>
  <c r="K54" i="20"/>
  <c r="C58" i="20" s="1"/>
  <c r="M54" i="20"/>
  <c r="N54" i="20"/>
  <c r="C79" i="20"/>
  <c r="C80" i="20"/>
  <c r="K105" i="20"/>
  <c r="K113" i="20" s="1"/>
  <c r="C115" i="20" s="1"/>
  <c r="A106" i="20"/>
  <c r="A107" i="20" s="1"/>
  <c r="A108" i="20" s="1"/>
  <c r="A109" i="20" s="1"/>
  <c r="A110" i="20" s="1"/>
  <c r="A111" i="20" s="1"/>
  <c r="A112" i="20" s="1"/>
  <c r="K106" i="20"/>
  <c r="K107" i="20"/>
  <c r="K108" i="20"/>
  <c r="K109" i="20"/>
  <c r="K110" i="20"/>
  <c r="K111" i="20"/>
  <c r="K112" i="20"/>
  <c r="L113" i="20"/>
  <c r="M113" i="20"/>
  <c r="N113" i="20"/>
  <c r="E119" i="20"/>
  <c r="F135" i="20"/>
  <c r="D145" i="20"/>
  <c r="E145" i="20" s="1"/>
  <c r="D146" i="20"/>
  <c r="E23" i="19"/>
  <c r="F23" i="19"/>
  <c r="C25" i="19" s="1"/>
  <c r="E25" i="19"/>
  <c r="E41" i="19"/>
  <c r="A51" i="19"/>
  <c r="K51" i="19"/>
  <c r="A52" i="19"/>
  <c r="A53" i="19" s="1"/>
  <c r="A55" i="19" s="1"/>
  <c r="K52" i="19"/>
  <c r="K53" i="19"/>
  <c r="A54" i="19"/>
  <c r="K54" i="19"/>
  <c r="L55" i="19"/>
  <c r="K56" i="19"/>
  <c r="M56" i="19"/>
  <c r="N56" i="19"/>
  <c r="O56" i="19"/>
  <c r="C60" i="19"/>
  <c r="C81" i="19"/>
  <c r="C82" i="19"/>
  <c r="C83" i="19"/>
  <c r="C84" i="19"/>
  <c r="C85" i="19"/>
  <c r="K107" i="19"/>
  <c r="A108" i="19"/>
  <c r="K108" i="19"/>
  <c r="K115" i="19" s="1"/>
  <c r="C117" i="19" s="1"/>
  <c r="A109" i="19"/>
  <c r="A110" i="19" s="1"/>
  <c r="A111" i="19" s="1"/>
  <c r="A112" i="19" s="1"/>
  <c r="A113" i="19" s="1"/>
  <c r="A114" i="19" s="1"/>
  <c r="K109" i="19"/>
  <c r="K110" i="19"/>
  <c r="K111" i="19"/>
  <c r="K112" i="19"/>
  <c r="K113" i="19"/>
  <c r="K114" i="19"/>
  <c r="L115" i="19"/>
  <c r="M115" i="19"/>
  <c r="N115" i="19"/>
  <c r="F137" i="19"/>
  <c r="D148" i="19" s="1"/>
  <c r="E147" i="19" s="1"/>
  <c r="D147" i="19"/>
  <c r="E23" i="17" l="1"/>
  <c r="F23" i="17"/>
  <c r="C25" i="17"/>
  <c r="E25" i="17"/>
  <c r="E41" i="17"/>
  <c r="A51" i="17"/>
  <c r="K51" i="17"/>
  <c r="A52" i="17"/>
  <c r="A53" i="17" s="1"/>
  <c r="A54" i="17" s="1"/>
  <c r="A55" i="17" s="1"/>
  <c r="A56" i="17" s="1"/>
  <c r="A57" i="17" s="1"/>
  <c r="K52" i="17"/>
  <c r="K58" i="17"/>
  <c r="C62" i="17" s="1"/>
  <c r="M58" i="17"/>
  <c r="C63" i="17" s="1"/>
  <c r="N58" i="17"/>
  <c r="C89" i="17"/>
  <c r="K108" i="17"/>
  <c r="A109" i="17"/>
  <c r="K109" i="17"/>
  <c r="A110" i="17"/>
  <c r="A111" i="17" s="1"/>
  <c r="A112" i="17" s="1"/>
  <c r="A113" i="17" s="1"/>
  <c r="A114" i="17" s="1"/>
  <c r="A115" i="17" s="1"/>
  <c r="K110" i="17"/>
  <c r="K111" i="17"/>
  <c r="K116" i="17"/>
  <c r="C118" i="17" s="1"/>
  <c r="L116" i="17"/>
  <c r="M116" i="17"/>
  <c r="N116" i="17"/>
  <c r="E122" i="17"/>
  <c r="F138" i="17"/>
  <c r="D148" i="17"/>
  <c r="E148" i="17"/>
  <c r="D149" i="17"/>
  <c r="E23" i="16"/>
  <c r="F23" i="16"/>
  <c r="C25" i="16"/>
  <c r="E25" i="16"/>
  <c r="E41" i="16"/>
  <c r="A51" i="16"/>
  <c r="A52" i="16"/>
  <c r="A53" i="16" s="1"/>
  <c r="A54" i="16" s="1"/>
  <c r="A55" i="16" s="1"/>
  <c r="A56" i="16" s="1"/>
  <c r="A57" i="16" s="1"/>
  <c r="K52" i="16"/>
  <c r="K58" i="16" s="1"/>
  <c r="C62" i="16" s="1"/>
  <c r="M58" i="16"/>
  <c r="C63" i="16" s="1"/>
  <c r="N58" i="16"/>
  <c r="C89" i="16"/>
  <c r="C93" i="16"/>
  <c r="K114" i="16"/>
  <c r="A115" i="16"/>
  <c r="A116" i="16"/>
  <c r="A117" i="16"/>
  <c r="A118" i="16" s="1"/>
  <c r="A119" i="16" s="1"/>
  <c r="A120" i="16" s="1"/>
  <c r="A121" i="16" s="1"/>
  <c r="K117" i="16"/>
  <c r="K118" i="16"/>
  <c r="K122" i="16"/>
  <c r="L122" i="16"/>
  <c r="M122" i="16"/>
  <c r="N122" i="16"/>
  <c r="C124" i="16"/>
  <c r="E128" i="16"/>
  <c r="D156" i="16" s="1"/>
  <c r="E156" i="16" s="1"/>
  <c r="C137" i="16"/>
  <c r="F146" i="16"/>
  <c r="D157" i="16" s="1"/>
  <c r="K53" i="13" l="1"/>
  <c r="K51" i="13"/>
  <c r="K50" i="13"/>
  <c r="C92" i="14"/>
  <c r="C91" i="14"/>
  <c r="C90" i="14"/>
  <c r="C135" i="15" l="1"/>
  <c r="C136" i="15"/>
  <c r="C134" i="15"/>
  <c r="C93" i="15"/>
  <c r="C92" i="15"/>
  <c r="C90" i="15"/>
  <c r="C91" i="15"/>
  <c r="C89" i="15"/>
  <c r="C133" i="14"/>
  <c r="C134" i="14"/>
  <c r="C132" i="14"/>
  <c r="C89" i="14"/>
  <c r="C88" i="14"/>
  <c r="C132" i="13"/>
  <c r="C133" i="13"/>
  <c r="C131" i="13"/>
  <c r="C92" i="13"/>
  <c r="C93" i="13"/>
  <c r="C91" i="13"/>
  <c r="C90" i="13"/>
  <c r="C89" i="13"/>
  <c r="C133" i="12"/>
  <c r="C134" i="12"/>
  <c r="C132" i="12"/>
  <c r="C92" i="12"/>
  <c r="C93" i="12"/>
  <c r="C91" i="12"/>
  <c r="C90" i="12"/>
  <c r="C89" i="12"/>
  <c r="C90" i="8"/>
  <c r="C91" i="8"/>
  <c r="C89" i="8"/>
  <c r="C88" i="8"/>
  <c r="C134" i="8"/>
  <c r="C133" i="8"/>
  <c r="C132" i="8"/>
  <c r="C132" i="11"/>
  <c r="C133" i="11"/>
  <c r="C134" i="11"/>
  <c r="C92" i="11"/>
  <c r="C91" i="11"/>
  <c r="C90" i="11"/>
  <c r="C89" i="11"/>
  <c r="K52" i="15" l="1"/>
  <c r="K111" i="14"/>
  <c r="K51" i="14"/>
  <c r="K52" i="13"/>
  <c r="K58" i="13" s="1"/>
  <c r="K52" i="11"/>
  <c r="K52" i="8"/>
  <c r="M58" i="14"/>
  <c r="K114" i="15"/>
  <c r="K113" i="15"/>
  <c r="K112" i="15"/>
  <c r="K111" i="15"/>
  <c r="K112" i="14"/>
  <c r="K109" i="14"/>
  <c r="K111" i="13"/>
  <c r="K110" i="13"/>
  <c r="K109" i="13"/>
  <c r="K108" i="13"/>
  <c r="K112" i="12"/>
  <c r="N58" i="14"/>
  <c r="K111" i="12"/>
  <c r="K110" i="12"/>
  <c r="K109" i="12"/>
  <c r="K111" i="11"/>
  <c r="K110" i="11"/>
  <c r="K109" i="11"/>
  <c r="K112" i="8"/>
  <c r="K111" i="8"/>
  <c r="K110" i="8"/>
  <c r="K109" i="8"/>
  <c r="K54" i="12"/>
  <c r="K51" i="15"/>
  <c r="K58" i="15" s="1"/>
  <c r="C62" i="15" s="1"/>
  <c r="F141" i="15"/>
  <c r="D152" i="15" s="1"/>
  <c r="E125" i="15"/>
  <c r="D151" i="15" s="1"/>
  <c r="N119" i="15"/>
  <c r="M119" i="15"/>
  <c r="L119" i="15"/>
  <c r="K119" i="15"/>
  <c r="C121" i="15" s="1"/>
  <c r="A112" i="15"/>
  <c r="A113" i="15" s="1"/>
  <c r="A114" i="15" s="1"/>
  <c r="A115" i="15" s="1"/>
  <c r="A116" i="15" s="1"/>
  <c r="A117" i="15" s="1"/>
  <c r="A118" i="15" s="1"/>
  <c r="A51" i="15"/>
  <c r="A52" i="15" s="1"/>
  <c r="A53" i="15" s="1"/>
  <c r="A54" i="15" s="1"/>
  <c r="A55" i="15" s="1"/>
  <c r="A56" i="15" s="1"/>
  <c r="A57" i="15" s="1"/>
  <c r="E41" i="15"/>
  <c r="F23" i="15"/>
  <c r="C25" i="15" s="1"/>
  <c r="E23" i="15"/>
  <c r="E25" i="15" s="1"/>
  <c r="K50" i="14"/>
  <c r="K58" i="14" s="1"/>
  <c r="C62" i="14" s="1"/>
  <c r="F139" i="14"/>
  <c r="D150" i="14" s="1"/>
  <c r="E123" i="14"/>
  <c r="D149" i="14" s="1"/>
  <c r="M117" i="14"/>
  <c r="L117" i="14"/>
  <c r="A110" i="14"/>
  <c r="A111" i="14" s="1"/>
  <c r="A112" i="14" s="1"/>
  <c r="A113" i="14" s="1"/>
  <c r="A114" i="14" s="1"/>
  <c r="A115" i="14" s="1"/>
  <c r="A116" i="14" s="1"/>
  <c r="A51" i="14"/>
  <c r="A52" i="14" s="1"/>
  <c r="A53" i="14" s="1"/>
  <c r="A54" i="14" s="1"/>
  <c r="A55" i="14" s="1"/>
  <c r="A56" i="14" s="1"/>
  <c r="A57" i="14" s="1"/>
  <c r="E41" i="14"/>
  <c r="F23" i="14"/>
  <c r="C25" i="14" s="1"/>
  <c r="E23" i="14"/>
  <c r="E25" i="14" s="1"/>
  <c r="C62" i="13"/>
  <c r="F138" i="13"/>
  <c r="D149" i="13" s="1"/>
  <c r="E122" i="13"/>
  <c r="D148" i="13" s="1"/>
  <c r="E148" i="13" s="1"/>
  <c r="O116" i="13"/>
  <c r="M116" i="13"/>
  <c r="L116" i="13"/>
  <c r="K116" i="13"/>
  <c r="C118" i="13" s="1"/>
  <c r="A109" i="13"/>
  <c r="A110" i="13" s="1"/>
  <c r="A111" i="13" s="1"/>
  <c r="A112" i="13" s="1"/>
  <c r="A113" i="13" s="1"/>
  <c r="A114" i="13" s="1"/>
  <c r="A115" i="13" s="1"/>
  <c r="A51" i="13"/>
  <c r="A52" i="13" s="1"/>
  <c r="A53" i="13" s="1"/>
  <c r="A54" i="13" s="1"/>
  <c r="A55" i="13" s="1"/>
  <c r="A56" i="13" s="1"/>
  <c r="A57" i="13" s="1"/>
  <c r="E41" i="13"/>
  <c r="F23" i="13"/>
  <c r="C25" i="13" s="1"/>
  <c r="E23" i="13"/>
  <c r="E25" i="13" s="1"/>
  <c r="K53" i="12"/>
  <c r="K52" i="12"/>
  <c r="F139" i="12"/>
  <c r="E123" i="12"/>
  <c r="D149" i="12" s="1"/>
  <c r="E149" i="12" s="1"/>
  <c r="M117" i="12"/>
  <c r="L117" i="12"/>
  <c r="A110" i="12"/>
  <c r="A111" i="12" s="1"/>
  <c r="A112" i="12" s="1"/>
  <c r="A113" i="12" s="1"/>
  <c r="A114" i="12" s="1"/>
  <c r="A115" i="12" s="1"/>
  <c r="A116" i="12" s="1"/>
  <c r="K51" i="12"/>
  <c r="A51" i="12"/>
  <c r="A52" i="12" s="1"/>
  <c r="A53" i="12" s="1"/>
  <c r="A54" i="12" s="1"/>
  <c r="A55" i="12" s="1"/>
  <c r="A56" i="12" s="1"/>
  <c r="A57" i="12" s="1"/>
  <c r="K50" i="12"/>
  <c r="E41" i="12"/>
  <c r="F23" i="12"/>
  <c r="C25" i="12" s="1"/>
  <c r="E23" i="12"/>
  <c r="E25" i="12" s="1"/>
  <c r="F139" i="11"/>
  <c r="D150" i="11" s="1"/>
  <c r="E123" i="11"/>
  <c r="D149" i="11" s="1"/>
  <c r="E149" i="11" s="1"/>
  <c r="O117" i="11"/>
  <c r="M117" i="11"/>
  <c r="L117" i="11"/>
  <c r="K117" i="11"/>
  <c r="C119" i="11" s="1"/>
  <c r="A111" i="11"/>
  <c r="A113" i="11" s="1"/>
  <c r="A114" i="11" s="1"/>
  <c r="A115" i="11" s="1"/>
  <c r="A116" i="11" s="1"/>
  <c r="A110" i="11"/>
  <c r="O58" i="11"/>
  <c r="M58" i="11"/>
  <c r="K58" i="11"/>
  <c r="C62" i="11" s="1"/>
  <c r="K51" i="11"/>
  <c r="A51" i="11"/>
  <c r="A52" i="11" s="1"/>
  <c r="A53" i="11" s="1"/>
  <c r="A54" i="11" s="1"/>
  <c r="A55" i="11" s="1"/>
  <c r="A56" i="11" s="1"/>
  <c r="A57" i="11" s="1"/>
  <c r="E41" i="11"/>
  <c r="F23" i="11"/>
  <c r="C25" i="11" s="1"/>
  <c r="E23" i="11"/>
  <c r="E25" i="11" s="1"/>
  <c r="K51" i="8"/>
  <c r="K58" i="8" s="1"/>
  <c r="K58" i="12" l="1"/>
  <c r="C62" i="12" s="1"/>
  <c r="E149" i="14"/>
  <c r="K117" i="14"/>
  <c r="C119" i="14" s="1"/>
  <c r="E151" i="15"/>
  <c r="K117" i="12"/>
  <c r="C119" i="12" s="1"/>
  <c r="M58" i="8" l="1"/>
  <c r="E23" i="8"/>
  <c r="F23" i="8"/>
  <c r="C25" i="8" l="1"/>
  <c r="N117" i="8" l="1"/>
  <c r="M117" i="8"/>
  <c r="L117" i="8"/>
  <c r="K117" i="8"/>
  <c r="A110" i="8"/>
  <c r="A111" i="8" s="1"/>
  <c r="A112" i="8" s="1"/>
  <c r="A113" i="8" s="1"/>
  <c r="A114" i="8" s="1"/>
  <c r="A115" i="8" s="1"/>
  <c r="A116" i="8" s="1"/>
  <c r="E41" i="8"/>
  <c r="E25" i="8" l="1"/>
  <c r="E123" i="8" l="1"/>
  <c r="D149" i="8" s="1"/>
  <c r="F139" i="8"/>
  <c r="D150" i="8" s="1"/>
  <c r="E149" i="8" l="1"/>
  <c r="C119" i="8" l="1"/>
  <c r="C62" i="8"/>
  <c r="A51" i="8"/>
  <c r="A52" i="8" l="1"/>
  <c r="A53" i="8" s="1"/>
  <c r="A54" i="8" s="1"/>
  <c r="A55" i="8" s="1"/>
  <c r="A56" i="8" s="1"/>
  <c r="A57" i="8" s="1"/>
</calcChain>
</file>

<file path=xl/sharedStrings.xml><?xml version="1.0" encoding="utf-8"?>
<sst xmlns="http://schemas.openxmlformats.org/spreadsheetml/2006/main" count="3716" uniqueCount="558">
  <si>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</si>
  <si>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</si>
  <si>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</si>
  <si>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</si>
  <si>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</si>
  <si>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</si>
  <si>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</si>
  <si>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</si>
  <si>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</si>
  <si>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</si>
  <si>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</si>
  <si>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</si>
  <si>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</si>
  <si>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</si>
  <si>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</si>
  <si>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</si>
  <si>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</si>
  <si>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</si>
  <si>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</si>
  <si>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</si>
  <si>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</si>
  <si>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</si>
  <si>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</si>
  <si>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</si>
  <si>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</si>
  <si>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</si>
  <si>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</si>
  <si>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</si>
  <si>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</si>
  <si>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</si>
  <si>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</si>
  <si>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</si>
  <si>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</si>
  <si>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</si>
  <si>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</si>
  <si>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</si>
  <si>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</si>
  <si>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</si>
  <si>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</si>
  <si>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</si>
  <si>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</si>
  <si>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</si>
  <si>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</si>
  <si>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</si>
  <si>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</si>
  <si>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</si>
  <si>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</si>
  <si>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</si>
  <si>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</si>
  <si>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</si>
  <si>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</si>
  <si>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</si>
  <si>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</si>
  <si>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</si>
  <si>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</si>
  <si>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</si>
  <si>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</si>
  <si>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</si>
  <si>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</si>
  <si>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</si>
  <si>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</si>
  <si>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</si>
  <si>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</si>
  <si>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</si>
  <si>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</si>
  <si>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</si>
  <si>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</si>
  <si>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</si>
  <si>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</si>
  <si>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</si>
  <si>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</si>
  <si>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</si>
  <si>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</si>
  <si>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</si>
  <si>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</si>
  <si>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</si>
  <si>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</si>
  <si>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</si>
  <si>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</si>
  <si>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</si>
  <si>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</si>
  <si>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</si>
  <si>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</si>
  <si>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</si>
  <si>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</si>
  <si>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</si>
  <si>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</si>
  <si>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</si>
  <si>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</si>
  <si>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</si>
  <si>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</si>
  <si>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</si>
  <si>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</si>
  <si>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</si>
  <si>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</si>
  <si>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</si>
  <si>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</si>
  <si>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</si>
  <si>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</si>
  <si>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</si>
  <si>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</si>
  <si>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</si>
  <si>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</si>
  <si>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</si>
  <si>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</si>
  <si>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</si>
  <si>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</si>
  <si>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</si>
  <si>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</si>
  <si>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</si>
  <si>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</si>
  <si>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CDI CON ARRIENDO</t>
  </si>
  <si>
    <t>DECLARACIÓN EXTRA JUICIO  O CERTIFICADO DEL JUZGADO DE QUE SE ADELANTA ACCIÓN DE PERTENENCIA EN CASO DE POSECIÓN</t>
  </si>
  <si>
    <t>*** Si es propia, en arriendo,  posesión , comodato ó con autorización de uso, con que entidad</t>
  </si>
  <si>
    <r>
      <t>PROFESIONAL DE APOYO PEDAGÓGICO  POR C</t>
    </r>
    <r>
      <rPr>
        <b/>
        <sz val="11"/>
        <color theme="1"/>
        <rFont val="Calibri"/>
        <family val="2"/>
        <scheme val="minor"/>
      </rPr>
      <t xml:space="preserve">ADA MIL CUPOS </t>
    </r>
    <r>
      <rPr>
        <sz val="11"/>
        <color theme="1"/>
        <rFont val="Calibri"/>
        <family val="2"/>
        <scheme val="minor"/>
      </rPr>
      <t>OFERTADOS O FRACIÓN INFERIOR</t>
    </r>
  </si>
  <si>
    <r>
      <t xml:space="preserve">COORDINADORCOORDINADOR GENERAL DEL PROYECTO </t>
    </r>
    <r>
      <rPr>
        <b/>
        <sz val="11"/>
        <color theme="1"/>
        <rFont val="Calibri"/>
        <family val="2"/>
        <scheme val="minor"/>
      </rPr>
      <t>POR CADA MIL</t>
    </r>
    <r>
      <rPr>
        <sz val="11"/>
        <color theme="1"/>
        <rFont val="Calibri"/>
        <family val="2"/>
        <scheme val="minor"/>
      </rPr>
      <t xml:space="preserve"> CUPOS OFERTADOS O FRACIÓN INFERIOR</t>
    </r>
  </si>
  <si>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</si>
  <si>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NOTA EXPLICATIVA: Este formato debe diligenciarse cuantas veces sea necesario de acuerdo al numero de Grupos.</t>
  </si>
  <si>
    <t>FUNDACION SOCIAL PARA LA FORMACION Y EL MEJORAMIENTO DEL DESEMPEÑO EMPRESARIAL,LABORAL,CIVICO Y ACADEMICO FUNIMEDES</t>
  </si>
  <si>
    <t>GOBERNACION DEL TOLIMA</t>
  </si>
  <si>
    <t>NO APLICA</t>
  </si>
  <si>
    <t>53 A 56</t>
  </si>
  <si>
    <t>ICBF</t>
  </si>
  <si>
    <t>57 A 58</t>
  </si>
  <si>
    <t>NO HAY OBSERVCIONES</t>
  </si>
  <si>
    <t>FONDO FINANCIERO DE PROYECTOS DE DESARROLLO FONADE</t>
  </si>
  <si>
    <t xml:space="preserve"> </t>
  </si>
  <si>
    <t>58 A 60</t>
  </si>
  <si>
    <t>NO HAY OBSERVACIONES</t>
  </si>
  <si>
    <t>MINISTERIO DE EDUCACION NACIONAL</t>
  </si>
  <si>
    <t>FPI 73511</t>
  </si>
  <si>
    <t>57 A 68</t>
  </si>
  <si>
    <t>FPI 73113</t>
  </si>
  <si>
    <t>65 A 72</t>
  </si>
  <si>
    <t>73 A 54</t>
  </si>
  <si>
    <t>EXPERIENCIA QUE ACREDITADA PARA EL GRUPO</t>
  </si>
  <si>
    <t>71  A   86</t>
  </si>
  <si>
    <t>343</t>
  </si>
  <si>
    <t>FPI73510</t>
  </si>
  <si>
    <t>206 A 217</t>
  </si>
  <si>
    <t>FONDO FINANIERO DE PROYECTOS DE DESARROLLO FONADE</t>
  </si>
  <si>
    <t>FUNDACION COLOMBIA PRESENTE FUNCOLOMBIA</t>
  </si>
  <si>
    <t>220 A 221</t>
  </si>
  <si>
    <t>174 A 175</t>
  </si>
  <si>
    <t>MINISTERIO DE EDUCACION  NACIONAL</t>
  </si>
  <si>
    <t>FPI73513</t>
  </si>
  <si>
    <t>220 A 230</t>
  </si>
  <si>
    <t>245 A 248</t>
  </si>
  <si>
    <t>FPI73514</t>
  </si>
  <si>
    <t>NO  APLICA</t>
  </si>
  <si>
    <t xml:space="preserve"> 226 A 235</t>
  </si>
  <si>
    <t>238 A 239</t>
  </si>
  <si>
    <t>187 A 192</t>
  </si>
  <si>
    <t>N0</t>
  </si>
  <si>
    <t>231 A 235</t>
  </si>
  <si>
    <t>237 A 251</t>
  </si>
  <si>
    <t>255</t>
  </si>
  <si>
    <t>348</t>
  </si>
  <si>
    <t>1470</t>
  </si>
  <si>
    <t>412</t>
  </si>
  <si>
    <t>1058</t>
  </si>
  <si>
    <t>se encuentra en el grupo 15 en el folio 176</t>
  </si>
  <si>
    <t>3.47</t>
  </si>
  <si>
    <t>SE DESCUENTAN 3 DIAS PORQUE SE TRASLAPAN CON LA CERTIFICACION FPI73511 MEN</t>
  </si>
  <si>
    <t>3 dias</t>
  </si>
  <si>
    <t>2.5</t>
  </si>
  <si>
    <t>2.9</t>
  </si>
  <si>
    <t>se desccuenta 12 dias que se traslapan con la certificacion 2122984 anterior de FONADE Y SE descuenta 75 DIAS debido a que la certificacion estaba hasta el 15 de diciembre de 2014</t>
  </si>
  <si>
    <t>2192181887.08</t>
  </si>
  <si>
    <t>ESTa certificacion se presento en el grupo 42</t>
  </si>
  <si>
    <t>3.4</t>
  </si>
  <si>
    <t>se descuentan 12 dias debido a que se traslapa con la certificacion FONADE 2122980 y 90 dias que se descuentan de la terminacion del contrato que va hasta el 30 de diciembre de 2014.</t>
  </si>
  <si>
    <t>812215571.04</t>
  </si>
  <si>
    <t>MARIA YANIE RODRIGUEZ MUÑOZ</t>
  </si>
  <si>
    <t>PSICOLOGA</t>
  </si>
  <si>
    <t>HOGAR INFANTIL NIÑA MARIA</t>
  </si>
  <si>
    <t xml:space="preserve">A. ORGANIZAR Y REVISAR EL DESARROLLO DE LAS ACCIONES PEDAGOGICAS, SOCIO- FAMILIARES, PSICOLOGICAS, NUTRICIONALES, FORMATIVAS, Y RECREATIVAS CON LOS NIÑOS /AS Y SUS FAMILIAS       B. RECIBIR , REVISAR DE ACUERDO A LOSLINEAMIENTOS TECNICOS ADMINISTRATIVOS Y RCHIVAR LAS VALORACIONES E INFORMES QUE HAGAN LOS RESPECTIVOS PROFESIONALES AL NIÑO(A)                </t>
  </si>
  <si>
    <t>LUZ MARINA SALAZAR OSPINA</t>
  </si>
  <si>
    <t>ADMINISTRADOR DE NEGOCIOS</t>
  </si>
  <si>
    <t>UNIVERSIDAD DEL QUINDIO</t>
  </si>
  <si>
    <t>PROPORCIÓN T.HNO/CUPOS (316)</t>
  </si>
  <si>
    <t>COLEGIO DE BACHILLERATO ACADEMICO ROSARISTA</t>
  </si>
  <si>
    <t>7 DE FEBRERO HASTA EL 12/12/2010- 4/02/2011 HASTA EL 30 /11/2011</t>
  </si>
  <si>
    <t>A. RECEPCIONAR DE LOS DOCENTES TODA LA DOCUMENTACION E INFORMACION SOLICITADA Y SUMINISTRARLA OPORTUNAMENTE A LA COORDINACION DE SISTEMATIZACION E INFORMACION, ESPECIALMENTE A LOS REFERENTES AL PROCESOD E MATRICULA Y MONITOREO DEL SIMAT                                  B. APOYAR AL PROCESO DE CAPACITACION A DOCENTRS SEGUN LAS CARACTERISTICAS PROPIAS DEL CONTEXTO                 C. PARTICIPAR EN LA ELABORACION DEL PLANEAMIENTO Y PROGRAMACION DE ACTIVIDADES ASIGNADAS.</t>
  </si>
  <si>
    <t>LUZ AIDA QUEBRADA GUAYARA</t>
  </si>
  <si>
    <t>UNIVERSIDAD ANTONIO NARIÑO</t>
  </si>
  <si>
    <t xml:space="preserve">1. UNIVERSIDAD ANTONIO NARIÑO 2. ACCDI </t>
  </si>
  <si>
    <t>1. FEBRERO DEL 2008 HASTA 10/06/2008      2. 1/08/2009 HASTA EL 31/12/2009, 03/ 2010</t>
  </si>
  <si>
    <t>MARICELA RESTREPO ARIAS</t>
  </si>
  <si>
    <t>UNIVERSIDAD NACIONAL ABIERTA Y A DISTANCIA - UNAD</t>
  </si>
  <si>
    <t>1. FUNDACION PICACHOS</t>
  </si>
  <si>
    <t>1. 1/02/2013 HASTA 31/12/2013</t>
  </si>
  <si>
    <t>1. EFECTUAR VISITAS DE SEGUIMIENTO PSICOSOCIAL A NNAQUE SE ENCUENTREN EN PROCESO DE ATENCION PSICOLOGICA Y PSICOPEDAGOGICA EN EL SEMESTRE           2. REALIZAR UNA 1.ATENCION INDISCIPLINARIA MEDIANTE ENFOQUE DIFERENCIAL A NNA, VINCULADOS AL TRABAJO INFANTIL EN LA ZONA RURAL A TRAVES DE VISITAS Y ACOMPAÑAMIENTO PSICOSOCIAL</t>
  </si>
  <si>
    <t>SANDRA MILENA ZARATE PEÑA</t>
  </si>
  <si>
    <t>ADMINISTRADOR DE EMPRESAS</t>
  </si>
  <si>
    <t>UNIVERSIDAD DEL TOLIMA</t>
  </si>
  <si>
    <t>FUNIMEDES</t>
  </si>
  <si>
    <t>3/05/2010 HASTA EL 15/12/2010, 16/01/2011 AL 15/12/2011, 10/01/2012 AL 15/12/2012</t>
  </si>
  <si>
    <t>1. DISEÑAR ESTRATEGIAS PARA LA EJECUCION, MONITOREO Y EVALUACION DE LA ESTRATEGIA DE CERO A SIEMPRE, COORDINAR Y MONITOREAR LAS FUNCIONES DE LOS COORDINADORES Y DEL TALENTO HUMANO EN GENERAL</t>
  </si>
  <si>
    <t>LICENCIADO EN EDUCACION INFANTIL Y PREESCOLAR</t>
  </si>
  <si>
    <t>ADRIANA ORTEGON BARRERA</t>
  </si>
  <si>
    <t>COLEGIO BACHILLERATO ACADEMICO ROSARISTA</t>
  </si>
  <si>
    <t xml:space="preserve">1. ADELANTAR  PROCESOS DE INDUCCION CON EL TALENTO HUMANO QUE SE VINCULARA AL PROGRAMA                   2. VERFICAR EL DESEMPEÑO DEL LOS DOCENTES EN SU QUEHACER PEDAGOGICO                     </t>
  </si>
  <si>
    <t>ADRIANA ALEXANDRA RODRIGUEZ ALVAREZ</t>
  </si>
  <si>
    <t>CONTADORA PUBLICA</t>
  </si>
  <si>
    <t>UNIVERSIDAD COOPERATIVA DE COLOMBIA</t>
  </si>
  <si>
    <t xml:space="preserve">SI </t>
  </si>
  <si>
    <t>CDI  MODALIDAD FAMILIAR</t>
  </si>
  <si>
    <t>NA</t>
  </si>
  <si>
    <t>PIEDAD RODRIGUEZ HERNANDEZ</t>
  </si>
  <si>
    <t>LICENCIADO EN EDUCACION PRRESCOLAR</t>
  </si>
  <si>
    <t>07/02/2013 AL 29/11/2013, 27/01/2014 AL 21/11/2014</t>
  </si>
  <si>
    <t>HILDA ROCIO TRUJILLO SUAREZ</t>
  </si>
  <si>
    <t>LICENCIADA EN EDUCACION BASICA CON ENFASIS EN LENGUAS CASTELLANAS</t>
  </si>
  <si>
    <t>7/02/2013 AL 29/11/2013, 27/01/2014 AL 21/11/2014</t>
  </si>
  <si>
    <t>KELLY TATIANA JIMENEZ GARCIA</t>
  </si>
  <si>
    <t>UNIVERSIDAD DE MANIZALEZ</t>
  </si>
  <si>
    <t>I:FUNDACION MANUEL MEJIA          II. ALCALDIA MUNICIPAL DE NORCASIA CALDAS</t>
  </si>
  <si>
    <t xml:space="preserve">I. 2/08/2013 AL 31/12/2013  II. 18/01/2012 AL 30/09/2012  </t>
  </si>
  <si>
    <t>I. REALIZAR UN PROCESO DE INTERVENCION SISTEMICA BREVE A 52 FAMILIAS DEL SECTOR O ZONA URBANA DEL MUNICIPIO ASIGNADO             2. ASISTIR CUMPLIDAMENTE AL DESARROLLO DE CADA UNA DE LAS ACTIVIDADES PREVISTAS CON LAS FAMILIAS PARTICIPANTES II. PRESTACION DE SERVICIOS PROFESIONALES EN EL AREA DE PSICOLOGIA PARA LA ATENCION DE LA COMISARIA DE FAMILIA BRINDANDO ASISTENCIA A LOS NIÑOS Y NIÑAS ADOLESCENTES DEL MUNICIPIO DE NORCASIA</t>
  </si>
  <si>
    <t>KAREN CONSTANZA MARIN LOAIZA</t>
  </si>
  <si>
    <t>1. 21/02/2012 AL 14/1172014</t>
  </si>
  <si>
    <t>1.APOYAR EL DISEÑO Y APLICACIÓN DE EVALAUCION DEL DESARROLLO DE LOS NIÑOS Y NIÑAS , APOYAR EL DISEÑO E IMPLEMENTACION DE PROYECTOS PEDAGOGICOS QUE RESPONDAN A UNA EDUCACION INCLUYENTE, REMISION A LAS AUTORIDADES COMPETENTES LOS CASOS DE MALTRATO INFANTIL , DAR CAPACITACION DE DETECCION E INTERVENCION DE CASOS DE VIOLENCIA FAMILIAR Y MALTRATO</t>
  </si>
  <si>
    <t>JULIAN VALDERRAMA CORREA</t>
  </si>
  <si>
    <t>INGENIERO ADMINISTRATIVO</t>
  </si>
  <si>
    <t>UNIVERSIDAD CATOLICA DE MANIZALEZ</t>
  </si>
  <si>
    <t>UNION TEMPORAL EDUCATIVA INTEGRAL MADRES E HIJOS</t>
  </si>
  <si>
    <t>I.UNION TEMPORAL EDUCATIVA INTEGRAL MADRES E HIJOS</t>
  </si>
  <si>
    <t>I. 18/06/2009 AL 15/12/2009  , 10/01/2010  AL 11/12/2010, 05/01/2011 AL 21/12/2011</t>
  </si>
  <si>
    <t>I. APOYAR LOS PROYECTOS PRODUCTIVOS PEDAGOGICOS PARA MEJORAR LA CALIDAD DE VIDA DE LA FAMILIA, COORDINAR Y MONITOREAR EL CUMPLIMIENTO DE LAS FUNCIONES DEL EQUIPO HUMANO A SU CARGO.</t>
  </si>
  <si>
    <t>ANGELA MARCELA DIAZ FRANCO</t>
  </si>
  <si>
    <t>LICENCIADA EN LENGUA CASTELLANA</t>
  </si>
  <si>
    <t>UNNIVERSIDAD DEL TOLIMA</t>
  </si>
  <si>
    <t>COLEGIO DE BACHILLLERATO ACADEMICO ROSARISTA</t>
  </si>
  <si>
    <t>ADELANTAR PROCESOS DE INDUCCION CON EL TALENTO HUMANO QUE SE VINCULARA AL PROGRAMA 2. LIDERAR LA EJECUCION DEL PROYECTO PEDAGOGICO Y ANIMAR LOS CAMBIOS EN LA PRACTICA PEDAGOGICA CON MIRAS AL MEJORAMIENTO CONTINUO</t>
  </si>
  <si>
    <t>MARLY  ISAZA TOVAR</t>
  </si>
  <si>
    <t>UNIVERSIDAD NACIONAL A BIERTA Y  A DISTANCIA UNAD</t>
  </si>
  <si>
    <t>7/02/2009 al 12/12/2009, 3/2/2010 al 30/11/2010, 1/02/2011 al 5/12/2011</t>
  </si>
  <si>
    <t>1. LLEVAR EL CONTROL ACADEMICO DE LAS MADRES, NIÑOS, NIÑAS Y ADOLESCENTES E IMPLEMENTAR MECANISMOS INSTITTUCIONALES QUE BUSQUE EVIAR LA DESERCION DE LOS MISMOS 2. DIRIGIR Y ORIENTAR LAS ACTIVIDADES DE LAS MADRES , NIÑOS, NIÑAS Y ADOLESCENTES PARA LOGRAR EL DESARROLLO Y DARLE TRATAMIENTO FORMATIVO</t>
  </si>
  <si>
    <t>ANGEE ALEJANDRA MEDINA GONZALEZ</t>
  </si>
  <si>
    <t>LICENCIADA EN PEDAGOGIA INFANTIL</t>
  </si>
  <si>
    <t>I.FUNIMEDES                 II. COLEGIO DE BACHILLERATO ACADEMICO ROSARISTA</t>
  </si>
  <si>
    <t>I.1/08/2013 AL 31/12/2013             II. 27/02/2012 AL 14/12/2012</t>
  </si>
  <si>
    <t>I.DISEÑAR EL PLAN DE ACCION PARA LA IMPLEMENTACION DE LA MODALIDAD, ACORDE CON LA POLITICA PUBLICA, EL PROYECTO PEDAGOGICO DEL ICBF, LAS CARACTERISTICAS DE LA MODALIDAD DE ATENCION Y LAS CONDICIONES PARTICULARES DE LA COMUNIDAD, LA FAMILIA, EL NIÑO Y LA NIÑA.II. PRESTANDO SUS SERVICIOS COMO COORDINADORA DE LOS GRADOS DE PREESCOLAR EN LA ZONA RURAL DEL MUNICIPIO DE IBAGUE</t>
  </si>
  <si>
    <t>ELIVEY  YUDITH MILLAN ENCISO</t>
  </si>
  <si>
    <t>UNIVERSIDAD DE IBAGUE</t>
  </si>
  <si>
    <t>I. ALCALDIA DE ANZOATEGUI     II. FUNIMEDES</t>
  </si>
  <si>
    <t>I.28/01/2014 AL 28/06/2014             II. 01/09/2014 AL 31/10/2014</t>
  </si>
  <si>
    <t>I. APOYO PSICOSOCIAL A LA COMISARIA DE FAMILIA DEL MUNICIPIO, ATENCION PSICOLOGICA A LA POBLACION VICTIMA DEL DESPLAZMAIENTO Y POBLACION VULNERABLE, APOYO A LAS INSTITUCIONES EDUCATIVAS EN PROBLEMATICAS QUE TIENEN LOS ESTUDIANTES, A LOS HCB DEL ICBF.II. APOYAR EL DISEÑO Y APLICACION DE EVALUACION DEL DESARROLLO DE LOS NIÑOS Y NIÑAS, APOYAR EL DISEÑO E IMPLMENTACION DE PROYECTOS PEDAGOGICOS QUE RESPONDAN A UNA EDUCACION INCLUYENTE</t>
  </si>
  <si>
    <t>CLAUDIA JUDITH MOLINA GONZALEZ</t>
  </si>
  <si>
    <t>PSICOLOGA SOCIAL COMUNITARIO</t>
  </si>
  <si>
    <t>I. FUNDACION IMIX</t>
  </si>
  <si>
    <t>20/01/2014 AL 31/07/2014</t>
  </si>
  <si>
    <t>ATENCION PSICOSOCIAL A NIÑOS, NIÑAS Y FAMILIAS E IDENTIFICACION TEMPRANA DE CASOS DE PROBLEMAS EN EL DESARROLLO Y DISEÑO DE ESTRATEGIAS DE APOYO PARA TRABAJAR SOBRE FACTORES DE RIESGO 2. CAPACITAR Y APOYAR A LA POBLACION EN GENERAL PARA EL MEJORAMIENTO DE UN ESTILO DE VIDA SALUDABLE A NIÑOS NIÑAS Y FAMILIA</t>
  </si>
  <si>
    <t>MAIRA ALEJANDRA ROJAS GUARNIZO</t>
  </si>
  <si>
    <t>I.COMISARIA SEGUNDA DE FAMILIA DE IBAGUE</t>
  </si>
  <si>
    <t>5/01/2012 AL 27/12/2012</t>
  </si>
  <si>
    <t>ORIENTACION Y ASESORIA A FAMILIAS, EVALUACION DE NIÑOS Y ADOLESCENTES Y TRABAJO DE EXTENSION A LA COMUNIDAD EN DIFERENTES TEMATICAS</t>
  </si>
  <si>
    <t>ADRIANA MARCELA RODRIGUEZ CRUZ</t>
  </si>
  <si>
    <t>LICENCIADO EN ESPAÑOL Y LITERATURA</t>
  </si>
  <si>
    <t>UNION TEMPORAL EDUCATIVA MADRES E HIJOS</t>
  </si>
  <si>
    <t>18/06/2009 AL 15/12/2009, 10/01/2010 AL 11/12/2010, 5/01/2011 AL 21/12/2011</t>
  </si>
  <si>
    <t>APOYAR LOS PROYECTOS PRODUCTIVOS PEDAGOGICOS PARA MEJORAR LA CALIDAD DE VIDA DE LA FAMILIA, COORDINAR Y MONITOREAR EL CUMPLIMIENTO DE LAS FUNCIONES DEL EQUIPO HUMANO A SU CARGO, PROMOVER E INTEGRAR A LAS MADRES CABEZAS DE FAMILIA DE LA COMUNIDAD EN EL PROGRAMA</t>
  </si>
  <si>
    <t>LUISA SANTAMARIA NAVARRO</t>
  </si>
  <si>
    <t>LICENCIADA EN BIOLOGIA Y QUIMICA</t>
  </si>
  <si>
    <t>UNIVERSIDAD FRANCISCO DE PAULA SANTANDER</t>
  </si>
  <si>
    <t>I.COLEGIO DE BACHILLERATO ROSARISTA   II.</t>
  </si>
  <si>
    <t>I. 1/03/2010 AL 30/11/2010, 3/02/2011 AL 30/11/2011, 3/02/2012 AL 30/11/2012, 1/02/2013 AL 30/11/2013, 27/01/2014 AL 14/11/2014</t>
  </si>
  <si>
    <t>IDENTIFICAR OPORTUNIDADES PARA POTENCIAR EL DESARROLLO INTEGRAL DE LOS NIÑOS Y NIÑAS MEDIANTE LA PRACTICA PEDAGOGICA DE LOS AGENTES 2. EDUCATIVOS 2. IDENTIFICAR AMENAZAS Y OPORTUNIDADES PARA POTENCIAR EL DESARROLLO INTEGRAL DE LOS NIÑOS Y NIÑAS MEDIANTE LA RETROALIMENTACION DE LA PRACTICA PEDAGOGICA DE LOS Y LAS DOCENTES</t>
  </si>
  <si>
    <t>MARLENY JIMENEZ JIMENEZ</t>
  </si>
  <si>
    <t>UNIVERSIDAD DE MANIZALES</t>
  </si>
  <si>
    <t>1/06/2012 AL 15/12/2012, 14/01/2013 AL 31/12/2013</t>
  </si>
  <si>
    <t>DISEÑAR EL PLAN DE ACCION  PARA LA IMPLEMENTACION DE LA MODALIDAD, ACORDE CON LA POLITICA PUBLICA, EL PROYECTO PEDAGOGICO DEL ICBF, LAS CARACTERISTICAS DE LA MODALIDAD DE ATENCION Y LAS CONDICIONES PARTICULARES DE LA COMUNIDAD, LA FAMILIA EL NIÑO Y LA NIÑA</t>
  </si>
  <si>
    <t>PAOLA JULIET VELOZA CUELLAR</t>
  </si>
  <si>
    <t>PSICOLOGA SOCIAL COMUNITARIA</t>
  </si>
  <si>
    <t>APOYO PROFESIONAL PSICOSOCIAL</t>
  </si>
  <si>
    <t>17/01/2011 AL 16/12/2011, 16/01/2014 AL 18/11/2014</t>
  </si>
  <si>
    <t>KELLY JOHANNA GRANADA JARAMILLO</t>
  </si>
  <si>
    <t>CAIF- COMFENALCO</t>
  </si>
  <si>
    <t>1/08/2012  AL 14/06/2013</t>
  </si>
  <si>
    <t>ATENCION PSICOLOGICA A USUARIOS REMITIDOS PORLAS INSTITUCIONES DE LA RED DEL BUEN TRATO Y POR PARTICULARES EN SITUACION DE CONFLICTO FAMILIAR, ASI COMO VALORACIOENS PSICOLOGICAS Y PRESENTACION DE INFORMES PARA LAS INSTITUCIONES</t>
  </si>
  <si>
    <t>JENNY  MARCELA PRIETO OLAYA</t>
  </si>
  <si>
    <t>CORPORACION UNIVERSITARIA DE IBAGUE</t>
  </si>
  <si>
    <t>16/01/2012 AL 17/08/2012</t>
  </si>
  <si>
    <t>APOYAR EL DISEÑO Y APLICACION DE EVALAUCION DEL DESARROLLO DE LOS NIÑOS Y NIÑAS, APOYAR EL DISEÑO E IMPLEMENTACION DE PROYECTOS PEDAGOGICOS QUE RESPONDAN A UNA EDUCACION INCLUYENTE</t>
  </si>
  <si>
    <t>LUZ STELLA RIOBO TORRES</t>
  </si>
  <si>
    <t>UNIVERSIDAD NACIONAL ABIERTA Y  A DISTANCIA  UNAD</t>
  </si>
  <si>
    <t>FUNDACION REINA SOFIA</t>
  </si>
  <si>
    <t>DICIEMBRE/2012 HASTA ABRIL DEL 2014</t>
  </si>
  <si>
    <t>RESLIZANDO ATENCION A NIÑOS , NIÑAS Y ADOLESCENTES CON CAPACIDADES DIFERENTES, REALIZO TERAPIA INDIVIDUAL, GRUPAL Y FAMILIAR.</t>
  </si>
  <si>
    <t>MARTA CONSTANZA LABRADOR TORRES</t>
  </si>
  <si>
    <t>03/05/2010 AL 14/11/2014</t>
  </si>
  <si>
    <t>DISEÑAR ELPLAN DE ACCION PARA LA IMPLEMENTACION DE LA MODALIDAD, ACORDE CON LA POLITICA PUBLICA, EL PROYECTO PEDAGOGICO DEL ICBF, LAS CARACTERISTICAS DE LA MODALIDAD DE ATENCION Y LAS CONDICIONES PARTICULARES DE LA COMUNIDAD , LA FAMILIA EL NIÑO Y LA NIÑA</t>
  </si>
  <si>
    <t>EDWIN MARIANO MANRIQUE ALDANA</t>
  </si>
  <si>
    <t>PSICOLOGO</t>
  </si>
  <si>
    <t>UNIVERSIDAD NACIONAL ABIERTA Y A DISTANCIA UNAD</t>
  </si>
  <si>
    <t>3/05/2010 AL 14/11/2014</t>
  </si>
  <si>
    <t>ANGY LORENA CARDENAS RODRIGUEZ</t>
  </si>
  <si>
    <t>JARDIN INFANTIL PEQUEÑOS SOÑADORES</t>
  </si>
  <si>
    <t>7/01/2011 AL 30/11/2011</t>
  </si>
  <si>
    <t>EMMA ELIZABETH GALINDO RAYO</t>
  </si>
  <si>
    <t>ISNEY LOZANO ROMERO</t>
  </si>
  <si>
    <t>TALLERES LUDICOS FORTALECIENDO VALORES, EJERCICIO DE PSICOMOTRICIDAD INFANTIL Y PROCESOS COGNITIVOS, PAUTAS DE CIRANZA CON LOS PADRES DE FAMILIA EN EL GRADO PREESCOLAR</t>
  </si>
  <si>
    <t>DISEÑAR EL PLAN DE ACCION PARA LA IMPLEMENTACION DE LA MODALIDAD, ACORDE CON LA POLITICA PUBLICA, EL PROYECTO PEDAGOGICO DEL ICBF, LAS CARACTERISTICAS DE LA MODALIDAD DE ATENCION Y LAS CONDICIONES PARTICULARES DE LA COMUNIDAD , LA FAMILIA EL NIÑO Y LA NIÑA</t>
  </si>
  <si>
    <t>APOYAR EL DISEÑO Y APLICACIÓN DE EVALAUCION DEL DESARROLLO DE LOS NIÑOS Y NIÑAS, APOYAR EL DISEÑO E IMPLEMENTACION DE PROYECTOS PEDAGOGICOS QUE RESPONDAN A UNA EDUCACION INCLUYENTE</t>
  </si>
  <si>
    <t>16/01/2013 AL 14/11/2014</t>
  </si>
  <si>
    <t>FRANCISCO ALEJANDRO REYES OSPINA</t>
  </si>
  <si>
    <t>ECONOMISTA</t>
  </si>
  <si>
    <t>18/06/2009 AL 15/12/2009, 10/01/2010 AL 11/12/2010, 5/ 01/ 2011 AL 21/12/ 2011</t>
  </si>
  <si>
    <t>EDNA DEL ROCIO CASTRILLON MEDINA</t>
  </si>
  <si>
    <t>CONCILIO DE LAS ASAMBLEAS DE DIOS COMUNIDAD CRISTIANA CATEDRAL DE VIDA</t>
  </si>
  <si>
    <t>01/02/2013  A JUNIO DEL 2014</t>
  </si>
  <si>
    <t>CAPACITACION Y FORMACION DE LOS DOCENTES Y AUXILIARES PEDAGOGICOS, ELABORACION Y EJECUCION DE PROYECTOS EDUCATIVOS CRSTIANOS PARA NIÑOS DE 0 A 7 AÑOS, ATENCION AL A NÑEZ CON DIVERSAS ESTRATEGIAS PEDAGOGICAS PARA DESARROLLAR PROYECTOS ENFOCADOS EN VALORES Y PRINCIPIOS BIBLICOS</t>
  </si>
  <si>
    <t>ERIKA FERNANDA GALLEGO QUINTANA</t>
  </si>
  <si>
    <t>UNIVERSIDAD INCCA DE COLOMBIA</t>
  </si>
  <si>
    <t>6/07/2010 HASTA EL 30/12/2013</t>
  </si>
  <si>
    <t>SOLANYE MILENA SUAREZ CONDE</t>
  </si>
  <si>
    <t xml:space="preserve">PSICOLOGA SOCIAL COMUNITARIA </t>
  </si>
  <si>
    <t>UNIVERSIDAD NACIONAL ABIERTA Y A DISTANCIA  UNAD</t>
  </si>
  <si>
    <t>10/09/2012 AL 15/03/2013, 16/07/2013 HASTA EL 14/11/2014</t>
  </si>
  <si>
    <t>VIVIANA ANDREA GUEVARA URUEÑA</t>
  </si>
  <si>
    <t xml:space="preserve"> LIZETH  LORENA RAMIREZ ROZO</t>
  </si>
  <si>
    <t>INSTITUCION EDUCATIVA  SANTA TERESA DE JESES</t>
  </si>
  <si>
    <t>1/08/2013 AL 15/06/2014</t>
  </si>
  <si>
    <t>PRESTO SUS SERVICIOS COMO PRACTICANTE PROFESIONAL EN PSICOLOGIA DE LA UNIVERSIDAD DE IBAGUE, BRINDANDO APOYO EN LA ORIENTACION PSICOLOGICA Y ELBAORACION DE PROYECTOS DE SENSIBILIZACION PARA LA INSTITUCION</t>
  </si>
  <si>
    <t>CENTRO ZONAL GALAN ICBF</t>
  </si>
  <si>
    <t>FEBRERO HASTA DICIEMBRE DEL 2004</t>
  </si>
  <si>
    <t>REALIZO SU PRACTICA SATISFCTORIAMENTE EN EL AREA DE PSICOLOGIA</t>
  </si>
  <si>
    <t>XAVIER ALEXIS PEREZ MORALES</t>
  </si>
  <si>
    <t>PSICOLOGO SOCIAL COMUNITARIO</t>
  </si>
  <si>
    <t>UNIVERSIDAD ABIERTA Y A DISTANCIA UNAD</t>
  </si>
  <si>
    <t>DIANA PAOLA GUATAVITA PUERTA</t>
  </si>
  <si>
    <t>LICENCIADA EN EDUCACION INFANTIL Y PREESCOLAR</t>
  </si>
  <si>
    <t>11/04/2011 AL 6/09/2013</t>
  </si>
  <si>
    <t xml:space="preserve">CALLE 8 N0. 1-29 BARRIO LA POLA </t>
  </si>
  <si>
    <t>CUMPLE</t>
  </si>
  <si>
    <t>PENDIENTE VISITA A LA UNIDAD DE SERVICIO  PARA VERIFICAR CONDICIONES, DEBIDO A QUE S UNA UNIDAD NUEVA</t>
  </si>
  <si>
    <t>CALLE 16 N0 12-28 BARRIO ANCON</t>
  </si>
  <si>
    <t>PRESENTA VALIDACION DEL SUPERVISOR</t>
  </si>
  <si>
    <t>CARRERA 2 N0. 7-74 BARRIO LA POLA</t>
  </si>
  <si>
    <t>I.FUNIMEDES II.FUNDACION CONCERN UNIVERSAL COLOMBIA</t>
  </si>
  <si>
    <t>1/08/2014 AL 14/11/2014 II. 13/07/2011 HASTA EL 31/12/2011</t>
  </si>
  <si>
    <t xml:space="preserve">APOYAR EL DISEÑO Y APLICACIÓN DE EVALAUCION DEL DESARROLLO DE LOS NIÑOS Y NIÑAS, APOYAR EL DISEÑO E IMPLEMENTACION DE PROYECTOS PEDAGOGICOS QUE RESPONDAN A UNA EDUCACION INCLUYENTE  </t>
  </si>
  <si>
    <t>APOYAR EL DISEÑO Y APLICACIÓN DE EVALUACION DEL DESARROLLO DE LOS NIÑOS Y NIÑAS, APOYAR EL DISEÑO E IMPLEMENTACION DE PROYECTOS PEDAGOGICOS QUE RESPONDAN A UNA EDUCACION INCLUYENTE II. COMO PROFESIONAL DE APOYO EN EL PROGRAMA VIVIENDA CON BIENESTAR EN EL MUNICIPIO DE CHAPARRAL, HACIENDO EFECTIVA LA CORRESPONSABILIDAD DE LA FAMILIA, LA SOCIEDAD Y EL ESTADO EN LA GARANTIA DE LOS DERECHOS DE LOS NIÑOS Y NIÑAS.</t>
  </si>
  <si>
    <t>En la certificacion del ICBF en la fecha de inicio se traslapan  en 12 dias con la certificacion de FONADE en la fecha de terminacion . SE REPITE la certificacion con el grupo 15 en experienci adicional. Se tiene en cuenta para este grupo</t>
  </si>
  <si>
    <t>SE DESCUENTAN  3 MESES  YA QUE EL CONTRATO TERMINA EL 30 DE DICIEMBRE DEL 2014</t>
  </si>
  <si>
    <t>SE DESCEUNTA 2 MESES 15 DIAS DEBIDO A QUE EL CONTRATO TERMINA EL 15 DE DICIEMBRE DE 2014 Y SOLAMENTE TIENE VALIDEZ HASTA EL 30 DE SEPTIEMBRE</t>
  </si>
  <si>
    <t xml:space="preserve">esta certifiacion se presento para el grupo 42 en la experiencia HABILITADA, SE DESCUENTA 3.47 MESES </t>
  </si>
  <si>
    <t>ESTA CERTIFICACION SE TIENE EN CUENTA EN CUPOS Y TIEMPO DE ACUERDO A LA RESPUESTA ACLARATORIA DADA POR EL OFERENTE DEL 9/12/2014, DURANTE EL PROCESO DE EVALUACION PARA SUBSANAR</t>
  </si>
  <si>
    <t>SE INCLUYO ESTA NUEVA CERTIFICACION PARA SUBSANAR EN TIEMPO Y CUMPLIR CON LO MINIMO REQUERDIO SEGÚN CORREO 9/12/2014</t>
  </si>
  <si>
    <t>1.CONSULTORIA, ASESORIA, Y TERAPIA A NIVEL INDIVIDUAL, PAREJA , FAMILIA, DISEÑO E IMPLEMENTACION DE TALLERES EN ONG CON POBLACION ADOLESCENTE, DE ACUERDO  A NECESIDADES DE LA COMUNIDAD  2. PRESTANDO Y ASESORIA Y ACOMPAÑAMIENTO PSICOSOCIAL A LOS NIÑOS , NIÑAS Y FAMILIAS BENEFICIARIAS DEL PROGRAMA</t>
  </si>
  <si>
    <t>I. 1/03/2010 AL 30/11/2010, 3/02/2011 AL 30/11/2011, 1/02/2013 AL 30/11/2013, 27/01/2014 AL 14/11/2014</t>
  </si>
  <si>
    <t>1. DISEÑAR EL PLAN DE ACCION PARA LA IMPLEMENTACION DEL MODELO ACADEMICO ESCUELA NUEVA, AL MISMO TIEMP0, COORDINAR Y MONITOREAR EL CUMPLIMIENTO DE  LAS FUNCIONES DEL EQUIPO HUMANO A SU CARGO, PROMOVENDO PERMANENTEMENTE LA PARTICIPACION, INNOVACION Y MOTIVACION DEL EQUIPO .</t>
  </si>
  <si>
    <t>0.4</t>
  </si>
  <si>
    <t>ESTA CERTIFICACION ES VALIDA EN CUPOS MAS NO EN TIEMPO DE ACUERDO A LA RESPUESTA DADA POR EL OFERENTE DE FECHA: 9/12/2014, DURANTE EL PROCESO DE EVALUACION PARA SUBSANAR ,REFIRIENDO QUE EL TIEMPO VA PARA EL GRUPO 73, SE DESCUENTA PARA ESTE GRUPO 3.47 MESES</t>
  </si>
  <si>
    <t>RESPUESTA SUBSANADA FECHA 9/12/2014</t>
  </si>
  <si>
    <t xml:space="preserve">DESARROLLAR LOS PROCESOS DE VERIFICACION DE LAS CUENTAS Y SOPORTES QUE PERMITA EFICIENCIA EN LA PRESTACION DE LOS INFORMES FINANCIEROS. </t>
  </si>
  <si>
    <t>16/01/2013 AL 31/01/2014</t>
  </si>
  <si>
    <t xml:space="preserve">FUNIMEDES </t>
  </si>
  <si>
    <t xml:space="preserve">NO APLICA </t>
  </si>
  <si>
    <t xml:space="preserve">UNIVERSIDAD COOPERATIVA DE COLOMBIA </t>
  </si>
  <si>
    <t xml:space="preserve">CONTADOR PUBLICA </t>
  </si>
  <si>
    <t>LIDERAR LA EJECUCION DEL PROYECTO PEDAGOGICO Y ANIMAR LOS CAMBIOS EN LA PRACTICA PEDAGOGICA CON MIRAS EN EL MEJORAMIENTO CONTINUO, Y EVALUAR EL PLAN OPERATIVO DE ATENCION INTEGRAL.</t>
  </si>
  <si>
    <t xml:space="preserve">03/05/2010 AL 14/11/2014 </t>
  </si>
  <si>
    <t xml:space="preserve">UNIVERSIDAD DEL TOLIMA </t>
  </si>
  <si>
    <t xml:space="preserve">LICENCIADO EN CIENCIA SOCIALES </t>
  </si>
  <si>
    <t xml:space="preserve">WILLIAM VARON ROJAS </t>
  </si>
  <si>
    <t xml:space="preserve">IDENTIFICAR OPORTUNIDADES PARA POTENCIAR EL DESARROLLO INTEGRAL DE LOS NIÑO Y LAS NIÑAS MEDIANTE LA PRACTICA PEDAGOGICAS DE LOS AGENTES EDUCATIVOS </t>
  </si>
  <si>
    <t>03/02/2012 AL 30/11/2012 
01/01/2013 AL 30/112013 
27/01/2014 AL 14/11/2014</t>
  </si>
  <si>
    <t xml:space="preserve">COLEGIO DE BACHILLERATO ACADEMICO ROSARISTA </t>
  </si>
  <si>
    <t xml:space="preserve">LICENCIADA EN EDUCACION PRESCOLAR </t>
  </si>
  <si>
    <t>NORMA CONSTANZA GUZMAN MAHECHA</t>
  </si>
  <si>
    <t xml:space="preserve">COORDINAR Y MONITOREAR LAS FUNCIONES DE LOS COORDINADORES Y TALENTO HUMANO EN GENERAL Y DISEÑAR ESTRATEGIAS PARA LA EJECUCION, MONITOREO Y EVALUACION DE LA ESTRATEGIA DE CERO A SIEMPRE. </t>
  </si>
  <si>
    <t>03/05/2010 AL 15/12/2010
16/01/2011 AL 15/12/2011
10/01/2012 AL 15/12/2012</t>
  </si>
  <si>
    <t xml:space="preserve">ADMINISTRADOR DE EMPRESA </t>
  </si>
  <si>
    <t xml:space="preserve">SANDRA MILENA ZARATE PEÑA </t>
  </si>
  <si>
    <t xml:space="preserve">COORDINAR Y MONITOREAR EL CUMPLIMIENTO DE LAS FUNCIONES DEL EQUIPO HUMANO A SU CARGO Y PROMOVER E INTEGRAR A LAS MADRES CABEZAS DE FAMILIA DE LA COMUNIDAD EN EL PROGRAMA Y EN SU ENTORNO FAMILIAR </t>
  </si>
  <si>
    <t>18/06/2009 AL 15/12/2009
10/01/2010 AL 11/12/2010
05/01/2011 AL 21/12/2011</t>
  </si>
  <si>
    <t xml:space="preserve">UNION TEMPORAL EDUCACTIVA INTEGRAL MADRES E HIJOS </t>
  </si>
  <si>
    <t xml:space="preserve">UNIVERSIDAD DE MANIZALES </t>
  </si>
  <si>
    <t xml:space="preserve">ECONOMISTA </t>
  </si>
  <si>
    <t xml:space="preserve">JUAN PABLO CORREA MARIN </t>
  </si>
  <si>
    <t>348 AL 351</t>
  </si>
  <si>
    <t>NO REPORTA</t>
  </si>
  <si>
    <t xml:space="preserve">MINISTERIO DE EDUCACION NACIONAL </t>
  </si>
  <si>
    <t>FUNDACION SOCIAL PARA LA FORMACION Y EL MEJORAMIENTO DEL DESEMPEÑO EMPRESARIAL LABORAR CIVICO Y ACADEMICO FUNIMEDES</t>
  </si>
  <si>
    <t>X</t>
  </si>
  <si>
    <t>APOYAR EL DISEÑO Y APLICACIÓN DE EVALUACION DEL DESARROLLO DE LOS NIÑOS, Y APOYAR EL DISEÑO E IMPLEMENTACION DE PROYECTOS PEDAGOGICOS QUE RESPONDAN A UNA EDUCACION INFLUYENTE.</t>
  </si>
  <si>
    <t xml:space="preserve">UNIVERSIDAD NACIONAL DE COLOMBIA </t>
  </si>
  <si>
    <t xml:space="preserve">PSICOLOGO </t>
  </si>
  <si>
    <t xml:space="preserve">ANGEL MARIA MONTEALGRE MAHECHA </t>
  </si>
  <si>
    <t xml:space="preserve">PSICOLOGA </t>
  </si>
  <si>
    <t>ANDREA DEL PILAR HERRERA CEDEÑO</t>
  </si>
  <si>
    <t>DOCENTE EN EL PROGRAMA INTEGRAL A LA PRIMERA INFANCIA.</t>
  </si>
  <si>
    <t>03/05/2010 AL 15/12/2010</t>
  </si>
  <si>
    <t xml:space="preserve">UNIVERSIDAD ANTONIO NARIÑO </t>
  </si>
  <si>
    <t>MARITZA GUZMAN RAMIREZ</t>
  </si>
  <si>
    <t>PSICOLOGA ESCOLAR, PRESTA ASESORIA DIRECTA A LOS ALUMNOS, ORGANIZA Y DIRIGE TALLERES A PADRES DE FAMILIA Y REALIZA ORIENTACION INSTITUCIONAL EN EL MEJORAMIENTO DEL PEI.</t>
  </si>
  <si>
    <t>29/01/2004 AL 25/11/2004
08/02/2005 AL 27/11/2005</t>
  </si>
  <si>
    <t xml:space="preserve">JARDIN INFANTIL UNIVERSO DEL  SABER </t>
  </si>
  <si>
    <t xml:space="preserve">UNIVERSIDAD INCA DE COLOMBIA </t>
  </si>
  <si>
    <t>DARNELLY ARBOLEDA GARCIA</t>
  </si>
  <si>
    <t>APOYO PSICOLOGICO TERAPEUTICO AL HOGAR INFANTIL. Y TALLERES DIRIGIDOS A PADRES DE FAMILIAR O CUIDADORES DE LOS NIÑOS Y ADOLESCENTES ATENDIDOS EN EL CENTRO ZONAL GALAN.</t>
  </si>
  <si>
    <t>26/08/2009 AL 26/05/2010</t>
  </si>
  <si>
    <t xml:space="preserve">INSTITUTO COLOMBIANO DE BIENESTAR FAMILIAR </t>
  </si>
  <si>
    <t>PAOLA ANDREA ALVAREZ RODRIGUEZ</t>
  </si>
  <si>
    <t>DISEÑAR EL PLAN DE ACCION PARA LA IMPLEMENTACION PARA LA MODALIDAD ACORDE CON LA POLITICA PUBLICA.</t>
  </si>
  <si>
    <t>03/5/2010 AL 14/11/2014</t>
  </si>
  <si>
    <t xml:space="preserve">KELLY JOHANA TRUJILLO BOCANEGRA </t>
  </si>
  <si>
    <t>13/11/2013 AL 15/11/2014</t>
  </si>
  <si>
    <t xml:space="preserve">LA FUNDACION UNIVERSITARIA DEL AREA ANDINA </t>
  </si>
  <si>
    <t>ADMINISTRADOR DE MERCADEO PUBLICIDAD Y VENTAS</t>
  </si>
  <si>
    <t>SANDRA IVONNE HUERTAS SARMIENTO</t>
  </si>
  <si>
    <t>DESARROLLO DE ACTIVIDADES ESPECIFICAS EN LOS HOGARES COMUNITARIOS UBICADOS EN PUERIFICACION, DISEÑAR EL PLAN DE ACCION PARA LA IMPLEMENTACION PARA LA MODALIDAD ACORDE CON LA POLITICA PUBLICA.</t>
  </si>
  <si>
    <t>17/01/2011 AL 15/12/2011
05/10/2010 AL 10/12/2010</t>
  </si>
  <si>
    <t xml:space="preserve">NYDIA CAROLINA HERNANDEZ OLARTE </t>
  </si>
  <si>
    <t>DILIGENCIAMIENTO DE HISTORIAS CLINICAS, ENTREVISTAS FAMILIAR, APLICACIÓN DE PRUEBAS, TALLERES FORMATIVOS, ASESORIAS PSICOLOGICAS A NIVEL FAMILIAR E INDIVIDUAL Y ACOMPAÑAMIENTO A NIÑOS Y NIÑAS ADOLECENTES CON DISCAPACIDAD.</t>
  </si>
  <si>
    <t xml:space="preserve">07/10/2010 AL 02/10/2011 </t>
  </si>
  <si>
    <t xml:space="preserve">FUNDACION FEI FAMILIA ENTORNO INDIVIDUO </t>
  </si>
  <si>
    <t>ERIKA PAOLA ALDANA RODRIGUEZ</t>
  </si>
  <si>
    <t>NO APLICA EL FORMATO 11, YA QUE EL OFERENTE SE POSTULO PARA LA MODALIDAD FAMILIAR, POR ENDE ESTOS CUPOS PERTENECEN A ESTA.</t>
  </si>
  <si>
    <t xml:space="preserve">MODALIDAD FAMILIAR </t>
  </si>
  <si>
    <t xml:space="preserve">NO REPORTA </t>
  </si>
  <si>
    <t>2122801</t>
  </si>
  <si>
    <t>IDENTIFICAR AMENAZAS Y OPORTUNIDADES PARA POTENCIAR EL DESARROLLO INTEGRAL DE LOS NIÑOS Y NIÑAS MEDIANTE LA RETROALIMENTACION DE LA PRACTICA PEDAGOGICA DE LOS Y LAS DOCENTES.</t>
  </si>
  <si>
    <t xml:space="preserve">01/03/2010 AL 30/10/2010
03/02/2011 AL 30/11/2011
01/02/2013 AL 30/11/2013
</t>
  </si>
  <si>
    <t xml:space="preserve">COLOGIO DE BACHILLERATO ROSARISTA </t>
  </si>
  <si>
    <t xml:space="preserve">LICENCIADO EN BIOLOGIA Y QUIMICA </t>
  </si>
  <si>
    <t xml:space="preserve">LUISA SANTAMARIA NAVARRO </t>
  </si>
  <si>
    <t xml:space="preserve">APOYA LOS PROYECTOS PRODUCTIVOS PEDAGOGICOS PARA MEJORAR LA CALIDAD DE VIDA DE LAS FAMILIAS, COORDINAR Y MONITORIAR EL CUMPLIMIENTO DE LAS FUNCIONES DEL EQUIPO HUMANO A SU CARGO. </t>
  </si>
  <si>
    <t xml:space="preserve">UNION TEMPORAL EDUCATIVA INTEGRAL MADRE E HIJOS </t>
  </si>
  <si>
    <t xml:space="preserve">UNIVERSIDAD DEL QUINDIO </t>
  </si>
  <si>
    <t xml:space="preserve">LICENCIADO EN ESPAÑOL Y LITERATURA </t>
  </si>
  <si>
    <t xml:space="preserve">ADRIAN MARCELA RODRIGUEZ CRUZ </t>
  </si>
  <si>
    <t xml:space="preserve">2111962 </t>
  </si>
  <si>
    <t>119 AL 120</t>
  </si>
  <si>
    <t xml:space="preserve">FUNDACION COLOMBIA PRESENTE FUNCOLOMBIA </t>
  </si>
  <si>
    <t>PSICOLOGO CON GRUPOS DE NIÑOS DE PRIMERA INFANCIA, PREADOLECENCIA Y FAMILIA DE LOS MISMOS, EN UN PROGRAMA DE ACOMPAÑAMIENTO E IMPLEMENTACION DE PROYECTOS DE VIDA, APOYO Y ASESORIA EN PAUTAS DE CRIANZA.</t>
  </si>
  <si>
    <t>01/10/2012 AL 10/01/2014</t>
  </si>
  <si>
    <t xml:space="preserve">ASAMBLEA DE DIOS </t>
  </si>
  <si>
    <t xml:space="preserve">UNIVERSIDAD ABIERTA Y A DISTANCIA </t>
  </si>
  <si>
    <t xml:space="preserve">LUIS DANIEL LUNA PERDOMO </t>
  </si>
  <si>
    <t xml:space="preserve">DISEÑAR EL PLAN DE ACCION PARA LA IMPLEMENTACION DE LA MODALIDAD, ACORDE CON LA POLITICA PUBLICA, EL PROYECTO PEDAGOGICO DEL ICBF, LAS CARACTERISTICAS DE LA MODALIDAD DE ATENCION Y LAS CONDICIONES PARTICULARES DE LA COMUNIDAD, LA FAMILIA Y LA PRIMERA INFNACIA. </t>
  </si>
  <si>
    <t>10/1/2012 AL 1/9/2012</t>
  </si>
  <si>
    <t xml:space="preserve">UNIVERSIDAD DE IBAGUE </t>
  </si>
  <si>
    <t xml:space="preserve">ANGIE AMALOA PRIETO SARMIENTO </t>
  </si>
  <si>
    <t>22/3/2011 AL 15/12/2011</t>
  </si>
  <si>
    <t>55 AL 60</t>
  </si>
  <si>
    <t>2120922 28</t>
  </si>
  <si>
    <t>2111961 24</t>
  </si>
  <si>
    <t>03/02/2012 AL 30/11/2012
01/02/2013 AL 30/11/2013
27/01/2014 AL 14/11/2014</t>
  </si>
  <si>
    <t xml:space="preserve">LICENCIADA EN EDUCACION INFANTIL Y PRESCOLAR </t>
  </si>
  <si>
    <t xml:space="preserve">ADRIANA ORTEGON BARRERA </t>
  </si>
  <si>
    <t>18/06/2009 AL 15/12/2009
10/01/2010 AL 11/12/2010 
05/01/2011 AL 21/12/2011</t>
  </si>
  <si>
    <t xml:space="preserve">UNION TEMPORAL EDUCATIVA INTEGRAL MADRES E HIJOS </t>
  </si>
  <si>
    <t>148 AL 149</t>
  </si>
  <si>
    <t xml:space="preserve">132 AL 145 </t>
  </si>
  <si>
    <t>FPI 73 508</t>
  </si>
  <si>
    <t>APOYAR EL DISEÑO Y APLICACIÓN DE EVALUACION DEL DESARROLLO DE LOS NIÑOS Y NIÑAS, APOYAR EL DISEÑO E IMPLEMENTACION DE PROYECTOS PEDAGOGICOS QUE RESPONDA A UNA EDUCACION INCLUYENTE.</t>
  </si>
  <si>
    <t>1/04/2014 AL 4/11/2014</t>
  </si>
  <si>
    <t>RICARDO ANDRES AYA MOGOYON</t>
  </si>
  <si>
    <t>54 AL 56</t>
  </si>
  <si>
    <t>INSTITUTO COLOMBIANO DE BIENESTAR FAMILIAR</t>
  </si>
  <si>
    <t>2122979</t>
  </si>
  <si>
    <t xml:space="preserve">PRESENTA VALIDACION DEL SUPERVISOR, EL OFERENTE PRESENTA INMUEBLE PROPIO </t>
  </si>
  <si>
    <t>NINGUNA</t>
  </si>
  <si>
    <t>ASISTENTE DE CONTABILIDAD/ AUXILIAR CONTABLE</t>
  </si>
  <si>
    <t>1 DE FERBERO DE 2014 A 21 DE NOVIEMBRE DE 2014 Y 16 DE ENERO DE 2013 AL 31 DE ENERO DE 2014</t>
  </si>
  <si>
    <t>COMERCIALIZADORA PEDRO JUAN/FUNIMEDES</t>
  </si>
  <si>
    <t>20 DE NOVIEMBRE DE 2008</t>
  </si>
  <si>
    <r>
      <t xml:space="preserve">FINANCIERO  </t>
    </r>
    <r>
      <rPr>
        <b/>
        <sz val="11"/>
        <rFont val="Calibri"/>
        <family val="2"/>
        <scheme val="minor"/>
      </rPr>
      <t>POR CADA CINCO MIL</t>
    </r>
    <r>
      <rPr>
        <sz val="11"/>
        <rFont val="Calibri"/>
        <family val="2"/>
        <scheme val="minor"/>
      </rPr>
      <t xml:space="preserve"> CUPOS OFERTADOS O FRACIÓN INFERIOR </t>
    </r>
  </si>
  <si>
    <t>COORDINADOR PEDAGOGICO EN ATENCIÓN INTEGRAL A LA PRIMERA INFANCIA EN TRANSITO A LA ESTRATÉGIA DE CERO A SIEMPRE.</t>
  </si>
  <si>
    <t>3 DE MAYO DE 2010 HASTA 14 DE NOVIEMBRE DE 2014</t>
  </si>
  <si>
    <t>17/12/1999-17/12/2010-22/09/2010</t>
  </si>
  <si>
    <t xml:space="preserve"> LICENCIADO EN CIENCIAS SOCIALES/ ESPECIALISTA EN PEDAGÓGIA / MAESTRÍA EN EDUCACION</t>
  </si>
  <si>
    <t>WILLIAM VARON ROJAS</t>
  </si>
  <si>
    <r>
      <t>PROFESIONAL DE APOYO PEDAGÓGICO  POR C</t>
    </r>
    <r>
      <rPr>
        <b/>
        <sz val="11"/>
        <rFont val="Calibri"/>
        <family val="2"/>
        <scheme val="minor"/>
      </rPr>
      <t xml:space="preserve">ADA MIL CUPOS </t>
    </r>
    <r>
      <rPr>
        <sz val="11"/>
        <rFont val="Calibri"/>
        <family val="2"/>
        <scheme val="minor"/>
      </rPr>
      <t>OFERTADOS O FRACIÓN INFERIOR</t>
    </r>
  </si>
  <si>
    <t>SE ENCUENTRA PARA OTROS GRUPOS</t>
  </si>
  <si>
    <t>COORDINADORA GENERAL DE LOS DIFERENTES PROGRAMAS DE ATENCIÓN INTEGRAL A LA PRIMERA INFANCIA EN TRANSITO A LA ESTRATEGIA A LA ESTRATEGIA DE 0 A SIEMPRE.</t>
  </si>
  <si>
    <t>3 DE MAYO DE 2010 HASTA 15 DE DICIEMBRE DE 2010, 16 DE ENERO DE 2011 AL 15 DE DICIEMBRE DE 2011, 10 DE ENERO DE 2012 AL 15 DE DIEIMBRE DE 2012</t>
  </si>
  <si>
    <t>ADMINISTRADORA DE EMPRESAS</t>
  </si>
  <si>
    <r>
      <t xml:space="preserve">COORDINADORCOORDINADOR GENERAL DEL PROYECTO </t>
    </r>
    <r>
      <rPr>
        <b/>
        <sz val="11"/>
        <rFont val="Calibri"/>
        <family val="2"/>
        <scheme val="minor"/>
      </rPr>
      <t>POR CADA MIL</t>
    </r>
    <r>
      <rPr>
        <sz val="11"/>
        <rFont val="Calibri"/>
        <family val="2"/>
        <scheme val="minor"/>
      </rPr>
      <t xml:space="preserve"> CUPOS OFERTADOS O FRACIÓN INFERIOR</t>
    </r>
  </si>
  <si>
    <t>FONDO FINANCIERO DE PROYECTO DEL DESARROLLO- FONADE</t>
  </si>
  <si>
    <t>FUNDACION SOCIAL PARA LA FORMACION Y EL MEJORAMIENTO DEL DESEMPEÑO EMPRESARIAL, LABORAL, CIVICO Y ACADEMICO-FUNIMEDES</t>
  </si>
  <si>
    <t xml:space="preserve">OFERENTE INCLUYE CERTIFICACIONES DE OTROS CONRATOS DENTRO DEL MISMO CONVENIO. </t>
  </si>
  <si>
    <t>282-283</t>
  </si>
  <si>
    <t>FPI73-249 DEL 2010</t>
  </si>
  <si>
    <t>DESCRIBEN DE MANERA BÁSICA LOS PROCESOS Y PROCEDIMIENTO PARA CADA UNA DE LOS COMPONENTES, CUMPLIENDO CON LO ESTABLECIDO EN NUEMRO DE PALABRAS Y VIÑETAS.</t>
  </si>
  <si>
    <t>PROFESIONAL PSICOSOCIAL</t>
  </si>
  <si>
    <t>1-10-2013 AL 14 DE NOVIEMBRE DE 2014</t>
  </si>
  <si>
    <t>LUZ KARIME RAMIREZ MORALES</t>
  </si>
  <si>
    <t xml:space="preserve">PROFESIONAL DE APOYO PSICOSOCIAL </t>
  </si>
  <si>
    <t xml:space="preserve">SE INCLUYE EL REGISTRO PROFESIONAL EXPEDIDO POR LA SECRETARIA DE SALUD DE BOGOTA PARA EJERCER EN EL DISTRTITO COMO PSICOLOGA. </t>
  </si>
  <si>
    <t xml:space="preserve">PSICOLOGA. </t>
  </si>
  <si>
    <t xml:space="preserve">DE FEBRERO DE 2006 A NOVIEMBRE DE 2006 </t>
  </si>
  <si>
    <t>COLEGIO VASCO NUÑEZ DE BALBOA</t>
  </si>
  <si>
    <t>PSICOLOGA Y LICENCIADA EN PEDAGOGIA INFANTIL</t>
  </si>
  <si>
    <t>ALEXY MILENA JIMENEZ TORRES</t>
  </si>
  <si>
    <t>PSICOLOGA EN EL PROGRAMA DE ATENCION DOMICILIARIA CON PERSONAL CON DISCAPACIDAD Y SIN DISCAPACIDAD CON NIÑOS, ADOLESCENTES, ADULTOS MAYORES Y GRUPOS FAMILIARES. CONSULTAS IPS GRUPO CUIDAR</t>
  </si>
  <si>
    <t>1 DE ENERO DE 2014 AL 24 DE NOVIEMBRE DE 2014</t>
  </si>
  <si>
    <t xml:space="preserve">GRUPO CUIDAR </t>
  </si>
  <si>
    <t>ADRIANA CONSTANZA CUBILLOS BEJARANO</t>
  </si>
  <si>
    <t>INICIALMENTE SE POSTULO LIZETH IVONNE DURAN HERRERA, SIN EMBARGO ENVIO CORREO ELECTRONICO ADJUNTANDO HOJA DE VIDA Y FORMATO NUMERO 8 DENOMINADO CARTA DE COMPRIOMISO PARA EL EQUIPO DE LA SEÑORA NATALIA VILLA JARAMILLO POSTULADA COMO COORDINADORA EN EL GRUPO NUMERO 12 DEL MUNICIPIO GUAMO DE LA UNIDAD DE SERVICIO GUAMO</t>
  </si>
  <si>
    <t xml:space="preserve">COORDINADORA DE PROGRAMAS EN ATENCION INTEGRAL A AL PRIMERA INFANCIA EN TRANSITO A LA ESTRATEGIA DE CERO A SIEMPRE </t>
  </si>
  <si>
    <t>1 OCTUBRE DE 2012 HASTA EL 12 DE NOVIEMBRE DE 2013</t>
  </si>
  <si>
    <t>NATALIA ANDREA VILLA JARAMILLO</t>
  </si>
  <si>
    <t>SE INCLUYE EL REGISTRO PROFESIONAL No 4017 DE FECHA 24-04-02 EXPEDIDO POR LA SECRETARIA DE SALUD DE LA GOBERNACION DEL TOLIMA PARA EJERCER EN EL DEPARTAMENTO DEL TOLIMA COMO PSICOLOGA</t>
  </si>
  <si>
    <t>COORDINADORA DEL NIVEL PRESCOLAR ZONA RURAL DEL MUNICIPIO DE IBAGUÉ</t>
  </si>
  <si>
    <t>1 FEBRERO HASTA EL 30 DE NOVIEMBRE DE 2012 Y SE RENOVÓ 4 DE FREBRERO A 30 DE NOVIEMBRE DE 2013</t>
  </si>
  <si>
    <t>EUGENIA CONSTANZA BONILLA ALTURO</t>
  </si>
  <si>
    <t>SE INCLUYE CARTA DE COMPROMISO SEGÚN LO ESTABLECIDO EN EL ITEM 3.20 INCISO B.</t>
  </si>
  <si>
    <t>CENTRO ZONAL ESPINAL (MUNICIPIO GUAMO-FLANDES)</t>
  </si>
  <si>
    <t>MODALIDAD FAMILIAR</t>
  </si>
  <si>
    <t>529</t>
  </si>
  <si>
    <t xml:space="preserve">OFERENTE INCLUYE CERTIFICACIONES DE OTROS CONTRATOS DENTRO DEL MISMO CONVENIO. NO SE TUVO EN CUENTA ESTE CONVENIO EN EXPERIENCIA EN TIEMPOS DEBIDO A QUE SE TRASLAPA </t>
  </si>
  <si>
    <t>FPI73-512 DE 2011</t>
  </si>
  <si>
    <t>EL OFERENTE ALLEGA VIA CORREO ELECTRONICO EL DIA 9 DE DICIEMBRE DE 2014 CERTIFICADO DONDE HACE CONTAR LAS ESPECIFICACIONES CONTRACTUALES Y EL CUMPLIMIENTO DEL MISMO PARA QUE SEAN TENIDOS EN CUENTA EN ESTE GRUPO OFERTADO.</t>
  </si>
  <si>
    <t>2111337</t>
  </si>
  <si>
    <t>2120926</t>
  </si>
  <si>
    <t>68-69</t>
  </si>
  <si>
    <t>732116 DEL 2012</t>
  </si>
  <si>
    <t>AUNQUE EL CONTRATO ES DE 2259 CUPOS SOLO 271 FUERON DIRIGIDOS A LOS NN EN GRADO PRE-ESCOLAR</t>
  </si>
  <si>
    <t>0166</t>
  </si>
  <si>
    <t>ALCALDIA MUNICIPAL DE IBAGUE-SECRETARIA DE EDUCACION MUNICIPAL</t>
  </si>
  <si>
    <t>LA CERTIFICACION AVALA 2500 CUPOS CONTRATADOS AUNQUE EL PROPONENTE SOLICITA QUE SE VALIDE 361 CUPOS</t>
  </si>
  <si>
    <t>0796</t>
  </si>
  <si>
    <t>GOBERNACION DEL TOLIMA -SECRETARIA DE EDUCACION  Y CULTURA</t>
  </si>
  <si>
    <t>Cantidad de Cupos de los certificados que acredita para este grupo ofertado</t>
  </si>
  <si>
    <t xml:space="preserve">TALENTO HUMANO SE ENCUENTRA RELACIONADO EN EL GRUPO 12 , PERO NO EXCEDE EL NUMERO DE CUPOS A ATENDER SEGÚN EL CRITERIO DE PONDERACION </t>
  </si>
  <si>
    <t>NO SE VALIDA POR QUE EXCEDE EL NUMERO DE CUPOS SE VALIDA PARA GRUPO 64 Y 36</t>
  </si>
  <si>
    <t xml:space="preserve">TALENTO HUMANO SE ENCUENTRA RELACIONADO EN EL GRUPO  36 Y 42  PERO NO EXCEDE EL NUMERO DE CUPOS A ATENDER SEGÚN EL CRITERIO DE PONDERACION </t>
  </si>
  <si>
    <t>LA CERTIFICACION NO REPORTA NUMERO DE CUPOS EN EL CONVENIO POR TANTO NO SE VALIDA LA INFORMACION</t>
  </si>
  <si>
    <t>FUNDACION COLOMBIA PRESENTE-FUNCOLOMBIA</t>
  </si>
  <si>
    <t>DESCRIBEN DE MANERA BÁSICA LOS PROCESOS Y PROCEDIMIENTO PARA CADA UNA DE LOS COMPONENTES, CUMPLIENDO CON LO ESTABLECIDO EN NUEMRO DE PALABRAS Y VIÑETAS. LA PROPUESTA PEDAGOGICA ES LA MISMA DEL GRUPO 12 MODALIDAD FAMILIAR.</t>
  </si>
  <si>
    <t>PSICLOGA, PROFESIONAL DE APOYO PSICOSOCIAL. BRINDAR ATENCION PSICOSOCIAL INDIVIDUAL GRUPAL Y FAMILIAR.</t>
  </si>
  <si>
    <t>15 DE FEBRERO DE 2013 AL 31 DE DICIEMBRE DE 2013</t>
  </si>
  <si>
    <t>FUNDACION PICACHUS</t>
  </si>
  <si>
    <t>UNIVERSIDAD DE IBAGUÉ</t>
  </si>
  <si>
    <t>ANA LUCIA GUZMAN GIL</t>
  </si>
  <si>
    <t xml:space="preserve">COORDINADORA DEL PROGRAMA DE PRESTACION DE SERVICIO PUBLICO EDUCATIVO PARA LA ATENCION A ESTUDIANTES DEL SECTOR RURAL DEL MUNICIPIO DE IBAGUE MEDIANTE LA ESTRATEGIA LA ESCUELA VA A LA CASA. </t>
  </si>
  <si>
    <t>7 DE FEBRERO DE 2013 AL 29 DE NOVIEMBRE DE 2013 Y DEL 27 DE ENERO DE 2014 AL  21 DE NOVIEMBRE DE 2014</t>
  </si>
  <si>
    <t xml:space="preserve">LICENCIADA EN EDUCACION BASICA PRIMARIA </t>
  </si>
  <si>
    <t>MARTHA YANED BONILLA ALTURO</t>
  </si>
  <si>
    <t xml:space="preserve">CZ PURIFICACION </t>
  </si>
  <si>
    <t>315</t>
  </si>
  <si>
    <t xml:space="preserve">FPI73-710 </t>
  </si>
  <si>
    <t>SE DESCONTARON 10 DIAS QUE SE TRASLAPABAN CON EL CONTRATO NO FPI73-509 CON FPI73-710</t>
  </si>
  <si>
    <t>FPI73-509</t>
  </si>
  <si>
    <t>0211</t>
  </si>
  <si>
    <t>0078</t>
  </si>
  <si>
    <t>DISEÑAR EL PLAN DE ACCION PARA LA IMPLEMENTACION DE LA MODALIDAD, ACORDE CON LA POLITICA PUBLICA, EL PROYECTO PEDAGOGICO DEL ICBF, LAS CARACTERISTICAS DE LA MODALIDAD DE ATENCION Y LAS CONDICIONES PARTICULARES DE LA COMUNIDAD, LA FAMILIA EL NIÑO Y LA NIÑA.</t>
  </si>
  <si>
    <t>03/05/2010 AL 15/12/2011</t>
  </si>
  <si>
    <t xml:space="preserve">UNIVERSIDAD NACIONAL ABIERTA Y A DISTANCIA </t>
  </si>
  <si>
    <t xml:space="preserve">DIANA MARYORY MEDINA GONZALEZ </t>
  </si>
  <si>
    <t>FUNDACION SOCIAL PARA LA FORMACION Y EL MEJORAMIENTO DEL DESEMPEÑO EMPRESARIAL LABORAL CIVICO Y ACADEMICO FUNIMEDES</t>
  </si>
  <si>
    <t xml:space="preserve">1. ENERO 2003 HASTA  28/02/2011      </t>
  </si>
  <si>
    <t>3/02/2012 AL 30/11/2012, 1/02/2013 AL 30/11/2013, 27/01/2014 HASTA 14/11/2014</t>
  </si>
  <si>
    <t>NO SE TIENE EN CUENTA LA EXPERIENCIA EN TIEMPO PORQUE LA PRESENTO EN EL GRUPO 73, PERO SI LOS CUPOS A OFERTAR A ESTE GRUPO</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</si>
</sst>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quot;$&quot;#,##0"/>
    <numFmt numFmtId="171" formatCode="dd/mm/yyyy;@"/>
    <numFmt numFmtId="172" formatCode="_-* #,##0_-;\-* #,##0_-;_-* &quot;-&quot;??_-;_-@_-"/>
    <numFmt numFmtId="173" formatCode="#,##0.000"/>
    <numFmt numFmtId="174" formatCode="#,##0.00_ ;\-#,##0.00\ "/>
    <numFmt numFmtId="175" formatCode="0.0"/>
  </numFmts>
  <fonts count="2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11"/>
      <color rgb="FFFF0000"/>
      <name val="Calibri"/>
      <family val="2"/>
      <scheme val="minor"/>
    </font>
    <font>
      <sz val="9"/>
      <color rgb="FFFF0000"/>
      <name val="Calibri"/>
      <family val="2"/>
      <scheme val="minor"/>
    </font>
    <font>
      <sz val="11"/>
      <color rgb="FFFF0000"/>
      <name val="Calibri"/>
      <family val="2"/>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3"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57"/>
      </left>
      <right/>
      <top style="medium">
        <color indexed="57"/>
      </top>
      <bottom/>
      <diagonal/>
    </border>
    <border>
      <left/>
      <right style="medium">
        <color indexed="57"/>
      </right>
      <top style="medium">
        <color indexed="57"/>
      </top>
      <bottom/>
      <diagonal/>
    </border>
    <border>
      <left/>
      <right style="medium">
        <color indexed="57"/>
      </right>
      <top/>
      <bottom style="medium">
        <color indexed="57"/>
      </bottom>
      <diagonal/>
    </border>
    <border>
      <left style="thin">
        <color indexed="64"/>
      </left>
      <right/>
      <top/>
      <bottom/>
      <diagonal/>
    </border>
    <border>
      <left/>
      <right/>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1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0" fontId="1" fillId="4" borderId="0" xfId="0" applyFont="1" applyFill="1" applyAlignment="1">
      <alignment vertical="center"/>
    </xf>
    <xf numFmtId="43" fontId="25" fillId="0" borderId="1" xfId="1" applyNumberFormat="1" applyFont="1" applyFill="1" applyBorder="1" applyAlignment="1" applyProtection="1">
      <alignment horizontal="center" vertical="center" wrapText="1"/>
      <protection locked="0"/>
    </xf>
    <xf numFmtId="0" fontId="26" fillId="0" borderId="1" xfId="0" applyFont="1" applyFill="1" applyBorder="1" applyAlignment="1">
      <alignment horizontal="left" vertical="center" wrapText="1"/>
    </xf>
    <xf numFmtId="171"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0" fillId="0" borderId="1" xfId="0" applyBorder="1" applyAlignment="1">
      <alignment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172" fontId="13" fillId="0" borderId="1" xfId="1"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center" vertical="center" wrapText="1"/>
    </xf>
    <xf numFmtId="3" fontId="13" fillId="0" borderId="1" xfId="1" applyNumberFormat="1" applyFont="1" applyFill="1" applyBorder="1" applyAlignment="1">
      <alignment horizontal="right" vertical="center" wrapText="1"/>
    </xf>
    <xf numFmtId="0" fontId="9" fillId="0" borderId="8"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protection locked="0"/>
    </xf>
    <xf numFmtId="3" fontId="0" fillId="3" borderId="1" xfId="0" applyNumberFormat="1" applyFill="1" applyBorder="1" applyAlignment="1">
      <alignment horizontal="center" vertical="center"/>
    </xf>
    <xf numFmtId="170" fontId="0" fillId="3" borderId="1" xfId="0" applyNumberFormat="1" applyFill="1" applyBorder="1" applyAlignment="1">
      <alignment horizontal="center" vertical="center"/>
    </xf>
    <xf numFmtId="0" fontId="0" fillId="0" borderId="0" xfId="0" applyFill="1" applyBorder="1" applyAlignment="1">
      <alignment horizontal="center" vertical="center" wrapText="1"/>
    </xf>
    <xf numFmtId="166" fontId="0" fillId="4" borderId="1" xfId="0" applyNumberFormat="1" applyFill="1" applyBorder="1" applyAlignment="1" applyProtection="1">
      <alignment horizontal="center" vertical="center"/>
      <protection locked="0"/>
    </xf>
    <xf numFmtId="166" fontId="0" fillId="0" borderId="0" xfId="0" applyNumberFormat="1" applyFill="1" applyBorder="1" applyAlignment="1" applyProtection="1">
      <alignment horizontal="center" vertical="center"/>
      <protection locked="0"/>
    </xf>
    <xf numFmtId="167" fontId="0" fillId="0" borderId="0" xfId="0" applyNumberFormat="1" applyFill="1" applyAlignment="1">
      <alignment horizontal="center" vertical="center"/>
    </xf>
    <xf numFmtId="0" fontId="14" fillId="6" borderId="1" xfId="0" applyFont="1" applyFill="1" applyBorder="1" applyAlignment="1">
      <alignment horizontal="center" vertical="center" wrapText="1"/>
    </xf>
    <xf numFmtId="49" fontId="14" fillId="6" borderId="1" xfId="0" applyNumberFormat="1" applyFont="1" applyFill="1" applyBorder="1" applyAlignment="1" applyProtection="1">
      <alignment horizontal="center" vertical="center" wrapText="1"/>
      <protection locked="0"/>
    </xf>
    <xf numFmtId="0" fontId="13" fillId="6" borderId="1" xfId="1" applyNumberFormat="1" applyFont="1" applyFill="1" applyBorder="1" applyAlignment="1" applyProtection="1">
      <alignment horizontal="center" vertical="center" wrapText="1"/>
      <protection locked="0"/>
    </xf>
    <xf numFmtId="0" fontId="13" fillId="6" borderId="1" xfId="0" applyFont="1" applyFill="1" applyBorder="1" applyAlignment="1" applyProtection="1">
      <alignment horizontal="center" vertical="center" wrapText="1"/>
      <protection locked="0"/>
    </xf>
    <xf numFmtId="171" fontId="13" fillId="6" borderId="1" xfId="0" applyNumberFormat="1" applyFont="1" applyFill="1" applyBorder="1" applyAlignment="1" applyProtection="1">
      <alignment horizontal="center" vertical="center" wrapText="1"/>
      <protection locked="0"/>
    </xf>
    <xf numFmtId="15" fontId="13" fillId="6" borderId="1" xfId="0" applyNumberFormat="1" applyFont="1" applyFill="1" applyBorder="1" applyAlignment="1" applyProtection="1">
      <alignment horizontal="center" vertical="center" wrapText="1"/>
      <protection locked="0"/>
    </xf>
    <xf numFmtId="43" fontId="25" fillId="6" borderId="1" xfId="1" applyNumberFormat="1" applyFont="1" applyFill="1" applyBorder="1" applyAlignment="1" applyProtection="1">
      <alignment horizontal="center" vertical="center" wrapText="1"/>
      <protection locked="0"/>
    </xf>
    <xf numFmtId="1" fontId="13" fillId="6" borderId="1" xfId="0" applyNumberFormat="1" applyFont="1" applyFill="1" applyBorder="1" applyAlignment="1" applyProtection="1">
      <alignment horizontal="center" vertical="center" wrapText="1"/>
      <protection locked="0"/>
    </xf>
    <xf numFmtId="2" fontId="13" fillId="6" borderId="1" xfId="0" applyNumberFormat="1" applyFont="1" applyFill="1" applyBorder="1" applyAlignment="1" applyProtection="1">
      <alignment horizontal="center" vertical="center" wrapText="1"/>
      <protection locked="0"/>
    </xf>
    <xf numFmtId="3" fontId="13" fillId="6" borderId="1" xfId="1" applyNumberFormat="1" applyFont="1" applyFill="1" applyBorder="1" applyAlignment="1">
      <alignment horizontal="right" vertical="center" wrapText="1"/>
    </xf>
    <xf numFmtId="168" fontId="13" fillId="6" borderId="1" xfId="1" applyNumberFormat="1" applyFont="1" applyFill="1" applyBorder="1" applyAlignment="1">
      <alignment horizontal="center" vertical="center" wrapText="1"/>
    </xf>
    <xf numFmtId="0" fontId="11" fillId="6" borderId="1" xfId="0" applyFont="1" applyFill="1" applyBorder="1" applyAlignment="1">
      <alignment horizontal="left" vertical="center" wrapText="1"/>
    </xf>
    <xf numFmtId="0" fontId="11" fillId="6" borderId="0" xfId="0" applyFont="1" applyFill="1" applyBorder="1" applyAlignment="1">
      <alignment horizontal="left" vertical="center" wrapText="1"/>
    </xf>
    <xf numFmtId="0" fontId="14" fillId="6" borderId="0" xfId="0" applyFont="1" applyFill="1" applyAlignment="1">
      <alignment horizontal="left" vertical="center" wrapText="1"/>
    </xf>
    <xf numFmtId="43" fontId="13" fillId="0" borderId="1" xfId="0" applyNumberFormat="1" applyFont="1" applyFill="1" applyBorder="1" applyAlignment="1" applyProtection="1">
      <alignment horizontal="center" vertical="center" wrapText="1"/>
      <protection locked="0"/>
    </xf>
    <xf numFmtId="0" fontId="25" fillId="6" borderId="1" xfId="0" applyNumberFormat="1" applyFont="1" applyFill="1" applyBorder="1" applyAlignment="1" applyProtection="1">
      <alignment horizontal="center" vertical="center" wrapText="1"/>
      <protection locked="0"/>
    </xf>
    <xf numFmtId="168" fontId="13" fillId="6" borderId="1" xfId="1" applyNumberFormat="1" applyFont="1" applyFill="1" applyBorder="1" applyAlignment="1">
      <alignment horizontal="right" vertical="center" wrapText="1"/>
    </xf>
    <xf numFmtId="0" fontId="13" fillId="6" borderId="1" xfId="0" applyNumberFormat="1" applyFont="1" applyFill="1" applyBorder="1" applyAlignment="1" applyProtection="1">
      <alignment horizontal="center" vertical="center" wrapText="1"/>
      <protection locked="0"/>
    </xf>
    <xf numFmtId="168" fontId="13" fillId="6" borderId="1" xfId="1" applyNumberFormat="1" applyFont="1" applyFill="1" applyBorder="1" applyAlignment="1">
      <alignment horizontal="left" vertical="center" wrapText="1"/>
    </xf>
    <xf numFmtId="168" fontId="13" fillId="6" borderId="1" xfId="1" applyNumberFormat="1" applyFont="1" applyFill="1" applyBorder="1" applyAlignment="1">
      <alignment vertical="center" wrapText="1"/>
    </xf>
    <xf numFmtId="173" fontId="13" fillId="6" borderId="1" xfId="1" applyNumberFormat="1" applyFont="1" applyFill="1" applyBorder="1" applyAlignment="1">
      <alignment horizontal="right" vertical="center" wrapText="1"/>
    </xf>
    <xf numFmtId="0" fontId="14" fillId="7" borderId="1" xfId="0" applyFont="1" applyFill="1" applyBorder="1" applyAlignment="1">
      <alignment horizontal="center" vertical="center" wrapText="1"/>
    </xf>
    <xf numFmtId="49" fontId="14" fillId="7" borderId="1" xfId="0" applyNumberFormat="1" applyFont="1" applyFill="1" applyBorder="1" applyAlignment="1" applyProtection="1">
      <alignment horizontal="center" vertical="center" wrapText="1"/>
      <protection locked="0"/>
    </xf>
    <xf numFmtId="0" fontId="13" fillId="7" borderId="1" xfId="0" applyFont="1" applyFill="1" applyBorder="1" applyAlignment="1" applyProtection="1">
      <alignment horizontal="center" vertical="center" wrapText="1"/>
      <protection locked="0"/>
    </xf>
    <xf numFmtId="171" fontId="13" fillId="7" borderId="1" xfId="0" applyNumberFormat="1" applyFont="1" applyFill="1" applyBorder="1" applyAlignment="1" applyProtection="1">
      <alignment horizontal="center" vertical="center" wrapText="1"/>
      <protection locked="0"/>
    </xf>
    <xf numFmtId="15" fontId="13" fillId="7" borderId="1" xfId="0" applyNumberFormat="1" applyFont="1" applyFill="1" applyBorder="1" applyAlignment="1" applyProtection="1">
      <alignment horizontal="center" vertical="center" wrapText="1"/>
      <protection locked="0"/>
    </xf>
    <xf numFmtId="43" fontId="25" fillId="7" borderId="1" xfId="1" applyNumberFormat="1" applyFont="1" applyFill="1" applyBorder="1" applyAlignment="1" applyProtection="1">
      <alignment horizontal="center" vertical="center" wrapText="1"/>
      <protection locked="0"/>
    </xf>
    <xf numFmtId="0" fontId="13" fillId="7" borderId="1" xfId="0" applyNumberFormat="1" applyFont="1" applyFill="1" applyBorder="1" applyAlignment="1" applyProtection="1">
      <alignment horizontal="center" vertical="center" wrapText="1"/>
      <protection locked="0"/>
    </xf>
    <xf numFmtId="2" fontId="13" fillId="7" borderId="1" xfId="0" applyNumberFormat="1" applyFont="1" applyFill="1" applyBorder="1" applyAlignment="1" applyProtection="1">
      <alignment horizontal="center" vertical="center" wrapText="1"/>
      <protection locked="0"/>
    </xf>
    <xf numFmtId="168" fontId="13" fillId="7" borderId="1" xfId="1" applyNumberFormat="1" applyFont="1" applyFill="1" applyBorder="1" applyAlignment="1">
      <alignment vertical="center" wrapText="1"/>
    </xf>
    <xf numFmtId="0" fontId="11" fillId="7" borderId="1" xfId="0" applyFont="1" applyFill="1" applyBorder="1" applyAlignment="1">
      <alignment horizontal="left" vertical="center" wrapText="1"/>
    </xf>
    <xf numFmtId="0" fontId="11" fillId="7" borderId="0" xfId="0" applyFont="1" applyFill="1" applyBorder="1" applyAlignment="1">
      <alignment horizontal="left" vertical="center" wrapText="1"/>
    </xf>
    <xf numFmtId="0" fontId="14" fillId="7" borderId="0" xfId="0" applyFont="1" applyFill="1" applyAlignment="1">
      <alignment horizontal="left" vertical="center" wrapText="1"/>
    </xf>
    <xf numFmtId="9" fontId="13" fillId="7" borderId="1" xfId="0" applyNumberFormat="1" applyFont="1" applyFill="1" applyBorder="1" applyAlignment="1" applyProtection="1">
      <alignment horizontal="center" vertical="center" wrapText="1"/>
      <protection locked="0"/>
    </xf>
    <xf numFmtId="168" fontId="13" fillId="7" borderId="1" xfId="1" applyNumberFormat="1" applyFont="1" applyFill="1" applyBorder="1" applyAlignment="1">
      <alignment horizontal="right" vertical="center" wrapText="1"/>
    </xf>
    <xf numFmtId="168" fontId="13" fillId="7" borderId="1" xfId="1" applyNumberFormat="1" applyFont="1" applyFill="1" applyBorder="1" applyAlignment="1">
      <alignment horizontal="center" vertical="center" wrapText="1"/>
    </xf>
    <xf numFmtId="43" fontId="18" fillId="0" borderId="1" xfId="0" applyNumberFormat="1" applyFont="1" applyFill="1" applyBorder="1" applyAlignment="1" applyProtection="1">
      <alignment horizontal="center" vertical="center" wrapText="1"/>
      <protection locked="0"/>
    </xf>
    <xf numFmtId="9" fontId="13" fillId="6"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0" fontId="14" fillId="6" borderId="1" xfId="0" applyFont="1" applyFill="1" applyBorder="1" applyAlignment="1">
      <alignment horizontal="left" vertical="center" wrapText="1"/>
    </xf>
    <xf numFmtId="0" fontId="14" fillId="7" borderId="1" xfId="0" applyFont="1" applyFill="1" applyBorder="1" applyAlignment="1">
      <alignment horizontal="left" vertical="center" wrapText="1"/>
    </xf>
    <xf numFmtId="168" fontId="13" fillId="0" borderId="0" xfId="1" applyNumberFormat="1" applyFont="1" applyFill="1" applyBorder="1" applyAlignment="1">
      <alignment horizontal="right"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0" fillId="0" borderId="1" xfId="0" applyBorder="1" applyAlignment="1">
      <alignment horizontal="center" vertical="center"/>
    </xf>
    <xf numFmtId="4" fontId="13" fillId="0" borderId="1" xfId="1" applyNumberFormat="1" applyFont="1" applyFill="1" applyBorder="1" applyAlignment="1">
      <alignment horizontal="right" vertical="center" wrapText="1"/>
    </xf>
    <xf numFmtId="2" fontId="1" fillId="2" borderId="23" xfId="0" applyNumberFormat="1" applyFont="1" applyFill="1" applyBorder="1" applyAlignment="1">
      <alignment horizontal="center" vertical="center" wrapText="1"/>
    </xf>
    <xf numFmtId="0" fontId="1" fillId="2" borderId="24" xfId="0" applyFont="1" applyFill="1" applyBorder="1" applyAlignment="1">
      <alignment horizontal="center" vertical="center" wrapText="1"/>
    </xf>
    <xf numFmtId="14" fontId="13" fillId="6"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0" borderId="0" xfId="0" applyBorder="1" applyAlignment="1">
      <alignment wrapText="1"/>
    </xf>
    <xf numFmtId="0" fontId="0" fillId="0" borderId="0" xfId="0" applyBorder="1" applyAlignment="1"/>
    <xf numFmtId="0" fontId="0" fillId="0" borderId="0" xfId="0" applyBorder="1" applyAlignment="1">
      <alignment horizontal="center" vertical="center"/>
    </xf>
    <xf numFmtId="0" fontId="0" fillId="0" borderId="0" xfId="0" applyFill="1" applyBorder="1"/>
    <xf numFmtId="0" fontId="0" fillId="0" borderId="0" xfId="0" applyBorder="1"/>
    <xf numFmtId="0" fontId="0" fillId="0" borderId="0" xfId="0" applyFill="1" applyBorder="1" applyAlignment="1"/>
    <xf numFmtId="14" fontId="0" fillId="0" borderId="1" xfId="0" applyNumberFormat="1" applyBorder="1" applyAlignment="1"/>
    <xf numFmtId="0" fontId="0" fillId="0" borderId="1" xfId="0"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4" xfId="0" applyBorder="1" applyAlignment="1">
      <alignment vertical="center"/>
    </xf>
    <xf numFmtId="0" fontId="26" fillId="0" borderId="0" xfId="0" applyFont="1" applyFill="1" applyBorder="1" applyAlignment="1">
      <alignment horizontal="left" vertical="center" wrapText="1"/>
    </xf>
    <xf numFmtId="0" fontId="1" fillId="6" borderId="14" xfId="0" applyFont="1" applyFill="1" applyBorder="1" applyAlignment="1">
      <alignment vertical="center"/>
    </xf>
    <xf numFmtId="0" fontId="1" fillId="6" borderId="1" xfId="0" applyFont="1" applyFill="1" applyBorder="1" applyAlignment="1">
      <alignment vertical="center"/>
    </xf>
    <xf numFmtId="14" fontId="0" fillId="0" borderId="1" xfId="0" applyNumberFormat="1" applyBorder="1" applyAlignment="1">
      <alignment vertical="center"/>
    </xf>
    <xf numFmtId="0" fontId="0" fillId="0" borderId="4" xfId="0" applyBorder="1" applyAlignment="1">
      <alignment wrapText="1"/>
    </xf>
    <xf numFmtId="0" fontId="24" fillId="0" borderId="14" xfId="0" applyFont="1" applyBorder="1" applyAlignment="1">
      <alignment vertical="center" wrapText="1"/>
    </xf>
    <xf numFmtId="0" fontId="0" fillId="4" borderId="0" xfId="0" applyFill="1" applyAlignment="1">
      <alignment vertical="center"/>
    </xf>
    <xf numFmtId="0" fontId="0" fillId="0" borderId="0" xfId="0" applyBorder="1" applyAlignment="1">
      <alignment vertical="center" wrapText="1"/>
    </xf>
    <xf numFmtId="0" fontId="24" fillId="0" borderId="0" xfId="0" applyFont="1" applyBorder="1" applyAlignment="1">
      <alignment horizontal="center" vertical="center" wrapText="1"/>
    </xf>
    <xf numFmtId="0" fontId="24" fillId="0" borderId="0" xfId="0" applyFont="1" applyBorder="1" applyAlignment="1">
      <alignment horizontal="center" vertical="center"/>
    </xf>
    <xf numFmtId="0" fontId="0" fillId="6" borderId="0" xfId="0" applyFill="1" applyBorder="1" applyAlignment="1">
      <alignment horizontal="center" vertical="center"/>
    </xf>
    <xf numFmtId="0" fontId="0" fillId="6" borderId="0" xfId="0" applyFill="1" applyBorder="1" applyAlignment="1">
      <alignment horizontal="center" vertical="center" wrapText="1"/>
    </xf>
    <xf numFmtId="0" fontId="0" fillId="6" borderId="0" xfId="0" applyFill="1" applyBorder="1" applyAlignment="1">
      <alignment vertical="center" wrapText="1"/>
    </xf>
    <xf numFmtId="0" fontId="0" fillId="6" borderId="0" xfId="0" applyFill="1" applyBorder="1" applyAlignment="1">
      <alignment vertical="center"/>
    </xf>
    <xf numFmtId="0" fontId="0" fillId="6" borderId="1" xfId="0" applyFill="1" applyBorder="1" applyAlignment="1">
      <alignment vertical="center"/>
    </xf>
    <xf numFmtId="0" fontId="0" fillId="6" borderId="0" xfId="0" applyFill="1" applyAlignment="1">
      <alignment horizontal="center" vertical="center"/>
    </xf>
    <xf numFmtId="0" fontId="0" fillId="6" borderId="0" xfId="0" applyFill="1"/>
    <xf numFmtId="0" fontId="1" fillId="6" borderId="0" xfId="0" applyFont="1" applyFill="1" applyAlignment="1">
      <alignment horizontal="center" vertical="center"/>
    </xf>
    <xf numFmtId="0" fontId="0" fillId="6" borderId="0" xfId="0" applyFill="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24" fillId="0" borderId="5" xfId="0" applyFont="1" applyBorder="1" applyAlignment="1">
      <alignment horizontal="center" vertical="center" wrapText="1"/>
    </xf>
    <xf numFmtId="0" fontId="24" fillId="0" borderId="14" xfId="0" applyFont="1" applyBorder="1" applyAlignment="1">
      <alignment horizontal="center" vertical="center" wrapText="1"/>
    </xf>
    <xf numFmtId="0" fontId="0" fillId="0" borderId="1" xfId="0" applyBorder="1" applyAlignment="1">
      <alignment horizontal="center" vertical="center" wrapText="1"/>
    </xf>
    <xf numFmtId="0" fontId="1" fillId="2" borderId="0" xfId="0" applyFont="1" applyFill="1" applyBorder="1" applyAlignment="1">
      <alignment horizontal="center" vertical="center" wrapText="1"/>
    </xf>
    <xf numFmtId="0" fontId="0" fillId="0" borderId="0" xfId="0" applyBorder="1" applyAlignment="1">
      <alignment horizontal="center" vertical="center" wrapText="1"/>
    </xf>
    <xf numFmtId="0" fontId="2" fillId="6" borderId="1" xfId="0" applyFont="1" applyFill="1" applyBorder="1"/>
    <xf numFmtId="0" fontId="2" fillId="6" borderId="1" xfId="0" applyFont="1" applyFill="1" applyBorder="1" applyAlignment="1">
      <alignment wrapText="1"/>
    </xf>
    <xf numFmtId="0" fontId="14" fillId="0" borderId="1" xfId="0" applyFont="1" applyBorder="1" applyAlignment="1">
      <alignment vertical="center" wrapText="1"/>
    </xf>
    <xf numFmtId="0" fontId="2" fillId="0" borderId="1" xfId="0" applyFont="1" applyBorder="1"/>
    <xf numFmtId="0" fontId="2" fillId="0" borderId="1" xfId="0" applyFont="1" applyBorder="1" applyAlignment="1">
      <alignment wrapText="1"/>
    </xf>
    <xf numFmtId="0" fontId="0" fillId="6" borderId="1" xfId="0" applyFill="1" applyBorder="1" applyAlignment="1">
      <alignment wrapText="1"/>
    </xf>
    <xf numFmtId="0" fontId="14" fillId="6" borderId="1" xfId="0" applyFont="1" applyFill="1" applyBorder="1" applyAlignment="1">
      <alignment vertical="center"/>
    </xf>
    <xf numFmtId="0" fontId="14" fillId="0" borderId="1" xfId="0" applyFont="1" applyFill="1" applyBorder="1" applyAlignment="1">
      <alignment vertical="center" wrapText="1"/>
    </xf>
    <xf numFmtId="14" fontId="14" fillId="0" borderId="1" xfId="0" applyNumberFormat="1" applyFont="1" applyBorder="1" applyAlignment="1">
      <alignment vertical="center" wrapText="1"/>
    </xf>
    <xf numFmtId="167" fontId="0" fillId="0" borderId="0" xfId="0" applyNumberFormat="1" applyFill="1" applyAlignment="1">
      <alignment vertical="center"/>
    </xf>
    <xf numFmtId="43" fontId="13" fillId="0" borderId="1" xfId="1" applyNumberFormat="1" applyFont="1" applyFill="1" applyBorder="1" applyAlignment="1" applyProtection="1">
      <alignment horizontal="center" vertical="center" wrapText="1"/>
      <protection locked="0"/>
    </xf>
    <xf numFmtId="0" fontId="14" fillId="6" borderId="1" xfId="0" applyFont="1" applyFill="1" applyBorder="1" applyAlignment="1">
      <alignment vertical="center" wrapText="1"/>
    </xf>
    <xf numFmtId="0" fontId="20" fillId="6" borderId="1" xfId="0" applyFont="1" applyFill="1" applyBorder="1"/>
    <xf numFmtId="0" fontId="20" fillId="6" borderId="1" xfId="0" applyFont="1" applyFill="1" applyBorder="1" applyAlignment="1">
      <alignment wrapText="1"/>
    </xf>
    <xf numFmtId="0" fontId="14" fillId="0" borderId="5" xfId="0" applyFont="1" applyFill="1" applyBorder="1" applyAlignment="1">
      <alignment horizontal="center" vertical="center" wrapText="1"/>
    </xf>
    <xf numFmtId="0" fontId="14" fillId="0" borderId="1" xfId="0" applyFont="1" applyBorder="1" applyAlignment="1">
      <alignment vertical="center"/>
    </xf>
    <xf numFmtId="174" fontId="13" fillId="0" borderId="1" xfId="1" applyNumberFormat="1" applyFont="1" applyFill="1" applyBorder="1" applyAlignment="1" applyProtection="1">
      <alignment horizontal="center" vertical="center" wrapText="1"/>
      <protection locked="0"/>
    </xf>
    <xf numFmtId="166" fontId="0" fillId="0" borderId="0" xfId="0" applyNumberFormat="1" applyFill="1" applyBorder="1" applyAlignment="1" applyProtection="1">
      <alignment vertical="center"/>
      <protection locked="0"/>
    </xf>
    <xf numFmtId="166" fontId="0" fillId="4" borderId="1" xfId="0" applyNumberFormat="1" applyFill="1" applyBorder="1" applyAlignment="1" applyProtection="1">
      <alignment vertical="center"/>
      <protection locked="0"/>
    </xf>
    <xf numFmtId="170"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4" fontId="0" fillId="0" borderId="7" xfId="0" applyNumberFormat="1" applyFont="1" applyFill="1" applyBorder="1" applyAlignment="1" applyProtection="1">
      <alignment horizontal="left" vertical="center"/>
      <protection locked="0"/>
    </xf>
    <xf numFmtId="175" fontId="14" fillId="0" borderId="1" xfId="0" applyNumberFormat="1" applyFont="1" applyBorder="1" applyAlignment="1">
      <alignment vertical="center" wrapText="1"/>
    </xf>
    <xf numFmtId="0" fontId="0" fillId="6" borderId="1" xfId="0" applyFill="1" applyBorder="1" applyAlignment="1">
      <alignment horizontal="center" vertical="center"/>
    </xf>
    <xf numFmtId="169" fontId="1" fillId="6" borderId="1" xfId="0" applyNumberFormat="1" applyFont="1" applyFill="1" applyBorder="1" applyAlignment="1">
      <alignment horizontal="center" vertical="center"/>
    </xf>
    <xf numFmtId="0" fontId="1" fillId="6"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1" fillId="6" borderId="0" xfId="0" applyFont="1" applyFill="1" applyAlignment="1">
      <alignment vertical="center"/>
    </xf>
    <xf numFmtId="14" fontId="14" fillId="6" borderId="1" xfId="0" applyNumberFormat="1" applyFont="1" applyFill="1" applyBorder="1" applyAlignment="1">
      <alignment vertical="center" wrapText="1"/>
    </xf>
    <xf numFmtId="1" fontId="18" fillId="0" borderId="1" xfId="0" applyNumberFormat="1" applyFont="1" applyFill="1" applyBorder="1" applyAlignment="1" applyProtection="1">
      <alignment horizontal="center" vertical="center" wrapText="1"/>
      <protection locked="0"/>
    </xf>
    <xf numFmtId="43" fontId="13" fillId="6" borderId="1" xfId="1" applyNumberFormat="1" applyFont="1" applyFill="1" applyBorder="1" applyAlignment="1" applyProtection="1">
      <alignment horizontal="center" vertical="center" wrapText="1"/>
      <protection locked="0"/>
    </xf>
    <xf numFmtId="0" fontId="2" fillId="6" borderId="1" xfId="0" applyFont="1" applyFill="1" applyBorder="1" applyAlignment="1">
      <alignment horizontal="center" vertical="center" wrapText="1"/>
    </xf>
    <xf numFmtId="0" fontId="2" fillId="6" borderId="1" xfId="0" applyFont="1" applyFill="1" applyBorder="1" applyAlignment="1">
      <alignment horizontal="justify"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1" fillId="2" borderId="0" xfId="0" applyFont="1" applyFill="1" applyBorder="1" applyAlignment="1">
      <alignment horizontal="center" vertical="center" wrapText="1"/>
    </xf>
    <xf numFmtId="0" fontId="0" fillId="0" borderId="0" xfId="0" applyBorder="1" applyAlignment="1">
      <alignment horizontal="center" vertical="center" wrapText="1"/>
    </xf>
    <xf numFmtId="0" fontId="14" fillId="6" borderId="5" xfId="0" applyFont="1" applyFill="1" applyBorder="1" applyAlignment="1">
      <alignment horizontal="center" vertical="center" wrapText="1"/>
    </xf>
    <xf numFmtId="0" fontId="14" fillId="6" borderId="1" xfId="0" applyFont="1" applyFill="1" applyBorder="1" applyAlignment="1"/>
    <xf numFmtId="0" fontId="14" fillId="6" borderId="1" xfId="0" applyFont="1" applyFill="1" applyBorder="1" applyAlignment="1">
      <alignment wrapText="1"/>
    </xf>
    <xf numFmtId="0" fontId="14" fillId="6" borderId="1" xfId="0" applyFont="1" applyFill="1" applyBorder="1" applyAlignment="1">
      <alignment horizontal="center" vertical="center"/>
    </xf>
    <xf numFmtId="0" fontId="14" fillId="6" borderId="1" xfId="0" applyFont="1" applyFill="1" applyBorder="1" applyAlignment="1">
      <alignment horizontal="center"/>
    </xf>
    <xf numFmtId="0" fontId="14" fillId="6" borderId="5" xfId="0" applyFont="1" applyFill="1" applyBorder="1" applyAlignment="1">
      <alignment horizontal="center"/>
    </xf>
    <xf numFmtId="0" fontId="14" fillId="6" borderId="1" xfId="0" applyFont="1" applyFill="1" applyBorder="1"/>
    <xf numFmtId="0" fontId="14"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Fill="1" applyBorder="1" applyAlignment="1">
      <alignment wrapText="1"/>
    </xf>
    <xf numFmtId="0" fontId="14" fillId="0" borderId="1" xfId="0" applyFont="1" applyBorder="1" applyAlignment="1">
      <alignment wrapText="1"/>
    </xf>
    <xf numFmtId="0" fontId="14" fillId="0" borderId="1" xfId="0" applyFont="1" applyBorder="1" applyAlignment="1">
      <alignment horizontal="center" vertical="center"/>
    </xf>
    <xf numFmtId="0" fontId="14" fillId="0" borderId="1" xfId="0" applyFont="1" applyBorder="1" applyAlignment="1"/>
    <xf numFmtId="14" fontId="14" fillId="0" borderId="1" xfId="0" applyNumberFormat="1" applyFont="1" applyBorder="1" applyAlignment="1"/>
    <xf numFmtId="0" fontId="14" fillId="0" borderId="1" xfId="0" applyFont="1" applyFill="1" applyBorder="1"/>
    <xf numFmtId="0" fontId="14" fillId="0" borderId="1" xfId="0" applyFont="1" applyFill="1" applyBorder="1" applyAlignment="1">
      <alignment horizontal="center" wrapText="1"/>
    </xf>
    <xf numFmtId="0" fontId="14" fillId="0" borderId="1" xfId="0" applyFont="1" applyBorder="1"/>
    <xf numFmtId="0" fontId="14" fillId="0" borderId="0" xfId="0" applyFont="1" applyAlignment="1">
      <alignment vertical="center"/>
    </xf>
    <xf numFmtId="17" fontId="14" fillId="0" borderId="1" xfId="0" applyNumberFormat="1" applyFont="1" applyBorder="1" applyAlignment="1">
      <alignment vertical="center" wrapText="1"/>
    </xf>
    <xf numFmtId="14" fontId="14" fillId="0" borderId="0" xfId="0" applyNumberFormat="1" applyFont="1" applyAlignment="1">
      <alignment vertical="center"/>
    </xf>
    <xf numFmtId="14" fontId="14" fillId="0" borderId="1" xfId="0" applyNumberFormat="1" applyFont="1" applyBorder="1" applyAlignment="1">
      <alignment vertical="center"/>
    </xf>
    <xf numFmtId="0" fontId="14" fillId="0" borderId="5" xfId="0" applyFon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0" xfId="0" applyFont="1" applyFill="1" applyBorder="1" applyAlignment="1">
      <alignment horizontal="center" vertical="center" wrapText="1"/>
    </xf>
    <xf numFmtId="0" fontId="0" fillId="0" borderId="0" xfId="0" applyBorder="1" applyAlignment="1">
      <alignment horizontal="center" vertical="center" wrapText="1"/>
    </xf>
    <xf numFmtId="0" fontId="1" fillId="6" borderId="1" xfId="0" applyFont="1" applyFill="1" applyBorder="1" applyAlignment="1">
      <alignment horizontal="center" vertical="center"/>
    </xf>
    <xf numFmtId="0" fontId="20" fillId="0" borderId="1" xfId="0" applyFont="1" applyBorder="1" applyAlignment="1">
      <alignment wrapText="1"/>
    </xf>
    <xf numFmtId="0" fontId="20" fillId="0" borderId="1" xfId="0" applyFont="1" applyBorder="1"/>
    <xf numFmtId="0" fontId="14" fillId="0" borderId="1" xfId="0" applyFont="1" applyBorder="1" applyAlignment="1">
      <alignment horizontal="center" wrapText="1"/>
    </xf>
    <xf numFmtId="15" fontId="14" fillId="0" borderId="1" xfId="0" applyNumberFormat="1" applyFont="1" applyBorder="1" applyAlignment="1">
      <alignment vertical="center" wrapText="1"/>
    </xf>
    <xf numFmtId="43" fontId="13" fillId="0" borderId="1" xfId="1" applyNumberFormat="1" applyFont="1" applyFill="1" applyBorder="1" applyAlignment="1" applyProtection="1">
      <alignment horizontal="center" vertical="center" wrapText="1"/>
    </xf>
    <xf numFmtId="0" fontId="0" fillId="0" borderId="0" xfId="0" applyFill="1" applyBorder="1" applyAlignment="1">
      <alignment wrapText="1"/>
    </xf>
    <xf numFmtId="0" fontId="27" fillId="0" borderId="1" xfId="0" applyFont="1" applyBorder="1" applyAlignment="1">
      <alignment horizontal="center" vertical="center" wrapText="1"/>
    </xf>
    <xf numFmtId="49" fontId="13" fillId="0" borderId="1" xfId="0" applyNumberFormat="1" applyFont="1" applyFill="1" applyBorder="1" applyAlignment="1" applyProtection="1">
      <alignment horizontal="center" vertical="center" wrapText="1"/>
      <protection locked="0"/>
    </xf>
    <xf numFmtId="0" fontId="0" fillId="6" borderId="1" xfId="0" applyFill="1" applyBorder="1" applyAlignment="1">
      <alignment horizontal="center" vertical="center" wrapText="1"/>
    </xf>
    <xf numFmtId="0" fontId="0" fillId="6" borderId="1" xfId="0" applyFill="1" applyBorder="1" applyAlignment="1"/>
    <xf numFmtId="14" fontId="0" fillId="6" borderId="1" xfId="0" applyNumberFormat="1" applyFill="1" applyBorder="1" applyAlignment="1"/>
    <xf numFmtId="0" fontId="0" fillId="6" borderId="1" xfId="0" applyFill="1" applyBorder="1"/>
    <xf numFmtId="0" fontId="1" fillId="2" borderId="1" xfId="0" applyFont="1" applyFill="1" applyBorder="1" applyAlignment="1">
      <alignment horizontal="center" vertical="center" wrapText="1"/>
    </xf>
    <xf numFmtId="0" fontId="1" fillId="6" borderId="0"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23" fillId="5" borderId="0" xfId="0" applyFont="1" applyFill="1" applyAlignment="1">
      <alignment horizont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9" borderId="26" xfId="0" applyFill="1" applyBorder="1" applyAlignment="1">
      <alignment horizontal="center" vertical="center"/>
    </xf>
    <xf numFmtId="0" fontId="0" fillId="9" borderId="21" xfId="0" applyFill="1" applyBorder="1" applyAlignment="1">
      <alignment horizontal="center" vertical="center"/>
    </xf>
    <xf numFmtId="0" fontId="1" fillId="6" borderId="0" xfId="0" applyFont="1" applyFill="1" applyBorder="1" applyAlignment="1">
      <alignment horizontal="center" vertical="center" wrapText="1"/>
    </xf>
    <xf numFmtId="0" fontId="0" fillId="2" borderId="26" xfId="0" applyFill="1" applyBorder="1" applyAlignment="1">
      <alignment horizontal="center" vertical="center"/>
    </xf>
    <xf numFmtId="0" fontId="0" fillId="2" borderId="21" xfId="0" applyFill="1" applyBorder="1" applyAlignment="1">
      <alignment horizontal="center" vertical="center"/>
    </xf>
    <xf numFmtId="0" fontId="1" fillId="2" borderId="0" xfId="0" applyFont="1" applyFill="1" applyBorder="1" applyAlignment="1">
      <alignment horizontal="center"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0" fillId="6" borderId="0" xfId="0" applyFill="1" applyBorder="1" applyAlignment="1">
      <alignment horizontal="center" vertical="center" wrapText="1"/>
    </xf>
    <xf numFmtId="0" fontId="0" fillId="0" borderId="0" xfId="0" applyBorder="1" applyAlignment="1">
      <alignment horizontal="center" vertical="center" wrapText="1"/>
    </xf>
    <xf numFmtId="0" fontId="0" fillId="2" borderId="1" xfId="0" applyFill="1" applyBorder="1" applyAlignment="1">
      <alignment horizontal="center" vertical="center"/>
    </xf>
    <xf numFmtId="0" fontId="0" fillId="6" borderId="0" xfId="0" applyFill="1" applyBorder="1" applyAlignment="1">
      <alignment horizontal="center" vertical="center"/>
    </xf>
    <xf numFmtId="0" fontId="7" fillId="2" borderId="15" xfId="0" applyFont="1" applyFill="1" applyBorder="1" applyAlignment="1">
      <alignment horizontal="center" vertical="center"/>
    </xf>
    <xf numFmtId="0" fontId="7" fillId="2" borderId="25" xfId="0" applyFont="1" applyFill="1" applyBorder="1" applyAlignment="1">
      <alignment horizontal="center" vertical="center"/>
    </xf>
    <xf numFmtId="0" fontId="24" fillId="6" borderId="0" xfId="0" applyFont="1" applyFill="1" applyBorder="1" applyAlignment="1">
      <alignment horizontal="center" vertical="center" wrapText="1"/>
    </xf>
    <xf numFmtId="0" fontId="0" fillId="8" borderId="1" xfId="0" applyFill="1" applyBorder="1" applyAlignment="1">
      <alignment horizontal="center" vertical="center"/>
    </xf>
    <xf numFmtId="0" fontId="1" fillId="6" borderId="18" xfId="0" applyFont="1" applyFill="1" applyBorder="1" applyAlignment="1">
      <alignment horizontal="center" vertical="center" wrapText="1"/>
    </xf>
    <xf numFmtId="0" fontId="0" fillId="6" borderId="0" xfId="0" applyFill="1" applyBorder="1" applyAlignment="1">
      <alignment horizont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4" fillId="6" borderId="5" xfId="0" applyFont="1" applyFill="1" applyBorder="1" applyAlignment="1">
      <alignment horizontal="center" vertical="center" wrapText="1"/>
    </xf>
    <xf numFmtId="0" fontId="14" fillId="6" borderId="14" xfId="0" applyFont="1" applyFill="1" applyBorder="1" applyAlignment="1">
      <alignment horizontal="center" vertical="center" wrapText="1"/>
    </xf>
    <xf numFmtId="0" fontId="27" fillId="6" borderId="5" xfId="0" applyFont="1" applyFill="1" applyBorder="1" applyAlignment="1">
      <alignment horizontal="center" vertical="center" wrapText="1"/>
    </xf>
    <xf numFmtId="0" fontId="27" fillId="6" borderId="14" xfId="0" applyFont="1" applyFill="1" applyBorder="1" applyAlignment="1">
      <alignment horizontal="center" vertical="center" wrapText="1"/>
    </xf>
    <xf numFmtId="0" fontId="24" fillId="0" borderId="1"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14" xfId="0" applyFont="1" applyBorder="1" applyAlignment="1">
      <alignment horizontal="center" vertical="center" wrapText="1"/>
    </xf>
    <xf numFmtId="0" fontId="1" fillId="6" borderId="1" xfId="0" applyFont="1" applyFill="1" applyBorder="1" applyAlignment="1">
      <alignment horizontal="center" vertical="center"/>
    </xf>
    <xf numFmtId="0" fontId="14" fillId="6" borderId="1" xfId="0" applyFont="1" applyFill="1" applyBorder="1" applyAlignment="1">
      <alignment horizontal="center" vertical="center" wrapText="1"/>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0" fillId="6" borderId="4" xfId="0" applyFill="1" applyBorder="1" applyAlignment="1">
      <alignment horizontal="center" vertical="center"/>
    </xf>
    <xf numFmtId="0" fontId="14" fillId="0" borderId="5" xfId="0" applyFont="1" applyBorder="1" applyAlignment="1">
      <alignment horizontal="center" vertical="center"/>
    </xf>
    <xf numFmtId="0" fontId="14" fillId="0" borderId="14" xfId="0" applyFont="1" applyBorder="1" applyAlignment="1">
      <alignment horizontal="center" vertical="center"/>
    </xf>
    <xf numFmtId="0" fontId="0" fillId="0" borderId="18" xfId="0" applyBorder="1" applyAlignment="1">
      <alignment horizontal="center" vertical="center" wrapText="1"/>
    </xf>
    <xf numFmtId="0" fontId="1" fillId="2" borderId="21" xfId="0" applyFont="1" applyFill="1" applyBorder="1" applyAlignment="1">
      <alignment horizontal="center" wrapText="1"/>
    </xf>
    <xf numFmtId="0" fontId="1" fillId="2" borderId="27" xfId="0" applyFont="1" applyFill="1" applyBorder="1" applyAlignment="1">
      <alignment horizontal="center" wrapText="1"/>
    </xf>
    <xf numFmtId="0" fontId="14" fillId="0" borderId="0" xfId="0" applyFont="1" applyFill="1" applyBorder="1" applyAlignment="1">
      <alignment horizontal="left" vertical="center" wrapText="1"/>
    </xf>
    <xf numFmtId="0" fontId="0" fillId="0" borderId="0" xfId="0" applyFill="1" applyBorder="1" applyAlignment="1">
      <alignment vertical="center"/>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opLeftCell="C42" zoomScale="50" zoomScaleNormal="50" workbookViewId="0">
      <selection activeCell="S42" sqref="S42"/>
    </sheetView>
  </sheetViews>
  <sheetFormatPr baseColWidth="10" defaultRowHeight="14.4" x14ac:dyDescent="0.3"/>
  <cols>
    <col min="1" max="1" width="3.109375" style="9" bestFit="1" customWidth="1"/>
    <col min="2" max="2" width="58.88671875" style="9" customWidth="1"/>
    <col min="3" max="3" width="31.109375" style="9" customWidth="1"/>
    <col min="4" max="4" width="29" style="9" customWidth="1"/>
    <col min="5" max="5" width="25" style="88" customWidth="1"/>
    <col min="6" max="6" width="29.6640625" style="9" customWidth="1"/>
    <col min="7" max="7" width="31" style="9" customWidth="1"/>
    <col min="8" max="8" width="23" style="9" customWidth="1"/>
    <col min="9" max="9" width="27.33203125" style="9" customWidth="1"/>
    <col min="10" max="10" width="17.5546875" style="9" customWidth="1"/>
    <col min="11" max="11" width="14.6640625" style="9" customWidth="1"/>
    <col min="12" max="12" width="17.6640625" style="9" customWidth="1"/>
    <col min="13" max="13" width="26.33203125" style="9" customWidth="1"/>
    <col min="14" max="14" width="22.109375" style="9" customWidth="1"/>
    <col min="15" max="15" width="26.109375" style="9" customWidth="1"/>
    <col min="16" max="16" width="19.5546875" style="9" bestFit="1" customWidth="1"/>
    <col min="17" max="17" width="21.88671875" style="9" customWidth="1"/>
    <col min="18" max="18" width="35.88671875" style="9" customWidth="1"/>
    <col min="19"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1:16" ht="25.8" x14ac:dyDescent="0.3">
      <c r="B2" s="324" t="s">
        <v>61</v>
      </c>
      <c r="C2" s="325"/>
      <c r="D2" s="325"/>
      <c r="E2" s="325"/>
      <c r="F2" s="325"/>
      <c r="G2" s="325"/>
      <c r="H2" s="325"/>
      <c r="I2" s="325"/>
      <c r="J2" s="325"/>
      <c r="K2" s="325"/>
      <c r="L2" s="325"/>
      <c r="M2" s="325"/>
      <c r="N2" s="325"/>
      <c r="O2" s="325"/>
      <c r="P2" s="325"/>
    </row>
    <row r="4" spans="1:16" ht="25.8" x14ac:dyDescent="0.3">
      <c r="B4" s="339" t="s">
        <v>47</v>
      </c>
      <c r="C4" s="339"/>
      <c r="D4" s="339"/>
      <c r="E4" s="339"/>
      <c r="F4" s="339"/>
      <c r="G4" s="339"/>
      <c r="H4" s="339"/>
      <c r="I4" s="339"/>
      <c r="J4" s="339"/>
      <c r="K4" s="339"/>
      <c r="L4" s="339"/>
      <c r="M4" s="339"/>
      <c r="N4" s="339"/>
      <c r="O4" s="339"/>
      <c r="P4" s="339"/>
    </row>
    <row r="5" spans="1:16" s="85" customFormat="1" ht="39.75" customHeight="1" x14ac:dyDescent="0.4">
      <c r="A5" s="360" t="s">
        <v>117</v>
      </c>
      <c r="B5" s="360"/>
      <c r="C5" s="360"/>
      <c r="D5" s="360"/>
      <c r="E5" s="360"/>
      <c r="F5" s="360"/>
      <c r="G5" s="360"/>
      <c r="H5" s="360"/>
      <c r="I5" s="360"/>
      <c r="J5" s="360"/>
      <c r="K5" s="360"/>
      <c r="L5" s="360"/>
    </row>
    <row r="6" spans="1:16" ht="15" thickBot="1" x14ac:dyDescent="0.35"/>
    <row r="7" spans="1:16" ht="21.6" thickBot="1" x14ac:dyDescent="0.35">
      <c r="B7" s="11" t="s">
        <v>4</v>
      </c>
      <c r="C7" s="342" t="s">
        <v>118</v>
      </c>
      <c r="D7" s="342"/>
      <c r="E7" s="342"/>
      <c r="F7" s="342"/>
      <c r="G7" s="342"/>
      <c r="H7" s="342"/>
      <c r="I7" s="342"/>
      <c r="J7" s="342"/>
      <c r="K7" s="342"/>
      <c r="L7" s="342"/>
      <c r="M7" s="342"/>
      <c r="N7" s="343"/>
    </row>
    <row r="8" spans="1:16" ht="16.2" thickBot="1" x14ac:dyDescent="0.35">
      <c r="B8" s="12" t="s">
        <v>5</v>
      </c>
      <c r="C8" s="342"/>
      <c r="D8" s="342"/>
      <c r="E8" s="342"/>
      <c r="F8" s="342"/>
      <c r="G8" s="342"/>
      <c r="H8" s="342"/>
      <c r="I8" s="342"/>
      <c r="J8" s="342"/>
      <c r="K8" s="342"/>
      <c r="L8" s="342"/>
      <c r="M8" s="342"/>
      <c r="N8" s="343"/>
    </row>
    <row r="9" spans="1:16" ht="16.2" thickBot="1" x14ac:dyDescent="0.35">
      <c r="B9" s="12" t="s">
        <v>6</v>
      </c>
      <c r="C9" s="342"/>
      <c r="D9" s="342"/>
      <c r="E9" s="342"/>
      <c r="F9" s="342"/>
      <c r="G9" s="342"/>
      <c r="H9" s="342"/>
      <c r="I9" s="342"/>
      <c r="J9" s="342"/>
      <c r="K9" s="342"/>
      <c r="L9" s="342"/>
      <c r="M9" s="342"/>
      <c r="N9" s="343"/>
    </row>
    <row r="10" spans="1:16" ht="16.2" thickBot="1" x14ac:dyDescent="0.35">
      <c r="B10" s="12" t="s">
        <v>7</v>
      </c>
      <c r="C10" s="342"/>
      <c r="D10" s="342"/>
      <c r="E10" s="342"/>
      <c r="F10" s="342"/>
      <c r="G10" s="342"/>
      <c r="H10" s="342"/>
      <c r="I10" s="342"/>
      <c r="J10" s="342"/>
      <c r="K10" s="342"/>
      <c r="L10" s="342"/>
      <c r="M10" s="342"/>
      <c r="N10" s="343"/>
    </row>
    <row r="11" spans="1:16" ht="16.2" thickBot="1" x14ac:dyDescent="0.35">
      <c r="B11" s="12" t="s">
        <v>8</v>
      </c>
      <c r="C11" s="366">
        <v>42</v>
      </c>
      <c r="D11" s="366"/>
      <c r="E11" s="367"/>
      <c r="F11" s="32"/>
      <c r="G11" s="32"/>
      <c r="H11" s="32"/>
      <c r="I11" s="32"/>
      <c r="J11" s="32"/>
      <c r="K11" s="32"/>
      <c r="L11" s="32"/>
      <c r="M11" s="32"/>
      <c r="N11" s="33"/>
    </row>
    <row r="12" spans="1:16" ht="16.2" thickBot="1" x14ac:dyDescent="0.35">
      <c r="B12" s="14" t="s">
        <v>9</v>
      </c>
      <c r="C12" s="15">
        <v>41979</v>
      </c>
      <c r="D12" s="16"/>
      <c r="E12" s="133"/>
      <c r="F12" s="16"/>
      <c r="G12" s="16"/>
      <c r="H12" s="16"/>
      <c r="I12" s="16"/>
      <c r="J12" s="16"/>
      <c r="K12" s="16"/>
      <c r="L12" s="16"/>
      <c r="M12" s="16"/>
      <c r="N12" s="17"/>
    </row>
    <row r="13" spans="1:16" ht="15.6" x14ac:dyDescent="0.3">
      <c r="B13" s="13"/>
      <c r="C13" s="18"/>
      <c r="D13" s="19"/>
      <c r="E13" s="134"/>
      <c r="F13" s="19"/>
      <c r="G13" s="19"/>
      <c r="H13" s="19"/>
      <c r="I13" s="8"/>
      <c r="J13" s="8"/>
      <c r="K13" s="8"/>
      <c r="L13" s="8"/>
      <c r="M13" s="8"/>
      <c r="N13" s="19"/>
    </row>
    <row r="14" spans="1:16" x14ac:dyDescent="0.3">
      <c r="I14" s="8"/>
      <c r="J14" s="8"/>
      <c r="K14" s="8"/>
      <c r="L14" s="8"/>
      <c r="M14" s="8"/>
      <c r="N14" s="21"/>
    </row>
    <row r="15" spans="1:16" ht="45.75" customHeight="1" x14ac:dyDescent="0.3">
      <c r="B15" s="363" t="s">
        <v>63</v>
      </c>
      <c r="C15" s="363"/>
      <c r="D15" s="47" t="s">
        <v>12</v>
      </c>
      <c r="E15" s="127" t="s">
        <v>13</v>
      </c>
      <c r="F15" s="47" t="s">
        <v>28</v>
      </c>
      <c r="G15" s="74"/>
      <c r="I15" s="34"/>
      <c r="J15" s="34"/>
      <c r="K15" s="34"/>
      <c r="L15" s="34"/>
      <c r="M15" s="34"/>
      <c r="N15" s="21"/>
    </row>
    <row r="16" spans="1:16" x14ac:dyDescent="0.3">
      <c r="B16" s="363"/>
      <c r="C16" s="363"/>
      <c r="D16" s="47">
        <v>42</v>
      </c>
      <c r="E16" s="135">
        <v>659896796</v>
      </c>
      <c r="F16" s="111">
        <v>316</v>
      </c>
      <c r="G16" s="75"/>
      <c r="I16" s="35"/>
      <c r="J16" s="35"/>
      <c r="K16" s="35"/>
      <c r="L16" s="35"/>
      <c r="M16" s="35"/>
      <c r="N16" s="21"/>
    </row>
    <row r="17" spans="1:14" x14ac:dyDescent="0.3">
      <c r="B17" s="363"/>
      <c r="C17" s="363"/>
      <c r="D17" s="47"/>
      <c r="E17" s="135"/>
      <c r="F17" s="111"/>
      <c r="G17" s="75"/>
      <c r="I17" s="35"/>
      <c r="J17" s="35"/>
      <c r="K17" s="35"/>
      <c r="L17" s="35"/>
      <c r="M17" s="35"/>
      <c r="N17" s="21"/>
    </row>
    <row r="18" spans="1:14" x14ac:dyDescent="0.3">
      <c r="B18" s="363"/>
      <c r="C18" s="363"/>
      <c r="D18" s="47"/>
      <c r="E18" s="135"/>
      <c r="F18" s="111"/>
      <c r="G18" s="75"/>
      <c r="I18" s="35"/>
      <c r="J18" s="35"/>
      <c r="K18" s="35"/>
      <c r="L18" s="35"/>
      <c r="M18" s="35"/>
      <c r="N18" s="21"/>
    </row>
    <row r="19" spans="1:14" x14ac:dyDescent="0.3">
      <c r="B19" s="363"/>
      <c r="C19" s="363"/>
      <c r="D19" s="47"/>
      <c r="E19" s="135"/>
      <c r="F19" s="111"/>
      <c r="G19" s="75"/>
      <c r="H19" s="22"/>
      <c r="I19" s="35"/>
      <c r="J19" s="35"/>
      <c r="K19" s="35"/>
      <c r="L19" s="35"/>
      <c r="M19" s="35"/>
      <c r="N19" s="20"/>
    </row>
    <row r="20" spans="1:14" x14ac:dyDescent="0.3">
      <c r="B20" s="363"/>
      <c r="C20" s="363"/>
      <c r="D20" s="47"/>
      <c r="E20" s="135"/>
      <c r="F20" s="111"/>
      <c r="G20" s="75"/>
      <c r="H20" s="22"/>
      <c r="I20" s="37"/>
      <c r="J20" s="37"/>
      <c r="K20" s="37"/>
      <c r="L20" s="37"/>
      <c r="M20" s="37"/>
      <c r="N20" s="20"/>
    </row>
    <row r="21" spans="1:14" x14ac:dyDescent="0.3">
      <c r="B21" s="363"/>
      <c r="C21" s="363"/>
      <c r="D21" s="47"/>
      <c r="E21" s="135"/>
      <c r="F21" s="111"/>
      <c r="G21" s="75"/>
      <c r="H21" s="22"/>
      <c r="I21" s="8"/>
      <c r="J21" s="8"/>
      <c r="K21" s="8"/>
      <c r="L21" s="8"/>
      <c r="M21" s="8"/>
      <c r="N21" s="20"/>
    </row>
    <row r="22" spans="1:14" x14ac:dyDescent="0.3">
      <c r="B22" s="363"/>
      <c r="C22" s="363"/>
      <c r="D22" s="47"/>
      <c r="E22" s="135"/>
      <c r="F22" s="111"/>
      <c r="G22" s="75"/>
      <c r="H22" s="22"/>
      <c r="I22" s="8"/>
      <c r="J22" s="8"/>
      <c r="K22" s="8"/>
      <c r="L22" s="8"/>
      <c r="M22" s="8"/>
      <c r="N22" s="20"/>
    </row>
    <row r="23" spans="1:14" ht="15" thickBot="1" x14ac:dyDescent="0.35">
      <c r="B23" s="340" t="s">
        <v>14</v>
      </c>
      <c r="C23" s="341"/>
      <c r="D23" s="47"/>
      <c r="E23" s="136">
        <f>SUM(E16:E22)</f>
        <v>659896796</v>
      </c>
      <c r="F23" s="111">
        <f>SUM(F16:F22)</f>
        <v>316</v>
      </c>
      <c r="G23" s="75"/>
      <c r="H23" s="22"/>
      <c r="I23" s="8"/>
      <c r="J23" s="8"/>
      <c r="K23" s="8"/>
      <c r="L23" s="8"/>
      <c r="M23" s="8"/>
      <c r="N23" s="20"/>
    </row>
    <row r="24" spans="1:14" ht="29.4" thickBot="1" x14ac:dyDescent="0.35">
      <c r="A24" s="39"/>
      <c r="B24" s="48" t="s">
        <v>15</v>
      </c>
      <c r="C24" s="48" t="s">
        <v>64</v>
      </c>
      <c r="E24" s="137"/>
      <c r="F24" s="34"/>
      <c r="G24" s="34"/>
      <c r="H24" s="34"/>
      <c r="I24" s="10"/>
      <c r="J24" s="10"/>
      <c r="K24" s="10"/>
      <c r="L24" s="10"/>
      <c r="M24" s="10"/>
    </row>
    <row r="25" spans="1:14" ht="15" thickBot="1" x14ac:dyDescent="0.35">
      <c r="A25" s="40">
        <v>1</v>
      </c>
      <c r="C25" s="41">
        <f>+F23*80%</f>
        <v>252.8</v>
      </c>
      <c r="D25" s="38"/>
      <c r="E25" s="138">
        <f>E23</f>
        <v>659896796</v>
      </c>
      <c r="F25" s="36"/>
      <c r="G25" s="36"/>
      <c r="H25" s="36"/>
      <c r="I25" s="23"/>
      <c r="J25" s="23"/>
      <c r="K25" s="23"/>
      <c r="L25" s="23"/>
      <c r="M25" s="23"/>
    </row>
    <row r="26" spans="1:14" x14ac:dyDescent="0.3">
      <c r="A26" s="81"/>
      <c r="C26" s="82"/>
      <c r="D26" s="35"/>
      <c r="E26" s="139"/>
      <c r="F26" s="36"/>
      <c r="G26" s="36"/>
      <c r="H26" s="36"/>
      <c r="I26" s="23"/>
      <c r="J26" s="23"/>
      <c r="K26" s="23"/>
      <c r="L26" s="23"/>
      <c r="M26" s="23"/>
    </row>
    <row r="27" spans="1:14" x14ac:dyDescent="0.3">
      <c r="A27" s="81"/>
      <c r="C27" s="82"/>
      <c r="D27" s="35"/>
      <c r="E27" s="139"/>
      <c r="F27" s="36"/>
      <c r="G27" s="36"/>
      <c r="H27" s="36"/>
      <c r="I27" s="23"/>
      <c r="J27" s="23"/>
      <c r="K27" s="23"/>
      <c r="L27" s="23"/>
      <c r="M27" s="23"/>
    </row>
    <row r="28" spans="1:14" x14ac:dyDescent="0.3">
      <c r="A28" s="81"/>
      <c r="B28" s="103" t="s">
        <v>95</v>
      </c>
      <c r="C28" s="85"/>
      <c r="D28" s="85"/>
      <c r="F28" s="85"/>
      <c r="G28" s="85"/>
      <c r="H28" s="85"/>
      <c r="I28" s="88"/>
      <c r="J28" s="88"/>
      <c r="K28" s="88"/>
      <c r="L28" s="88"/>
      <c r="M28" s="88"/>
      <c r="N28" s="89"/>
    </row>
    <row r="29" spans="1:14" x14ac:dyDescent="0.3">
      <c r="A29" s="81"/>
      <c r="B29" s="85"/>
      <c r="C29" s="85"/>
      <c r="D29" s="85"/>
      <c r="F29" s="85"/>
      <c r="G29" s="85"/>
      <c r="H29" s="85"/>
      <c r="I29" s="88"/>
      <c r="J29" s="88"/>
      <c r="K29" s="88"/>
      <c r="L29" s="88"/>
      <c r="M29" s="88"/>
      <c r="N29" s="89"/>
    </row>
    <row r="30" spans="1:14" x14ac:dyDescent="0.3">
      <c r="A30" s="81"/>
      <c r="B30" s="106" t="s">
        <v>32</v>
      </c>
      <c r="C30" s="106" t="s">
        <v>96</v>
      </c>
      <c r="D30" s="106" t="s">
        <v>97</v>
      </c>
      <c r="F30" s="85"/>
      <c r="G30" s="85"/>
      <c r="H30" s="85"/>
      <c r="I30" s="88"/>
      <c r="J30" s="88"/>
      <c r="K30" s="88"/>
      <c r="L30" s="88"/>
      <c r="M30" s="88"/>
      <c r="N30" s="89"/>
    </row>
    <row r="31" spans="1:14" x14ac:dyDescent="0.3">
      <c r="A31" s="81"/>
      <c r="B31" s="102" t="s">
        <v>98</v>
      </c>
      <c r="C31" s="102" t="s">
        <v>96</v>
      </c>
      <c r="D31" s="102"/>
      <c r="F31" s="85"/>
      <c r="G31" s="85"/>
      <c r="H31" s="85"/>
      <c r="I31" s="88"/>
      <c r="J31" s="88"/>
      <c r="K31" s="88"/>
      <c r="L31" s="88"/>
      <c r="M31" s="88"/>
      <c r="N31" s="89"/>
    </row>
    <row r="32" spans="1:14" x14ac:dyDescent="0.3">
      <c r="A32" s="81"/>
      <c r="B32" s="102" t="s">
        <v>99</v>
      </c>
      <c r="C32" s="102" t="s">
        <v>96</v>
      </c>
      <c r="D32" s="102"/>
      <c r="F32" s="85"/>
      <c r="G32" s="85"/>
      <c r="H32" s="85"/>
      <c r="I32" s="88"/>
      <c r="J32" s="88"/>
      <c r="K32" s="88"/>
      <c r="L32" s="88"/>
      <c r="M32" s="88"/>
      <c r="N32" s="89"/>
    </row>
    <row r="33" spans="1:14" x14ac:dyDescent="0.3">
      <c r="A33" s="81"/>
      <c r="B33" s="102" t="s">
        <v>100</v>
      </c>
      <c r="C33" s="102" t="s">
        <v>96</v>
      </c>
      <c r="D33" s="102"/>
      <c r="F33" s="85"/>
      <c r="G33" s="85"/>
      <c r="H33" s="85"/>
      <c r="I33" s="88"/>
      <c r="J33" s="88"/>
      <c r="K33" s="88"/>
      <c r="L33" s="88"/>
      <c r="M33" s="88"/>
      <c r="N33" s="89"/>
    </row>
    <row r="34" spans="1:14" x14ac:dyDescent="0.3">
      <c r="A34" s="81"/>
      <c r="B34" s="102" t="s">
        <v>101</v>
      </c>
      <c r="C34" s="102" t="s">
        <v>96</v>
      </c>
      <c r="D34" s="102"/>
      <c r="F34" s="85"/>
      <c r="G34" s="85"/>
      <c r="H34" s="85"/>
      <c r="I34" s="88"/>
      <c r="J34" s="88"/>
      <c r="K34" s="88"/>
      <c r="L34" s="88"/>
      <c r="M34" s="88"/>
      <c r="N34" s="89"/>
    </row>
    <row r="35" spans="1:14" x14ac:dyDescent="0.3">
      <c r="A35" s="81"/>
      <c r="B35" s="85"/>
      <c r="C35" s="85"/>
      <c r="D35" s="85"/>
      <c r="F35" s="85"/>
      <c r="G35" s="85"/>
      <c r="H35" s="85"/>
      <c r="I35" s="88"/>
      <c r="J35" s="88"/>
      <c r="K35" s="88"/>
      <c r="L35" s="88"/>
      <c r="M35" s="88"/>
      <c r="N35" s="89"/>
    </row>
    <row r="36" spans="1:14" x14ac:dyDescent="0.3">
      <c r="A36" s="81"/>
      <c r="B36" s="85"/>
      <c r="C36" s="85"/>
      <c r="D36" s="85"/>
      <c r="F36" s="85"/>
      <c r="G36" s="85"/>
      <c r="H36" s="85"/>
      <c r="I36" s="88"/>
      <c r="J36" s="88"/>
      <c r="K36" s="88"/>
      <c r="L36" s="88"/>
      <c r="M36" s="88"/>
      <c r="N36" s="89"/>
    </row>
    <row r="37" spans="1:14" x14ac:dyDescent="0.3">
      <c r="A37" s="81"/>
      <c r="B37" s="103" t="s">
        <v>102</v>
      </c>
      <c r="C37" s="85"/>
      <c r="D37" s="85"/>
      <c r="F37" s="85"/>
      <c r="G37" s="85"/>
      <c r="H37" s="85"/>
      <c r="I37" s="88"/>
      <c r="J37" s="88"/>
      <c r="K37" s="88"/>
      <c r="L37" s="88"/>
      <c r="M37" s="88"/>
      <c r="N37" s="89"/>
    </row>
    <row r="38" spans="1:14" x14ac:dyDescent="0.3">
      <c r="A38" s="81"/>
      <c r="B38" s="85"/>
      <c r="C38" s="85"/>
      <c r="D38" s="85"/>
      <c r="F38" s="85"/>
      <c r="G38" s="85"/>
      <c r="H38" s="85"/>
      <c r="I38" s="88"/>
      <c r="J38" s="88"/>
      <c r="K38" s="88"/>
      <c r="L38" s="88"/>
      <c r="M38" s="88"/>
      <c r="N38" s="89"/>
    </row>
    <row r="39" spans="1:14" x14ac:dyDescent="0.3">
      <c r="A39" s="81"/>
      <c r="B39" s="85"/>
      <c r="C39" s="85"/>
      <c r="D39" s="85"/>
      <c r="F39" s="85"/>
      <c r="G39" s="85"/>
      <c r="H39" s="85"/>
      <c r="I39" s="88"/>
      <c r="J39" s="88"/>
      <c r="K39" s="88"/>
      <c r="L39" s="88"/>
      <c r="M39" s="88"/>
      <c r="N39" s="89"/>
    </row>
    <row r="40" spans="1:14" x14ac:dyDescent="0.3">
      <c r="A40" s="81"/>
      <c r="B40" s="106" t="s">
        <v>32</v>
      </c>
      <c r="C40" s="106" t="s">
        <v>57</v>
      </c>
      <c r="D40" s="105" t="s">
        <v>50</v>
      </c>
      <c r="E40" s="105" t="s">
        <v>16</v>
      </c>
      <c r="F40" s="85"/>
      <c r="G40" s="85"/>
      <c r="H40" s="85"/>
      <c r="I40" s="88"/>
      <c r="J40" s="88"/>
      <c r="K40" s="88"/>
      <c r="L40" s="88"/>
      <c r="M40" s="88"/>
      <c r="N40" s="89"/>
    </row>
    <row r="41" spans="1:14" ht="27.6" x14ac:dyDescent="0.3">
      <c r="A41" s="81"/>
      <c r="B41" s="86" t="s">
        <v>103</v>
      </c>
      <c r="C41" s="87">
        <v>40</v>
      </c>
      <c r="D41" s="104">
        <v>40</v>
      </c>
      <c r="E41" s="335">
        <f>+D41+D42</f>
        <v>100</v>
      </c>
      <c r="F41" s="85"/>
      <c r="G41" s="85"/>
      <c r="H41" s="85"/>
      <c r="I41" s="88"/>
      <c r="J41" s="88"/>
      <c r="K41" s="88"/>
      <c r="L41" s="88"/>
      <c r="M41" s="88"/>
      <c r="N41" s="89"/>
    </row>
    <row r="42" spans="1:14" ht="55.2" x14ac:dyDescent="0.3">
      <c r="A42" s="81"/>
      <c r="B42" s="86" t="s">
        <v>104</v>
      </c>
      <c r="C42" s="87">
        <v>60</v>
      </c>
      <c r="D42" s="104">
        <v>60</v>
      </c>
      <c r="E42" s="336"/>
      <c r="F42" s="85"/>
      <c r="G42" s="85"/>
      <c r="H42" s="85"/>
      <c r="I42" s="88"/>
      <c r="J42" s="88"/>
      <c r="K42" s="88"/>
      <c r="L42" s="88"/>
      <c r="M42" s="88"/>
      <c r="N42" s="89"/>
    </row>
    <row r="43" spans="1:14" x14ac:dyDescent="0.3">
      <c r="A43" s="81"/>
      <c r="C43" s="82"/>
      <c r="D43" s="35"/>
      <c r="E43" s="139"/>
      <c r="F43" s="36"/>
      <c r="G43" s="36"/>
      <c r="H43" s="36"/>
      <c r="I43" s="23"/>
      <c r="J43" s="23"/>
      <c r="K43" s="23"/>
      <c r="L43" s="23"/>
      <c r="M43" s="23"/>
    </row>
    <row r="44" spans="1:14" x14ac:dyDescent="0.3">
      <c r="A44" s="81"/>
      <c r="C44" s="82"/>
      <c r="D44" s="35"/>
      <c r="E44" s="139"/>
      <c r="F44" s="36"/>
      <c r="G44" s="36"/>
      <c r="H44" s="36"/>
      <c r="I44" s="23"/>
      <c r="J44" s="23"/>
      <c r="K44" s="23"/>
      <c r="L44" s="23"/>
      <c r="M44" s="23"/>
    </row>
    <row r="45" spans="1:14" x14ac:dyDescent="0.3">
      <c r="A45" s="81"/>
      <c r="C45" s="82"/>
      <c r="D45" s="35"/>
      <c r="E45" s="139"/>
      <c r="F45" s="36"/>
      <c r="G45" s="36"/>
      <c r="H45" s="36"/>
      <c r="I45" s="23"/>
      <c r="J45" s="23"/>
      <c r="K45" s="23"/>
      <c r="L45" s="23"/>
      <c r="M45" s="23"/>
    </row>
    <row r="46" spans="1:14" ht="15" thickBot="1" x14ac:dyDescent="0.35">
      <c r="M46" s="365" t="s">
        <v>34</v>
      </c>
      <c r="N46" s="365"/>
    </row>
    <row r="47" spans="1:14" x14ac:dyDescent="0.3">
      <c r="B47" s="112" t="s">
        <v>29</v>
      </c>
      <c r="M47" s="59"/>
      <c r="N47" s="59"/>
    </row>
    <row r="48" spans="1:14" ht="15" thickBot="1" x14ac:dyDescent="0.35">
      <c r="M48" s="59"/>
      <c r="N48" s="59"/>
    </row>
    <row r="49" spans="1:26" s="8" customFormat="1" ht="109.5" customHeight="1" x14ac:dyDescent="0.3">
      <c r="B49" s="99" t="s">
        <v>105</v>
      </c>
      <c r="C49" s="99" t="s">
        <v>106</v>
      </c>
      <c r="D49" s="99" t="s">
        <v>107</v>
      </c>
      <c r="E49" s="99" t="s">
        <v>44</v>
      </c>
      <c r="F49" s="49" t="s">
        <v>22</v>
      </c>
      <c r="G49" s="49" t="s">
        <v>65</v>
      </c>
      <c r="H49" s="49" t="s">
        <v>17</v>
      </c>
      <c r="I49" s="49" t="s">
        <v>10</v>
      </c>
      <c r="J49" s="49" t="s">
        <v>30</v>
      </c>
      <c r="K49" s="49" t="s">
        <v>60</v>
      </c>
      <c r="L49" s="49" t="s">
        <v>20</v>
      </c>
      <c r="M49" s="191" t="s">
        <v>26</v>
      </c>
      <c r="N49" s="184" t="s">
        <v>135</v>
      </c>
      <c r="O49" s="192" t="s">
        <v>108</v>
      </c>
      <c r="P49" s="49" t="s">
        <v>35</v>
      </c>
      <c r="Q49" s="50" t="s">
        <v>11</v>
      </c>
      <c r="R49" s="50" t="s">
        <v>19</v>
      </c>
    </row>
    <row r="50" spans="1:26" s="28" customFormat="1" ht="72" customHeight="1" x14ac:dyDescent="0.3">
      <c r="A50" s="42">
        <v>1</v>
      </c>
      <c r="B50" s="95" t="s">
        <v>118</v>
      </c>
      <c r="C50" s="95" t="s">
        <v>118</v>
      </c>
      <c r="D50" s="95" t="s">
        <v>119</v>
      </c>
      <c r="E50" s="130">
        <v>796</v>
      </c>
      <c r="F50" s="91" t="s">
        <v>96</v>
      </c>
      <c r="G50" s="91" t="s">
        <v>120</v>
      </c>
      <c r="H50" s="145">
        <v>40428</v>
      </c>
      <c r="I50" s="145">
        <v>40532</v>
      </c>
      <c r="J50" s="92" t="s">
        <v>97</v>
      </c>
      <c r="K50" s="113">
        <v>0</v>
      </c>
      <c r="L50" s="113" t="s">
        <v>162</v>
      </c>
      <c r="M50" s="117">
        <v>2500</v>
      </c>
      <c r="N50" s="28">
        <v>255</v>
      </c>
      <c r="O50" s="83" t="s">
        <v>120</v>
      </c>
      <c r="P50" s="132">
        <v>1399360000</v>
      </c>
      <c r="Q50" s="131" t="s">
        <v>121</v>
      </c>
      <c r="R50" s="110" t="s">
        <v>354</v>
      </c>
      <c r="S50" s="27"/>
      <c r="T50" s="27"/>
      <c r="U50" s="27"/>
      <c r="V50" s="27"/>
      <c r="W50" s="27"/>
      <c r="X50" s="27"/>
      <c r="Y50" s="27"/>
      <c r="Z50" s="27"/>
    </row>
    <row r="51" spans="1:26" s="28" customFormat="1" ht="72" x14ac:dyDescent="0.3">
      <c r="A51" s="42">
        <f>+A50+1</f>
        <v>2</v>
      </c>
      <c r="B51" s="95" t="s">
        <v>118</v>
      </c>
      <c r="C51" s="95" t="s">
        <v>118</v>
      </c>
      <c r="D51" s="42" t="s">
        <v>122</v>
      </c>
      <c r="E51" s="42">
        <v>622</v>
      </c>
      <c r="F51" s="42" t="s">
        <v>96</v>
      </c>
      <c r="G51" s="42" t="s">
        <v>120</v>
      </c>
      <c r="H51" s="115">
        <v>41246</v>
      </c>
      <c r="I51" s="115">
        <v>41912</v>
      </c>
      <c r="J51" s="110" t="s">
        <v>97</v>
      </c>
      <c r="K51" s="113">
        <f>(I51-H51)/30</f>
        <v>22.2</v>
      </c>
      <c r="L51" s="42" t="s">
        <v>120</v>
      </c>
      <c r="M51" s="42">
        <v>45</v>
      </c>
      <c r="N51" s="110">
        <v>45</v>
      </c>
      <c r="O51" s="42" t="s">
        <v>120</v>
      </c>
      <c r="P51" s="190">
        <v>126232433.55</v>
      </c>
      <c r="Q51" s="42" t="s">
        <v>123</v>
      </c>
      <c r="R51" s="110" t="s">
        <v>124</v>
      </c>
      <c r="S51" s="27"/>
      <c r="T51" s="27"/>
      <c r="U51" s="27"/>
      <c r="V51" s="27"/>
      <c r="W51" s="27"/>
      <c r="X51" s="27"/>
      <c r="Y51" s="27"/>
      <c r="Z51" s="27"/>
    </row>
    <row r="52" spans="1:26" s="154" customFormat="1" ht="118.5" customHeight="1" x14ac:dyDescent="0.3">
      <c r="A52" s="141">
        <f>+A51+1</f>
        <v>3</v>
      </c>
      <c r="B52" s="142" t="s">
        <v>118</v>
      </c>
      <c r="C52" s="142" t="s">
        <v>118</v>
      </c>
      <c r="D52" s="142" t="s">
        <v>125</v>
      </c>
      <c r="E52" s="141">
        <v>2123417</v>
      </c>
      <c r="F52" s="144" t="s">
        <v>96</v>
      </c>
      <c r="G52" s="144" t="s">
        <v>120</v>
      </c>
      <c r="H52" s="145">
        <v>41184</v>
      </c>
      <c r="I52" s="145">
        <v>41258</v>
      </c>
      <c r="J52" s="154" t="s">
        <v>24</v>
      </c>
      <c r="K52" s="147">
        <f>(I52-H52-12)/30</f>
        <v>2.0666666666666669</v>
      </c>
      <c r="L52" s="156" t="s">
        <v>353</v>
      </c>
      <c r="M52" s="141">
        <v>45</v>
      </c>
      <c r="N52" s="154">
        <v>45</v>
      </c>
      <c r="O52" s="149" t="s">
        <v>120</v>
      </c>
      <c r="P52" s="150">
        <v>13759116</v>
      </c>
      <c r="Q52" s="157" t="s">
        <v>161</v>
      </c>
      <c r="R52" s="109" t="s">
        <v>344</v>
      </c>
      <c r="S52" s="153"/>
      <c r="T52" s="153"/>
      <c r="U52" s="153"/>
      <c r="V52" s="153"/>
      <c r="W52" s="153"/>
      <c r="X52" s="153"/>
      <c r="Y52" s="153"/>
      <c r="Z52" s="153"/>
    </row>
    <row r="53" spans="1:26" s="28" customFormat="1" x14ac:dyDescent="0.3">
      <c r="A53" s="42">
        <f t="shared" ref="A53:A57" si="0">+A52+1</f>
        <v>4</v>
      </c>
      <c r="B53" s="95"/>
      <c r="C53" s="44"/>
      <c r="D53" s="43"/>
      <c r="E53" s="90"/>
      <c r="F53" s="24"/>
      <c r="G53" s="24"/>
      <c r="H53" s="115"/>
      <c r="I53" s="115"/>
      <c r="J53" s="25"/>
      <c r="K53" s="155"/>
      <c r="L53" s="25"/>
      <c r="M53" s="83"/>
      <c r="N53" s="83"/>
      <c r="O53" s="26"/>
      <c r="P53" s="26"/>
      <c r="Q53" s="109"/>
      <c r="R53" s="27"/>
      <c r="S53" s="27"/>
      <c r="T53" s="27"/>
      <c r="U53" s="27"/>
      <c r="V53" s="27"/>
      <c r="W53" s="27"/>
      <c r="X53" s="27"/>
      <c r="Y53" s="27"/>
      <c r="Z53" s="27"/>
    </row>
    <row r="54" spans="1:26" s="28" customFormat="1" x14ac:dyDescent="0.3">
      <c r="A54" s="42">
        <f t="shared" si="0"/>
        <v>5</v>
      </c>
      <c r="B54" s="43"/>
      <c r="C54" s="44"/>
      <c r="D54" s="43"/>
      <c r="E54" s="90"/>
      <c r="F54" s="24"/>
      <c r="G54" s="24"/>
      <c r="H54" s="115"/>
      <c r="I54" s="115"/>
      <c r="J54" s="25"/>
      <c r="K54" s="92"/>
      <c r="L54" s="92"/>
      <c r="M54" s="83"/>
      <c r="N54" s="83"/>
      <c r="O54" s="26"/>
      <c r="P54" s="26"/>
      <c r="Q54" s="109"/>
      <c r="R54" s="93" t="s">
        <v>126</v>
      </c>
      <c r="S54" s="27"/>
      <c r="T54" s="27"/>
      <c r="U54" s="27"/>
      <c r="V54" s="27"/>
      <c r="W54" s="27"/>
      <c r="X54" s="27"/>
      <c r="Y54" s="27"/>
      <c r="Z54" s="27"/>
    </row>
    <row r="55" spans="1:26" s="28" customFormat="1" x14ac:dyDescent="0.3">
      <c r="A55" s="42">
        <f t="shared" si="0"/>
        <v>6</v>
      </c>
      <c r="B55" s="43"/>
      <c r="C55" s="44"/>
      <c r="D55" s="43"/>
      <c r="E55" s="90"/>
      <c r="F55" s="24"/>
      <c r="G55" s="24"/>
      <c r="H55" s="115"/>
      <c r="I55" s="115"/>
      <c r="J55" s="25"/>
      <c r="K55" s="25"/>
      <c r="L55" s="25"/>
      <c r="M55" s="83"/>
      <c r="N55" s="83"/>
      <c r="O55" s="26"/>
      <c r="P55" s="26"/>
      <c r="Q55" s="109"/>
      <c r="R55" s="27"/>
      <c r="S55" s="27"/>
      <c r="T55" s="27"/>
      <c r="U55" s="27"/>
      <c r="V55" s="27"/>
      <c r="W55" s="27"/>
      <c r="X55" s="27"/>
      <c r="Y55" s="27"/>
      <c r="Z55" s="27"/>
    </row>
    <row r="56" spans="1:26" s="28" customFormat="1" x14ac:dyDescent="0.3">
      <c r="A56" s="42">
        <f t="shared" si="0"/>
        <v>7</v>
      </c>
      <c r="B56" s="43"/>
      <c r="C56" s="44"/>
      <c r="D56" s="43"/>
      <c r="E56" s="90"/>
      <c r="F56" s="24"/>
      <c r="G56" s="24"/>
      <c r="H56" s="115"/>
      <c r="I56" s="115"/>
      <c r="J56" s="25"/>
      <c r="K56" s="25"/>
      <c r="L56" s="25"/>
      <c r="M56" s="83"/>
      <c r="N56" s="83"/>
      <c r="O56" s="26"/>
      <c r="P56" s="26"/>
      <c r="Q56" s="109"/>
      <c r="R56" s="27"/>
      <c r="S56" s="27"/>
      <c r="T56" s="27"/>
      <c r="U56" s="27"/>
      <c r="V56" s="27"/>
      <c r="W56" s="27"/>
      <c r="X56" s="27"/>
      <c r="Y56" s="27"/>
      <c r="Z56" s="27"/>
    </row>
    <row r="57" spans="1:26" s="28" customFormat="1" ht="22.5" customHeight="1" x14ac:dyDescent="0.3">
      <c r="A57" s="42">
        <f t="shared" si="0"/>
        <v>8</v>
      </c>
      <c r="B57" s="43"/>
      <c r="C57" s="44"/>
      <c r="D57" s="43"/>
      <c r="E57" s="90"/>
      <c r="F57" s="24"/>
      <c r="G57" s="24"/>
      <c r="H57" s="115"/>
      <c r="I57" s="115"/>
      <c r="J57" s="25"/>
      <c r="K57" s="179"/>
      <c r="L57" s="25"/>
      <c r="M57" s="83"/>
      <c r="N57" s="83"/>
      <c r="O57" s="26"/>
      <c r="P57" s="26"/>
      <c r="Q57" s="109"/>
      <c r="R57" s="27"/>
      <c r="S57" s="27"/>
      <c r="T57" s="27"/>
      <c r="U57" s="27"/>
      <c r="V57" s="27"/>
      <c r="W57" s="27"/>
      <c r="X57" s="27"/>
      <c r="Y57" s="27"/>
      <c r="Z57" s="27"/>
    </row>
    <row r="58" spans="1:26" s="28" customFormat="1" ht="18" customHeight="1" x14ac:dyDescent="0.3">
      <c r="A58" s="42"/>
      <c r="B58" s="45" t="s">
        <v>16</v>
      </c>
      <c r="C58" s="44"/>
      <c r="D58" s="43"/>
      <c r="E58" s="90"/>
      <c r="F58" s="24"/>
      <c r="G58" s="24"/>
      <c r="H58" s="24"/>
      <c r="I58" s="25"/>
      <c r="J58" s="25"/>
      <c r="K58" s="177">
        <f>SUM(K50:K57)</f>
        <v>24.266666666666666</v>
      </c>
      <c r="L58" s="46"/>
      <c r="M58" s="107">
        <f>SUM(M50:M57)</f>
        <v>2590</v>
      </c>
      <c r="N58" s="97" t="s">
        <v>156</v>
      </c>
      <c r="O58" s="26"/>
      <c r="P58" s="26"/>
      <c r="Q58" s="110"/>
    </row>
    <row r="59" spans="1:26" s="29" customFormat="1" x14ac:dyDescent="0.3">
      <c r="E59" s="140"/>
      <c r="K59" s="116"/>
    </row>
    <row r="60" spans="1:26" s="29" customFormat="1" x14ac:dyDescent="0.3">
      <c r="B60" s="337" t="s">
        <v>27</v>
      </c>
      <c r="C60" s="337" t="s">
        <v>110</v>
      </c>
      <c r="D60" s="364" t="s">
        <v>33</v>
      </c>
      <c r="E60" s="364"/>
    </row>
    <row r="61" spans="1:26" s="29" customFormat="1" x14ac:dyDescent="0.3">
      <c r="B61" s="338"/>
      <c r="C61" s="338"/>
      <c r="D61" s="56" t="s">
        <v>23</v>
      </c>
      <c r="E61" s="57" t="s">
        <v>24</v>
      </c>
    </row>
    <row r="62" spans="1:26" s="29" customFormat="1" ht="30.6" customHeight="1" x14ac:dyDescent="0.3">
      <c r="B62" s="54" t="s">
        <v>21</v>
      </c>
      <c r="C62" s="55">
        <f>+K58</f>
        <v>24.266666666666666</v>
      </c>
      <c r="D62" s="53" t="s">
        <v>23</v>
      </c>
      <c r="E62" s="52"/>
      <c r="F62" s="30"/>
      <c r="G62" s="30"/>
      <c r="H62" s="30"/>
      <c r="I62" s="30"/>
      <c r="J62" s="30"/>
      <c r="K62" s="30"/>
      <c r="L62" s="30"/>
      <c r="M62" s="30"/>
    </row>
    <row r="63" spans="1:26" s="29" customFormat="1" ht="30" customHeight="1" x14ac:dyDescent="0.3">
      <c r="B63" s="54" t="s">
        <v>25</v>
      </c>
      <c r="C63" s="97" t="s">
        <v>156</v>
      </c>
      <c r="D63" s="53" t="s">
        <v>96</v>
      </c>
      <c r="E63" s="52"/>
    </row>
    <row r="64" spans="1:26" s="29" customFormat="1" x14ac:dyDescent="0.3">
      <c r="B64" s="31"/>
      <c r="C64" s="362"/>
      <c r="D64" s="362"/>
      <c r="E64" s="362"/>
      <c r="F64" s="362"/>
      <c r="G64" s="362"/>
      <c r="H64" s="362"/>
      <c r="I64" s="362"/>
      <c r="J64" s="362"/>
      <c r="K64" s="362"/>
      <c r="L64" s="362"/>
      <c r="M64" s="362"/>
      <c r="N64" s="362"/>
    </row>
    <row r="65" spans="2:18" ht="28.2" customHeight="1" thickBot="1" x14ac:dyDescent="0.35"/>
    <row r="66" spans="2:18" ht="26.4" thickBot="1" x14ac:dyDescent="0.35">
      <c r="B66" s="361" t="s">
        <v>66</v>
      </c>
      <c r="C66" s="361"/>
      <c r="D66" s="361"/>
      <c r="E66" s="361"/>
      <c r="F66" s="361"/>
      <c r="G66" s="361"/>
      <c r="H66" s="361"/>
      <c r="I66" s="361"/>
      <c r="J66" s="361"/>
      <c r="K66" s="361"/>
      <c r="L66" s="361"/>
      <c r="M66" s="361"/>
      <c r="N66" s="361"/>
    </row>
    <row r="69" spans="2:18" ht="109.5" customHeight="1" x14ac:dyDescent="0.3">
      <c r="B69" s="101" t="s">
        <v>109</v>
      </c>
      <c r="C69" s="62" t="s">
        <v>2</v>
      </c>
      <c r="D69" s="62" t="s">
        <v>68</v>
      </c>
      <c r="E69" s="125" t="s">
        <v>67</v>
      </c>
      <c r="F69" s="62" t="s">
        <v>69</v>
      </c>
      <c r="G69" s="62" t="s">
        <v>70</v>
      </c>
      <c r="H69" s="62" t="s">
        <v>71</v>
      </c>
      <c r="I69" s="101" t="s">
        <v>112</v>
      </c>
      <c r="J69" s="62" t="s">
        <v>72</v>
      </c>
      <c r="K69" s="62" t="s">
        <v>73</v>
      </c>
      <c r="L69" s="62" t="s">
        <v>74</v>
      </c>
      <c r="M69" s="62" t="s">
        <v>75</v>
      </c>
      <c r="N69" s="78" t="s">
        <v>76</v>
      </c>
      <c r="O69" s="78" t="s">
        <v>77</v>
      </c>
      <c r="P69" s="332" t="s">
        <v>3</v>
      </c>
      <c r="Q69" s="333"/>
      <c r="R69" s="62" t="s">
        <v>18</v>
      </c>
    </row>
    <row r="70" spans="2:18" x14ac:dyDescent="0.3">
      <c r="B70" s="3" t="s">
        <v>207</v>
      </c>
      <c r="C70" s="3" t="s">
        <v>207</v>
      </c>
      <c r="D70" s="5" t="s">
        <v>208</v>
      </c>
      <c r="E70" s="52" t="s">
        <v>208</v>
      </c>
      <c r="F70" s="4" t="s">
        <v>208</v>
      </c>
      <c r="G70" s="118" t="s">
        <v>208</v>
      </c>
      <c r="H70" s="4" t="s">
        <v>208</v>
      </c>
      <c r="I70" s="102" t="s">
        <v>208</v>
      </c>
      <c r="J70" s="79" t="s">
        <v>206</v>
      </c>
      <c r="K70" s="79" t="s">
        <v>208</v>
      </c>
      <c r="L70" s="102" t="s">
        <v>208</v>
      </c>
      <c r="M70" s="102" t="s">
        <v>208</v>
      </c>
      <c r="N70" s="102" t="s">
        <v>208</v>
      </c>
      <c r="O70" s="102" t="s">
        <v>208</v>
      </c>
      <c r="P70" s="348"/>
      <c r="Q70" s="349"/>
      <c r="R70" s="102" t="s">
        <v>23</v>
      </c>
    </row>
    <row r="71" spans="2:18" x14ac:dyDescent="0.3">
      <c r="B71" s="3"/>
      <c r="C71" s="3"/>
      <c r="D71" s="5"/>
      <c r="E71" s="52"/>
      <c r="F71" s="4"/>
      <c r="G71" s="118"/>
      <c r="H71" s="4"/>
      <c r="I71" s="102"/>
      <c r="J71" s="79"/>
      <c r="K71" s="79"/>
      <c r="L71" s="102"/>
      <c r="M71" s="102"/>
      <c r="N71" s="102"/>
      <c r="O71" s="102"/>
      <c r="P71" s="348"/>
      <c r="Q71" s="349"/>
      <c r="R71" s="102"/>
    </row>
    <row r="72" spans="2:18" x14ac:dyDescent="0.3">
      <c r="B72" s="3"/>
      <c r="C72" s="3"/>
      <c r="D72" s="5"/>
      <c r="E72" s="52"/>
      <c r="F72" s="4"/>
      <c r="G72" s="118"/>
      <c r="H72" s="4"/>
      <c r="I72" s="102"/>
      <c r="J72" s="79"/>
      <c r="K72" s="79"/>
      <c r="L72" s="102"/>
      <c r="M72" s="102"/>
      <c r="N72" s="102"/>
      <c r="O72" s="102"/>
      <c r="P72" s="348"/>
      <c r="Q72" s="349"/>
      <c r="R72" s="102"/>
    </row>
    <row r="73" spans="2:18" x14ac:dyDescent="0.3">
      <c r="B73" s="3"/>
      <c r="C73" s="3"/>
      <c r="D73" s="5"/>
      <c r="E73" s="52"/>
      <c r="F73" s="4"/>
      <c r="G73" s="118"/>
      <c r="H73" s="4"/>
      <c r="I73" s="102"/>
      <c r="J73" s="79"/>
      <c r="K73" s="79"/>
      <c r="L73" s="102"/>
      <c r="M73" s="102"/>
      <c r="N73" s="102"/>
      <c r="O73" s="102"/>
      <c r="P73" s="348"/>
      <c r="Q73" s="349"/>
      <c r="R73" s="102"/>
    </row>
    <row r="74" spans="2:18" x14ac:dyDescent="0.3">
      <c r="B74" s="3"/>
      <c r="C74" s="3"/>
      <c r="D74" s="5"/>
      <c r="E74" s="52"/>
      <c r="F74" s="4"/>
      <c r="G74" s="118"/>
      <c r="H74" s="4"/>
      <c r="I74" s="102"/>
      <c r="J74" s="79"/>
      <c r="K74" s="79"/>
      <c r="L74" s="102"/>
      <c r="M74" s="102"/>
      <c r="N74" s="102"/>
      <c r="O74" s="102"/>
      <c r="P74" s="348"/>
      <c r="Q74" s="349"/>
      <c r="R74" s="102"/>
    </row>
    <row r="75" spans="2:18" x14ac:dyDescent="0.3">
      <c r="B75" s="58"/>
      <c r="C75" s="58"/>
      <c r="D75" s="58"/>
      <c r="E75" s="124"/>
      <c r="F75" s="58"/>
      <c r="G75" s="119"/>
      <c r="H75" s="102"/>
      <c r="I75" s="102"/>
      <c r="J75" s="102"/>
      <c r="K75" s="102"/>
      <c r="L75" s="102"/>
      <c r="M75" s="102"/>
      <c r="N75" s="102"/>
      <c r="O75" s="102"/>
      <c r="P75" s="348"/>
      <c r="Q75" s="349"/>
      <c r="R75" s="102"/>
    </row>
    <row r="76" spans="2:18" x14ac:dyDescent="0.3">
      <c r="B76" s="9" t="s">
        <v>1</v>
      </c>
      <c r="H76" s="102"/>
      <c r="I76" s="102"/>
    </row>
    <row r="77" spans="2:18" x14ac:dyDescent="0.3">
      <c r="B77" s="9" t="s">
        <v>36</v>
      </c>
    </row>
    <row r="78" spans="2:18" x14ac:dyDescent="0.3">
      <c r="B78" s="9" t="s">
        <v>113</v>
      </c>
    </row>
    <row r="80" spans="2:18" ht="15" thickBot="1" x14ac:dyDescent="0.35"/>
    <row r="81" spans="2:17" ht="26.4" thickBot="1" x14ac:dyDescent="0.35">
      <c r="B81" s="326" t="s">
        <v>37</v>
      </c>
      <c r="C81" s="327"/>
      <c r="D81" s="327"/>
      <c r="E81" s="327"/>
      <c r="F81" s="327"/>
      <c r="G81" s="327"/>
      <c r="H81" s="327"/>
      <c r="I81" s="327"/>
      <c r="J81" s="327"/>
      <c r="K81" s="327"/>
      <c r="L81" s="327"/>
      <c r="M81" s="327"/>
      <c r="N81" s="328"/>
    </row>
    <row r="86" spans="2:17" ht="43.5" customHeight="1" x14ac:dyDescent="0.3">
      <c r="B86" s="354" t="s">
        <v>0</v>
      </c>
      <c r="C86" s="351" t="s">
        <v>180</v>
      </c>
      <c r="D86" s="351" t="s">
        <v>39</v>
      </c>
      <c r="E86" s="351" t="s">
        <v>78</v>
      </c>
      <c r="F86" s="351" t="s">
        <v>80</v>
      </c>
      <c r="G86" s="351" t="s">
        <v>81</v>
      </c>
      <c r="H86" s="351" t="s">
        <v>82</v>
      </c>
      <c r="I86" s="351" t="s">
        <v>79</v>
      </c>
      <c r="J86" s="351" t="s">
        <v>83</v>
      </c>
      <c r="K86" s="351"/>
      <c r="L86" s="351"/>
      <c r="M86" s="351" t="s">
        <v>87</v>
      </c>
      <c r="N86" s="351" t="s">
        <v>40</v>
      </c>
      <c r="O86" s="351" t="s">
        <v>41</v>
      </c>
      <c r="P86" s="351" t="s">
        <v>3</v>
      </c>
      <c r="Q86" s="351"/>
    </row>
    <row r="87" spans="2:17" ht="31.5" customHeight="1" x14ac:dyDescent="0.3">
      <c r="B87" s="355"/>
      <c r="C87" s="351"/>
      <c r="D87" s="351"/>
      <c r="E87" s="351"/>
      <c r="F87" s="351"/>
      <c r="G87" s="351"/>
      <c r="H87" s="351"/>
      <c r="I87" s="351"/>
      <c r="J87" s="120" t="s">
        <v>84</v>
      </c>
      <c r="K87" s="121" t="s">
        <v>85</v>
      </c>
      <c r="L87" s="122" t="s">
        <v>86</v>
      </c>
      <c r="M87" s="351"/>
      <c r="N87" s="351"/>
      <c r="O87" s="351"/>
      <c r="P87" s="351"/>
      <c r="Q87" s="351"/>
    </row>
    <row r="88" spans="2:17" ht="60.75" customHeight="1" x14ac:dyDescent="0.3">
      <c r="B88" s="73" t="s">
        <v>42</v>
      </c>
      <c r="C88" s="237">
        <f>316/2</f>
        <v>158</v>
      </c>
      <c r="D88" s="237" t="s">
        <v>173</v>
      </c>
      <c r="E88" s="284">
        <v>41920496</v>
      </c>
      <c r="F88" s="237" t="s">
        <v>174</v>
      </c>
      <c r="G88" s="237" t="s">
        <v>189</v>
      </c>
      <c r="H88" s="243">
        <v>39991</v>
      </c>
      <c r="I88" s="242" t="s">
        <v>120</v>
      </c>
      <c r="J88" s="237" t="s">
        <v>175</v>
      </c>
      <c r="K88" s="237" t="s">
        <v>555</v>
      </c>
      <c r="L88" s="237" t="s">
        <v>176</v>
      </c>
      <c r="M88" s="237" t="s">
        <v>96</v>
      </c>
      <c r="N88" s="237" t="s">
        <v>96</v>
      </c>
      <c r="O88" s="237" t="s">
        <v>96</v>
      </c>
      <c r="P88" s="352"/>
      <c r="Q88" s="352"/>
    </row>
    <row r="89" spans="2:17" ht="60.75" customHeight="1" x14ac:dyDescent="0.3">
      <c r="B89" s="123" t="s">
        <v>42</v>
      </c>
      <c r="C89" s="237">
        <f>316/2</f>
        <v>158</v>
      </c>
      <c r="D89" s="237" t="s">
        <v>177</v>
      </c>
      <c r="E89" s="284">
        <v>65771859</v>
      </c>
      <c r="F89" s="237" t="s">
        <v>178</v>
      </c>
      <c r="G89" s="237" t="s">
        <v>179</v>
      </c>
      <c r="H89" s="243">
        <v>41432</v>
      </c>
      <c r="I89" s="242" t="s">
        <v>120</v>
      </c>
      <c r="J89" s="246" t="s">
        <v>181</v>
      </c>
      <c r="K89" s="237" t="s">
        <v>182</v>
      </c>
      <c r="L89" s="237" t="s">
        <v>183</v>
      </c>
      <c r="M89" s="237" t="s">
        <v>96</v>
      </c>
      <c r="N89" s="237" t="s">
        <v>96</v>
      </c>
      <c r="O89" s="237" t="s">
        <v>96</v>
      </c>
      <c r="P89" s="368"/>
      <c r="Q89" s="369"/>
    </row>
    <row r="90" spans="2:17" ht="33.6" customHeight="1" x14ac:dyDescent="0.3">
      <c r="B90" s="73" t="s">
        <v>43</v>
      </c>
      <c r="C90" s="287">
        <f>316/2</f>
        <v>158</v>
      </c>
      <c r="D90" s="287" t="s">
        <v>184</v>
      </c>
      <c r="E90" s="288">
        <v>65632582</v>
      </c>
      <c r="F90" s="289" t="s">
        <v>174</v>
      </c>
      <c r="G90" s="289" t="s">
        <v>185</v>
      </c>
      <c r="H90" s="290">
        <v>39731</v>
      </c>
      <c r="I90" s="242" t="s">
        <v>120</v>
      </c>
      <c r="J90" s="289" t="s">
        <v>186</v>
      </c>
      <c r="K90" s="286" t="s">
        <v>187</v>
      </c>
      <c r="L90" s="286" t="s">
        <v>350</v>
      </c>
      <c r="M90" s="250" t="s">
        <v>96</v>
      </c>
      <c r="N90" s="250" t="s">
        <v>96</v>
      </c>
      <c r="O90" s="250" t="s">
        <v>96</v>
      </c>
      <c r="P90" s="353"/>
      <c r="Q90" s="353"/>
    </row>
    <row r="91" spans="2:17" ht="33.6" customHeight="1" x14ac:dyDescent="0.3">
      <c r="B91" s="123" t="s">
        <v>43</v>
      </c>
      <c r="C91" s="287">
        <f>316/2</f>
        <v>158</v>
      </c>
      <c r="D91" s="289" t="s">
        <v>188</v>
      </c>
      <c r="E91" s="288">
        <v>38212465</v>
      </c>
      <c r="F91" s="289" t="s">
        <v>174</v>
      </c>
      <c r="G91" s="237" t="s">
        <v>189</v>
      </c>
      <c r="H91" s="290">
        <v>40165</v>
      </c>
      <c r="I91" s="242" t="s">
        <v>120</v>
      </c>
      <c r="J91" s="287" t="s">
        <v>190</v>
      </c>
      <c r="K91" s="286" t="s">
        <v>191</v>
      </c>
      <c r="L91" s="292" t="s">
        <v>192</v>
      </c>
      <c r="M91" s="250" t="s">
        <v>96</v>
      </c>
      <c r="N91" s="250" t="s">
        <v>96</v>
      </c>
      <c r="O91" s="250" t="s">
        <v>96</v>
      </c>
      <c r="P91" s="352"/>
      <c r="Q91" s="352"/>
    </row>
    <row r="92" spans="2:17" ht="33.6" customHeight="1" x14ac:dyDescent="0.3">
      <c r="B92" s="195"/>
      <c r="C92" s="195"/>
      <c r="D92" s="196"/>
      <c r="E92" s="197"/>
      <c r="F92" s="196"/>
      <c r="G92" s="196"/>
      <c r="H92" s="196"/>
      <c r="I92" s="198"/>
      <c r="J92" s="199"/>
      <c r="K92" s="200"/>
      <c r="L92" s="200"/>
      <c r="M92" s="10"/>
      <c r="N92" s="10"/>
      <c r="O92" s="10"/>
      <c r="P92" s="197"/>
      <c r="Q92" s="197"/>
    </row>
    <row r="94" spans="2:17" ht="15" thickBot="1" x14ac:dyDescent="0.35"/>
    <row r="95" spans="2:17" ht="26.4" thickBot="1" x14ac:dyDescent="0.35">
      <c r="B95" s="326" t="s">
        <v>45</v>
      </c>
      <c r="C95" s="327"/>
      <c r="D95" s="327"/>
      <c r="E95" s="327"/>
      <c r="F95" s="327"/>
      <c r="G95" s="327"/>
      <c r="H95" s="327"/>
      <c r="I95" s="327"/>
      <c r="J95" s="327"/>
      <c r="K95" s="327"/>
      <c r="L95" s="327"/>
      <c r="M95" s="327"/>
      <c r="N95" s="328"/>
    </row>
    <row r="98" spans="1:26" ht="46.2" customHeight="1" x14ac:dyDescent="0.3">
      <c r="B98" s="62" t="s">
        <v>32</v>
      </c>
      <c r="C98" s="62" t="s">
        <v>46</v>
      </c>
      <c r="D98" s="332" t="s">
        <v>3</v>
      </c>
      <c r="E98" s="333"/>
    </row>
    <row r="99" spans="1:26" ht="46.95" customHeight="1" x14ac:dyDescent="0.3">
      <c r="B99" s="63" t="s">
        <v>88</v>
      </c>
      <c r="C99" s="102" t="s">
        <v>96</v>
      </c>
      <c r="D99" s="334"/>
      <c r="E99" s="334"/>
    </row>
    <row r="102" spans="1:26" ht="25.8" x14ac:dyDescent="0.3">
      <c r="B102" s="324" t="s">
        <v>62</v>
      </c>
      <c r="C102" s="325"/>
      <c r="D102" s="325"/>
      <c r="E102" s="325"/>
      <c r="F102" s="325"/>
      <c r="G102" s="325"/>
      <c r="H102" s="325"/>
      <c r="I102" s="325"/>
      <c r="J102" s="325"/>
      <c r="K102" s="325"/>
      <c r="L102" s="325"/>
      <c r="M102" s="325"/>
      <c r="N102" s="325"/>
      <c r="O102" s="325"/>
      <c r="P102" s="325"/>
    </row>
    <row r="104" spans="1:26" ht="15" thickBot="1" x14ac:dyDescent="0.35"/>
    <row r="105" spans="1:26" ht="26.4" thickBot="1" x14ac:dyDescent="0.35">
      <c r="B105" s="326" t="s">
        <v>53</v>
      </c>
      <c r="C105" s="327"/>
      <c r="D105" s="327"/>
      <c r="E105" s="327"/>
      <c r="F105" s="327"/>
      <c r="G105" s="327"/>
      <c r="H105" s="327"/>
      <c r="I105" s="327"/>
      <c r="J105" s="327"/>
      <c r="K105" s="327"/>
      <c r="L105" s="327"/>
      <c r="M105" s="327"/>
      <c r="N105" s="328"/>
    </row>
    <row r="107" spans="1:26" ht="15" thickBot="1" x14ac:dyDescent="0.35">
      <c r="M107" s="59"/>
      <c r="N107" s="59"/>
    </row>
    <row r="108" spans="1:26" s="88" customFormat="1" ht="109.5" customHeight="1" x14ac:dyDescent="0.3">
      <c r="B108" s="99" t="s">
        <v>105</v>
      </c>
      <c r="C108" s="99" t="s">
        <v>106</v>
      </c>
      <c r="D108" s="99" t="s">
        <v>107</v>
      </c>
      <c r="E108" s="99" t="s">
        <v>44</v>
      </c>
      <c r="F108" s="99" t="s">
        <v>22</v>
      </c>
      <c r="G108" s="99" t="s">
        <v>65</v>
      </c>
      <c r="H108" s="99" t="s">
        <v>17</v>
      </c>
      <c r="I108" s="99" t="s">
        <v>10</v>
      </c>
      <c r="J108" s="99" t="s">
        <v>30</v>
      </c>
      <c r="K108" s="99" t="s">
        <v>60</v>
      </c>
      <c r="L108" s="99" t="s">
        <v>20</v>
      </c>
      <c r="M108" s="84" t="s">
        <v>26</v>
      </c>
      <c r="N108" s="99" t="s">
        <v>108</v>
      </c>
      <c r="O108" s="99" t="s">
        <v>35</v>
      </c>
      <c r="P108" s="100" t="s">
        <v>11</v>
      </c>
      <c r="Q108" s="100" t="s">
        <v>19</v>
      </c>
    </row>
    <row r="109" spans="1:26" s="94" customFormat="1" ht="72" x14ac:dyDescent="0.3">
      <c r="A109" s="42">
        <v>1</v>
      </c>
      <c r="B109" s="95" t="s">
        <v>118</v>
      </c>
      <c r="C109" s="95" t="s">
        <v>118</v>
      </c>
      <c r="D109" s="95" t="s">
        <v>129</v>
      </c>
      <c r="E109" s="90" t="s">
        <v>138</v>
      </c>
      <c r="F109" s="91" t="s">
        <v>96</v>
      </c>
      <c r="G109" s="108" t="s">
        <v>120</v>
      </c>
      <c r="H109" s="98">
        <v>40642</v>
      </c>
      <c r="I109" s="98">
        <v>40710</v>
      </c>
      <c r="J109" s="92" t="s">
        <v>97</v>
      </c>
      <c r="K109" s="265">
        <f>(I109-H109)/30</f>
        <v>2.2666666666666666</v>
      </c>
      <c r="L109" s="92"/>
      <c r="M109" s="83" t="s">
        <v>120</v>
      </c>
      <c r="N109" s="83" t="s">
        <v>120</v>
      </c>
      <c r="O109" s="26">
        <v>113343298</v>
      </c>
      <c r="P109" s="26" t="s">
        <v>139</v>
      </c>
      <c r="Q109" s="109"/>
      <c r="R109" s="93"/>
      <c r="S109" s="93"/>
      <c r="T109" s="93"/>
      <c r="U109" s="93"/>
      <c r="V109" s="93"/>
      <c r="W109" s="93"/>
      <c r="X109" s="93"/>
      <c r="Y109" s="93"/>
      <c r="Z109" s="93"/>
    </row>
    <row r="110" spans="1:26" s="94" customFormat="1" ht="72" x14ac:dyDescent="0.3">
      <c r="A110" s="42">
        <f>+A109+1</f>
        <v>2</v>
      </c>
      <c r="B110" s="95" t="s">
        <v>118</v>
      </c>
      <c r="C110" s="95" t="s">
        <v>118</v>
      </c>
      <c r="D110" s="95" t="s">
        <v>140</v>
      </c>
      <c r="E110" s="129">
        <v>2123418</v>
      </c>
      <c r="F110" s="91" t="s">
        <v>96</v>
      </c>
      <c r="G110" s="91" t="s">
        <v>120</v>
      </c>
      <c r="H110" s="98">
        <v>41184</v>
      </c>
      <c r="I110" s="98">
        <v>41258</v>
      </c>
      <c r="J110" s="92" t="s">
        <v>97</v>
      </c>
      <c r="K110" s="265">
        <f>(I110-H110)/30</f>
        <v>2.4666666666666668</v>
      </c>
      <c r="L110" s="92"/>
      <c r="M110" s="83" t="s">
        <v>120</v>
      </c>
      <c r="N110" s="83" t="s">
        <v>120</v>
      </c>
      <c r="O110" s="26">
        <v>79931284</v>
      </c>
      <c r="P110" s="26">
        <v>218</v>
      </c>
      <c r="Q110" s="109"/>
      <c r="R110" s="93"/>
      <c r="S110" s="93"/>
      <c r="T110" s="93"/>
      <c r="U110" s="93"/>
      <c r="V110" s="93"/>
      <c r="W110" s="93"/>
      <c r="X110" s="93"/>
      <c r="Y110" s="93"/>
      <c r="Z110" s="93"/>
    </row>
    <row r="111" spans="1:26" s="94" customFormat="1" ht="72" x14ac:dyDescent="0.3">
      <c r="A111" s="42">
        <f t="shared" ref="A111:A116" si="1">+A110+1</f>
        <v>3</v>
      </c>
      <c r="B111" s="95" t="s">
        <v>118</v>
      </c>
      <c r="C111" s="95" t="s">
        <v>118</v>
      </c>
      <c r="D111" s="95" t="s">
        <v>140</v>
      </c>
      <c r="E111" s="129">
        <v>2120851</v>
      </c>
      <c r="F111" s="91" t="s">
        <v>96</v>
      </c>
      <c r="G111" s="91" t="s">
        <v>120</v>
      </c>
      <c r="H111" s="98">
        <v>41003</v>
      </c>
      <c r="I111" s="98">
        <v>41174</v>
      </c>
      <c r="J111" s="92" t="s">
        <v>97</v>
      </c>
      <c r="K111" s="265">
        <f>(I111-H111)/30</f>
        <v>5.7</v>
      </c>
      <c r="L111" s="92"/>
      <c r="M111" s="83" t="s">
        <v>120</v>
      </c>
      <c r="N111" s="83" t="s">
        <v>120</v>
      </c>
      <c r="O111" s="26">
        <v>111071882</v>
      </c>
      <c r="P111" s="26">
        <v>219</v>
      </c>
      <c r="Q111" s="109"/>
      <c r="R111" s="93"/>
      <c r="S111" s="93"/>
      <c r="T111" s="93"/>
      <c r="U111" s="93"/>
      <c r="V111" s="93"/>
      <c r="W111" s="93"/>
      <c r="X111" s="93"/>
      <c r="Y111" s="93"/>
      <c r="Z111" s="93"/>
    </row>
    <row r="112" spans="1:26" s="94" customFormat="1" ht="72" x14ac:dyDescent="0.3">
      <c r="A112" s="42">
        <f t="shared" si="1"/>
        <v>4</v>
      </c>
      <c r="B112" s="95" t="s">
        <v>118</v>
      </c>
      <c r="C112" s="95" t="s">
        <v>118</v>
      </c>
      <c r="D112" s="95" t="s">
        <v>141</v>
      </c>
      <c r="E112" s="129">
        <v>8</v>
      </c>
      <c r="F112" s="91" t="s">
        <v>96</v>
      </c>
      <c r="G112" s="91" t="s">
        <v>120</v>
      </c>
      <c r="H112" s="98">
        <v>40234</v>
      </c>
      <c r="I112" s="98">
        <v>40529</v>
      </c>
      <c r="J112" s="92" t="s">
        <v>97</v>
      </c>
      <c r="K112" s="265">
        <f>(I112-H112)/30</f>
        <v>9.8333333333333339</v>
      </c>
      <c r="L112" s="92"/>
      <c r="M112" s="83" t="s">
        <v>120</v>
      </c>
      <c r="N112" s="83" t="s">
        <v>120</v>
      </c>
      <c r="O112" s="26">
        <v>26400000</v>
      </c>
      <c r="P112" s="26" t="s">
        <v>142</v>
      </c>
      <c r="Q112" s="109"/>
      <c r="R112" s="93"/>
      <c r="S112" s="93"/>
      <c r="T112" s="93"/>
      <c r="U112" s="93"/>
      <c r="V112" s="93"/>
      <c r="W112" s="93"/>
      <c r="X112" s="93"/>
      <c r="Y112" s="93"/>
      <c r="Z112" s="93"/>
    </row>
    <row r="113" spans="1:26" s="94" customFormat="1" x14ac:dyDescent="0.3">
      <c r="A113" s="42">
        <f t="shared" si="1"/>
        <v>5</v>
      </c>
      <c r="B113" s="95"/>
      <c r="C113" s="95"/>
      <c r="D113" s="95"/>
      <c r="E113" s="90"/>
      <c r="F113" s="91"/>
      <c r="G113" s="91"/>
      <c r="H113" s="91"/>
      <c r="I113" s="92"/>
      <c r="J113" s="92"/>
      <c r="K113" s="92"/>
      <c r="L113" s="92"/>
      <c r="M113" s="83"/>
      <c r="N113" s="83"/>
      <c r="O113" s="26"/>
      <c r="P113" s="26"/>
      <c r="Q113" s="109"/>
      <c r="R113" s="93"/>
      <c r="S113" s="93"/>
      <c r="T113" s="93"/>
      <c r="U113" s="93"/>
      <c r="V113" s="93"/>
      <c r="W113" s="93"/>
      <c r="X113" s="93"/>
      <c r="Y113" s="93"/>
      <c r="Z113" s="93"/>
    </row>
    <row r="114" spans="1:26" s="94" customFormat="1" x14ac:dyDescent="0.3">
      <c r="A114" s="42">
        <f t="shared" si="1"/>
        <v>6</v>
      </c>
      <c r="B114" s="95"/>
      <c r="C114" s="96"/>
      <c r="D114" s="95"/>
      <c r="E114" s="90"/>
      <c r="F114" s="91"/>
      <c r="G114" s="91"/>
      <c r="H114" s="91"/>
      <c r="I114" s="92"/>
      <c r="J114" s="92"/>
      <c r="K114" s="92"/>
      <c r="L114" s="92"/>
      <c r="M114" s="83"/>
      <c r="N114" s="83"/>
      <c r="O114" s="26"/>
      <c r="P114" s="26"/>
      <c r="Q114" s="109"/>
      <c r="R114" s="93"/>
      <c r="S114" s="93"/>
      <c r="T114" s="93"/>
      <c r="U114" s="93"/>
      <c r="V114" s="93"/>
      <c r="W114" s="93"/>
      <c r="X114" s="93"/>
      <c r="Y114" s="93"/>
      <c r="Z114" s="93"/>
    </row>
    <row r="115" spans="1:26" s="94" customFormat="1" x14ac:dyDescent="0.3">
      <c r="A115" s="42">
        <f t="shared" si="1"/>
        <v>7</v>
      </c>
      <c r="B115" s="95"/>
      <c r="C115" s="96"/>
      <c r="D115" s="95"/>
      <c r="E115" s="90"/>
      <c r="F115" s="91"/>
      <c r="G115" s="91"/>
      <c r="H115" s="91"/>
      <c r="I115" s="92"/>
      <c r="J115" s="92"/>
      <c r="K115" s="92"/>
      <c r="L115" s="92"/>
      <c r="M115" s="83"/>
      <c r="N115" s="83"/>
      <c r="O115" s="26"/>
      <c r="P115" s="26"/>
      <c r="Q115" s="109"/>
      <c r="R115" s="93"/>
      <c r="S115" s="93"/>
      <c r="T115" s="93"/>
      <c r="U115" s="93"/>
      <c r="V115" s="93"/>
      <c r="W115" s="93"/>
      <c r="X115" s="93"/>
      <c r="Y115" s="93"/>
      <c r="Z115" s="93"/>
    </row>
    <row r="116" spans="1:26" s="94" customFormat="1" x14ac:dyDescent="0.3">
      <c r="A116" s="42">
        <f t="shared" si="1"/>
        <v>8</v>
      </c>
      <c r="B116" s="95"/>
      <c r="C116" s="96"/>
      <c r="D116" s="95"/>
      <c r="E116" s="90"/>
      <c r="F116" s="91"/>
      <c r="G116" s="91"/>
      <c r="H116" s="91"/>
      <c r="I116" s="92"/>
      <c r="J116" s="92"/>
      <c r="K116" s="92"/>
      <c r="L116" s="92"/>
      <c r="M116" s="83"/>
      <c r="N116" s="83"/>
      <c r="O116" s="26"/>
      <c r="P116" s="26"/>
      <c r="Q116" s="109"/>
      <c r="R116" s="93"/>
      <c r="S116" s="93"/>
      <c r="T116" s="93"/>
      <c r="U116" s="93"/>
      <c r="V116" s="93"/>
      <c r="W116" s="93"/>
      <c r="X116" s="93"/>
      <c r="Y116" s="93"/>
      <c r="Z116" s="93"/>
    </row>
    <row r="117" spans="1:26" s="94" customFormat="1" x14ac:dyDescent="0.3">
      <c r="A117" s="42"/>
      <c r="B117" s="45" t="s">
        <v>16</v>
      </c>
      <c r="C117" s="96"/>
      <c r="D117" s="95"/>
      <c r="E117" s="90"/>
      <c r="F117" s="91"/>
      <c r="G117" s="91"/>
      <c r="H117" s="91"/>
      <c r="I117" s="92"/>
      <c r="J117" s="92"/>
      <c r="K117" s="97">
        <f t="shared" ref="K117" si="2">SUM(K109:K116)</f>
        <v>20.266666666666666</v>
      </c>
      <c r="L117" s="97">
        <f t="shared" ref="L117:N117" si="3">SUM(L109:L116)</f>
        <v>0</v>
      </c>
      <c r="M117" s="107">
        <f t="shared" si="3"/>
        <v>0</v>
      </c>
      <c r="N117" s="97">
        <f t="shared" si="3"/>
        <v>0</v>
      </c>
      <c r="O117" s="26"/>
      <c r="P117" s="26"/>
      <c r="Q117" s="110"/>
    </row>
    <row r="118" spans="1:26" x14ac:dyDescent="0.3">
      <c r="B118" s="29"/>
      <c r="C118" s="29"/>
      <c r="D118" s="29"/>
      <c r="E118" s="140"/>
      <c r="F118" s="29"/>
      <c r="G118" s="29"/>
      <c r="H118" s="29"/>
      <c r="I118" s="29"/>
      <c r="J118" s="29"/>
      <c r="K118" s="29"/>
      <c r="L118" s="29"/>
      <c r="M118" s="29"/>
      <c r="N118" s="29"/>
      <c r="O118" s="29"/>
      <c r="P118" s="29"/>
    </row>
    <row r="119" spans="1:26" ht="18" x14ac:dyDescent="0.3">
      <c r="B119" s="54" t="s">
        <v>31</v>
      </c>
      <c r="C119" s="67">
        <f>+K117</f>
        <v>20.266666666666666</v>
      </c>
      <c r="H119" s="30"/>
      <c r="I119" s="30"/>
      <c r="J119" s="30"/>
      <c r="K119" s="30"/>
      <c r="L119" s="30"/>
      <c r="M119" s="30"/>
      <c r="N119" s="29"/>
      <c r="O119" s="29"/>
      <c r="P119" s="29"/>
    </row>
    <row r="121" spans="1:26" ht="15" thickBot="1" x14ac:dyDescent="0.35"/>
    <row r="122" spans="1:26" ht="37.200000000000003" customHeight="1" thickBot="1" x14ac:dyDescent="0.35">
      <c r="B122" s="70" t="s">
        <v>48</v>
      </c>
      <c r="C122" s="71" t="s">
        <v>49</v>
      </c>
      <c r="D122" s="70" t="s">
        <v>50</v>
      </c>
      <c r="E122" s="71" t="s">
        <v>54</v>
      </c>
    </row>
    <row r="123" spans="1:26" ht="41.4" customHeight="1" x14ac:dyDescent="0.3">
      <c r="B123" s="61" t="s">
        <v>89</v>
      </c>
      <c r="C123" s="64">
        <v>20</v>
      </c>
      <c r="D123" s="64">
        <v>0</v>
      </c>
      <c r="E123" s="329">
        <f>+D123+D124+D125</f>
        <v>40</v>
      </c>
    </row>
    <row r="124" spans="1:26" x14ac:dyDescent="0.3">
      <c r="B124" s="61" t="s">
        <v>90</v>
      </c>
      <c r="C124" s="52">
        <v>30</v>
      </c>
      <c r="D124" s="65">
        <v>0</v>
      </c>
      <c r="E124" s="330"/>
    </row>
    <row r="125" spans="1:26" ht="15" thickBot="1" x14ac:dyDescent="0.35">
      <c r="B125" s="61" t="s">
        <v>91</v>
      </c>
      <c r="C125" s="66">
        <v>40</v>
      </c>
      <c r="D125" s="66">
        <v>40</v>
      </c>
      <c r="E125" s="331"/>
    </row>
    <row r="127" spans="1:26" ht="15" thickBot="1" x14ac:dyDescent="0.35"/>
    <row r="128" spans="1:26" ht="26.4" thickBot="1" x14ac:dyDescent="0.35">
      <c r="B128" s="326" t="s">
        <v>51</v>
      </c>
      <c r="C128" s="327"/>
      <c r="D128" s="327"/>
      <c r="E128" s="327"/>
      <c r="F128" s="327"/>
      <c r="G128" s="327"/>
      <c r="H128" s="327"/>
      <c r="I128" s="327"/>
      <c r="J128" s="327"/>
      <c r="K128" s="327"/>
      <c r="L128" s="327"/>
      <c r="M128" s="327"/>
      <c r="N128" s="328"/>
    </row>
    <row r="130" spans="2:17" ht="33" customHeight="1" x14ac:dyDescent="0.3">
      <c r="B130" s="354" t="s">
        <v>0</v>
      </c>
      <c r="C130" s="354" t="s">
        <v>38</v>
      </c>
      <c r="D130" s="354" t="s">
        <v>39</v>
      </c>
      <c r="E130" s="354" t="s">
        <v>78</v>
      </c>
      <c r="F130" s="354" t="s">
        <v>80</v>
      </c>
      <c r="G130" s="354" t="s">
        <v>81</v>
      </c>
      <c r="H130" s="354" t="s">
        <v>82</v>
      </c>
      <c r="I130" s="354" t="s">
        <v>79</v>
      </c>
      <c r="J130" s="332" t="s">
        <v>83</v>
      </c>
      <c r="K130" s="350"/>
      <c r="L130" s="333"/>
      <c r="M130" s="354" t="s">
        <v>87</v>
      </c>
      <c r="N130" s="354" t="s">
        <v>40</v>
      </c>
      <c r="O130" s="354" t="s">
        <v>41</v>
      </c>
      <c r="P130" s="356" t="s">
        <v>3</v>
      </c>
      <c r="Q130" s="357"/>
    </row>
    <row r="131" spans="2:17" ht="72" customHeight="1" x14ac:dyDescent="0.3">
      <c r="B131" s="355"/>
      <c r="C131" s="355"/>
      <c r="D131" s="355"/>
      <c r="E131" s="355"/>
      <c r="F131" s="355"/>
      <c r="G131" s="355"/>
      <c r="H131" s="355"/>
      <c r="I131" s="355"/>
      <c r="J131" s="101" t="s">
        <v>84</v>
      </c>
      <c r="K131" s="101" t="s">
        <v>85</v>
      </c>
      <c r="L131" s="101" t="s">
        <v>86</v>
      </c>
      <c r="M131" s="355"/>
      <c r="N131" s="355"/>
      <c r="O131" s="355"/>
      <c r="P131" s="358"/>
      <c r="Q131" s="359"/>
    </row>
    <row r="132" spans="2:17" ht="60.75" customHeight="1" x14ac:dyDescent="0.3">
      <c r="B132" s="73" t="s">
        <v>115</v>
      </c>
      <c r="C132" s="123">
        <f>316/1</f>
        <v>316</v>
      </c>
      <c r="D132" s="237" t="s">
        <v>193</v>
      </c>
      <c r="E132" s="284">
        <v>38211898</v>
      </c>
      <c r="F132" s="237" t="s">
        <v>194</v>
      </c>
      <c r="G132" s="237" t="s">
        <v>195</v>
      </c>
      <c r="H132" s="243">
        <v>40445</v>
      </c>
      <c r="I132" s="246" t="s">
        <v>120</v>
      </c>
      <c r="J132" s="63" t="s">
        <v>196</v>
      </c>
      <c r="K132" s="63" t="s">
        <v>197</v>
      </c>
      <c r="L132" s="63" t="s">
        <v>198</v>
      </c>
      <c r="M132" s="102" t="s">
        <v>96</v>
      </c>
      <c r="N132" s="102" t="s">
        <v>96</v>
      </c>
      <c r="O132" s="102" t="s">
        <v>96</v>
      </c>
      <c r="P132" s="370"/>
      <c r="Q132" s="371"/>
    </row>
    <row r="133" spans="2:17" ht="60.75" customHeight="1" x14ac:dyDescent="0.3">
      <c r="B133" s="73" t="s">
        <v>114</v>
      </c>
      <c r="C133" s="123">
        <f>316/1</f>
        <v>316</v>
      </c>
      <c r="D133" s="123" t="s">
        <v>200</v>
      </c>
      <c r="E133" s="124">
        <v>65767225</v>
      </c>
      <c r="F133" s="123" t="s">
        <v>199</v>
      </c>
      <c r="G133" s="3" t="s">
        <v>195</v>
      </c>
      <c r="H133" s="201">
        <v>37715</v>
      </c>
      <c r="I133" s="5" t="s">
        <v>120</v>
      </c>
      <c r="J133" s="123" t="s">
        <v>201</v>
      </c>
      <c r="K133" s="80" t="s">
        <v>556</v>
      </c>
      <c r="L133" s="80" t="s">
        <v>202</v>
      </c>
      <c r="M133" s="102" t="s">
        <v>96</v>
      </c>
      <c r="N133" s="102" t="s">
        <v>96</v>
      </c>
      <c r="O133" s="102" t="s">
        <v>96</v>
      </c>
      <c r="P133" s="370"/>
      <c r="Q133" s="371"/>
    </row>
    <row r="134" spans="2:17" ht="33.6" customHeight="1" x14ac:dyDescent="0.3">
      <c r="B134" s="73" t="s">
        <v>116</v>
      </c>
      <c r="C134" s="123">
        <f>316/1</f>
        <v>316</v>
      </c>
      <c r="D134" s="123" t="s">
        <v>203</v>
      </c>
      <c r="E134" s="124">
        <v>11104461233</v>
      </c>
      <c r="F134" s="3" t="s">
        <v>204</v>
      </c>
      <c r="G134" s="123" t="s">
        <v>205</v>
      </c>
      <c r="H134" s="201">
        <v>39772</v>
      </c>
      <c r="I134" s="5" t="s">
        <v>120</v>
      </c>
      <c r="J134" s="123" t="s">
        <v>120</v>
      </c>
      <c r="K134" s="80" t="s">
        <v>120</v>
      </c>
      <c r="L134" s="79" t="s">
        <v>120</v>
      </c>
      <c r="M134" s="102" t="s">
        <v>96</v>
      </c>
      <c r="N134" s="102" t="s">
        <v>96</v>
      </c>
      <c r="O134" s="102" t="s">
        <v>96</v>
      </c>
      <c r="P134" s="370"/>
      <c r="Q134" s="371"/>
    </row>
    <row r="137" spans="2:17" ht="15" thickBot="1" x14ac:dyDescent="0.35"/>
    <row r="138" spans="2:17" ht="54" customHeight="1" x14ac:dyDescent="0.3">
      <c r="B138" s="69" t="s">
        <v>32</v>
      </c>
      <c r="C138" s="69" t="s">
        <v>48</v>
      </c>
      <c r="D138" s="51" t="s">
        <v>49</v>
      </c>
      <c r="E138" s="105" t="s">
        <v>50</v>
      </c>
      <c r="F138" s="71" t="s">
        <v>55</v>
      </c>
      <c r="G138" s="76"/>
    </row>
    <row r="139" spans="2:17" ht="120.75" customHeight="1" x14ac:dyDescent="0.2">
      <c r="B139" s="344" t="s">
        <v>52</v>
      </c>
      <c r="C139" s="6" t="s">
        <v>92</v>
      </c>
      <c r="D139" s="65">
        <v>25</v>
      </c>
      <c r="E139" s="124">
        <v>25</v>
      </c>
      <c r="F139" s="345">
        <f>+E139+E140+E141</f>
        <v>60</v>
      </c>
      <c r="G139" s="77"/>
    </row>
    <row r="140" spans="2:17" ht="76.2" customHeight="1" x14ac:dyDescent="0.2">
      <c r="B140" s="344"/>
      <c r="C140" s="6" t="s">
        <v>93</v>
      </c>
      <c r="D140" s="68">
        <v>25</v>
      </c>
      <c r="E140" s="124">
        <v>25</v>
      </c>
      <c r="F140" s="346"/>
      <c r="G140" s="77"/>
    </row>
    <row r="141" spans="2:17" ht="69" customHeight="1" x14ac:dyDescent="0.2">
      <c r="B141" s="344"/>
      <c r="C141" s="6" t="s">
        <v>94</v>
      </c>
      <c r="D141" s="65">
        <v>10</v>
      </c>
      <c r="E141" s="124">
        <v>10</v>
      </c>
      <c r="F141" s="347"/>
      <c r="G141" s="77"/>
    </row>
    <row r="142" spans="2:17" x14ac:dyDescent="0.3">
      <c r="C142"/>
    </row>
    <row r="145" spans="2:5" x14ac:dyDescent="0.3">
      <c r="B145" s="60" t="s">
        <v>56</v>
      </c>
    </row>
    <row r="148" spans="2:5" x14ac:dyDescent="0.3">
      <c r="B148" s="72" t="s">
        <v>32</v>
      </c>
      <c r="C148" s="72" t="s">
        <v>57</v>
      </c>
      <c r="D148" s="69" t="s">
        <v>50</v>
      </c>
      <c r="E148" s="105" t="s">
        <v>16</v>
      </c>
    </row>
    <row r="149" spans="2:5" ht="53.25" customHeight="1" x14ac:dyDescent="0.3">
      <c r="B149" s="2" t="s">
        <v>58</v>
      </c>
      <c r="C149" s="7">
        <v>40</v>
      </c>
      <c r="D149" s="65">
        <f>+E123</f>
        <v>40</v>
      </c>
      <c r="E149" s="335">
        <f>+D149+D150</f>
        <v>100</v>
      </c>
    </row>
    <row r="150" spans="2:5" ht="65.25" customHeight="1" x14ac:dyDescent="0.3">
      <c r="B150" s="2" t="s">
        <v>59</v>
      </c>
      <c r="C150" s="7">
        <v>60</v>
      </c>
      <c r="D150" s="65">
        <f>+F139</f>
        <v>60</v>
      </c>
      <c r="E150" s="336"/>
    </row>
  </sheetData>
  <mergeCells count="68">
    <mergeCell ref="P89:Q89"/>
    <mergeCell ref="P91:Q91"/>
    <mergeCell ref="P132:Q132"/>
    <mergeCell ref="P133:Q133"/>
    <mergeCell ref="P134:Q134"/>
    <mergeCell ref="G130:G131"/>
    <mergeCell ref="H130:H131"/>
    <mergeCell ref="I130:I131"/>
    <mergeCell ref="B130:B131"/>
    <mergeCell ref="C130:C131"/>
    <mergeCell ref="D130:D131"/>
    <mergeCell ref="E130:E131"/>
    <mergeCell ref="F130:F131"/>
    <mergeCell ref="G86:G87"/>
    <mergeCell ref="H86:H87"/>
    <mergeCell ref="I86:I87"/>
    <mergeCell ref="M86:M87"/>
    <mergeCell ref="N86:N87"/>
    <mergeCell ref="B86:B87"/>
    <mergeCell ref="C86:C87"/>
    <mergeCell ref="D86:D87"/>
    <mergeCell ref="E86:E87"/>
    <mergeCell ref="F86:F87"/>
    <mergeCell ref="P69:Q69"/>
    <mergeCell ref="P70:Q70"/>
    <mergeCell ref="P71:Q71"/>
    <mergeCell ref="P72:Q72"/>
    <mergeCell ref="C9:N9"/>
    <mergeCell ref="C10:N10"/>
    <mergeCell ref="C11:E11"/>
    <mergeCell ref="A5:L5"/>
    <mergeCell ref="B66:N66"/>
    <mergeCell ref="C64:N64"/>
    <mergeCell ref="B15:C22"/>
    <mergeCell ref="D60:E60"/>
    <mergeCell ref="M46:N46"/>
    <mergeCell ref="B139:B141"/>
    <mergeCell ref="F139:F141"/>
    <mergeCell ref="E149:E150"/>
    <mergeCell ref="P73:Q73"/>
    <mergeCell ref="P74:Q74"/>
    <mergeCell ref="P75:Q75"/>
    <mergeCell ref="J130:L130"/>
    <mergeCell ref="J86:L86"/>
    <mergeCell ref="P88:Q88"/>
    <mergeCell ref="P90:Q90"/>
    <mergeCell ref="O86:O87"/>
    <mergeCell ref="P86:Q87"/>
    <mergeCell ref="O130:O131"/>
    <mergeCell ref="P130:Q131"/>
    <mergeCell ref="M130:M131"/>
    <mergeCell ref="N130:N131"/>
    <mergeCell ref="B2:P2"/>
    <mergeCell ref="B102:P102"/>
    <mergeCell ref="B128:N128"/>
    <mergeCell ref="E123:E125"/>
    <mergeCell ref="B95:N95"/>
    <mergeCell ref="D98:E98"/>
    <mergeCell ref="D99:E99"/>
    <mergeCell ref="B105:N105"/>
    <mergeCell ref="B81:N81"/>
    <mergeCell ref="E41:E42"/>
    <mergeCell ref="B60:B61"/>
    <mergeCell ref="C60:C61"/>
    <mergeCell ref="B4:P4"/>
    <mergeCell ref="B23:C23"/>
    <mergeCell ref="C7:N7"/>
    <mergeCell ref="C8:N8"/>
  </mergeCells>
  <dataValidations count="2">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WVH25:WVH45 WLL25:WLL45 WBP25:WBP45 VRT25:VRT45 VHX25:VHX45 UYB25:UYB45 UOF25:UOF45 UEJ25:UEJ45 TUN25:TUN45 TKR25:TKR45 TAV25:TAV45 SQZ25:SQZ45 SHD25:SHD45 RXH25:RXH45 RNL25:RNL45 RDP25:RDP45 QTT25:QTT45 QJX25:QJX45 QAB25:QAB45 PQF25:PQF45 PGJ25:PGJ45 OWN25:OWN45 OMR25:OMR45 OCV25:OCV45 NSZ25:NSZ45 NJD25:NJD45 MZH25:MZH45 MPL25:MPL45 MFP25:MFP45 LVT25:LVT45 LLX25:LLX45 LCB25:LCB45 KSF25:KSF45 KIJ25:KIJ45 JYN25:JYN45 JOR25:JOR45 JEV25:JEV45 IUZ25:IUZ45 ILD25:ILD45 IBH25:IBH45 HRL25:HRL45 HHP25:HHP45 GXT25:GXT45 GNX25:GNX45 GEB25:GEB45 FUF25:FUF45 FKJ25:FKJ45 FAN25:FAN45 EQR25:EQR45 EGV25:EGV45 DWZ25:DWZ45 DND25:DND45 DDH25:DDH45 CTL25:CTL45 CJP25:CJP45 BZT25:BZT45 BPX25:BPX45 BGB25:BGB45 AWF25:AWF45 AMJ25:AMJ45 ACN25:ACN45 SR25:SR45 IV25:IV45">
      <formula1>0</formula1>
      <formula2>1</formula2>
    </dataValidation>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WVE25:WVE45 WLI25:WLI45 WBM25:WBM45 VRQ25:VRQ45 VHU25:VHU45 UXY25:UXY45 UOC25:UOC45 UEG25:UEG45 TUK25:TUK45 TKO25:TKO45 TAS25:TAS45 SQW25:SQW45 SHA25:SHA45 RXE25:RXE45 RNI25:RNI45 RDM25:RDM45 QTQ25:QTQ45 QJU25:QJU45 PZY25:PZY45 PQC25:PQC45 PGG25:PGG45 OWK25:OWK45 OMO25:OMO45 OCS25:OCS45 NSW25:NSW45 NJA25:NJA45 MZE25:MZE45 MPI25:MPI45 MFM25:MFM45 LVQ25:LVQ45 LLU25:LLU45 LBY25:LBY45 KSC25:KSC45 KIG25:KIG45 JYK25:JYK45 JOO25:JOO45 JES25:JES45 IUW25:IUW45 ILA25:ILA45 IBE25:IBE45 HRI25:HRI45 HHM25:HHM45 GXQ25:GXQ45 GNU25:GNU45 GDY25:GDY45 FUC25:FUC45 FKG25:FKG45 FAK25:FAK45 EQO25:EQO45 EGS25:EGS45 DWW25:DWW45 DNA25:DNA45 DDE25:DDE45 CTI25:CTI45 CJM25:CJM45 BZQ25:BZQ45 BPU25:BPU45 BFY25:BFY45 AWC25:AWC45 AMG25:AMG45 ACK25:ACK45 SO25:SO45 IS25:IS45 A25:A45">
      <formula1>"1,2,3,4,5"</formula1>
    </dataValidation>
  </dataValidation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abSelected="1" zoomScale="50" zoomScaleNormal="50" workbookViewId="0"/>
  </sheetViews>
  <sheetFormatPr baseColWidth="10" defaultRowHeight="14.4" x14ac:dyDescent="0.3"/>
  <cols>
    <col min="1" max="1" width="3.109375" style="9" bestFit="1" customWidth="1"/>
    <col min="2" max="2" width="58.88671875" style="9" customWidth="1"/>
    <col min="3" max="3" width="31.109375" style="9" customWidth="1"/>
    <col min="4" max="4" width="26.6640625" style="9" customWidth="1"/>
    <col min="5" max="5" width="25" style="9" customWidth="1"/>
    <col min="6" max="7" width="29.6640625" style="9" customWidth="1"/>
    <col min="8" max="8" width="23" style="9" customWidth="1"/>
    <col min="9" max="9" width="27.33203125" style="9" customWidth="1"/>
    <col min="10" max="10" width="17.5546875" style="9" customWidth="1"/>
    <col min="11" max="11" width="14.6640625" style="9" customWidth="1"/>
    <col min="12" max="12" width="17.6640625" style="9" customWidth="1"/>
    <col min="13" max="13" width="26.33203125" style="9" customWidth="1"/>
    <col min="14" max="14" width="22.109375" style="9" customWidth="1"/>
    <col min="15" max="15" width="26.109375" style="9" customWidth="1"/>
    <col min="16" max="16" width="19.5546875" style="9" bestFit="1" customWidth="1"/>
    <col min="17" max="17" width="21.88671875" style="9" customWidth="1"/>
    <col min="18" max="18" width="18.33203125" style="9" customWidth="1"/>
    <col min="19" max="22" width="6.44140625" style="9" customWidth="1"/>
    <col min="23" max="251" width="11.554687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554687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554687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554687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554687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554687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554687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554687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554687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554687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554687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554687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554687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554687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554687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554687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554687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554687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554687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554687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554687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554687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554687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554687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554687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554687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554687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554687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554687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554687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554687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554687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554687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554687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554687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554687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554687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554687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554687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554687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554687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554687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554687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554687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554687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554687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554687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554687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554687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554687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554687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554687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554687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554687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554687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554687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554687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554687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554687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554687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554687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554687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554687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5546875" style="9"/>
    <col min="16372" max="16384" width="11.44140625" style="9" customWidth="1"/>
  </cols>
  <sheetData>
    <row r="2" spans="1:16" ht="25.8" x14ac:dyDescent="0.3">
      <c r="B2" s="324" t="s">
        <v>61</v>
      </c>
      <c r="C2" s="325"/>
      <c r="D2" s="325"/>
      <c r="E2" s="325"/>
      <c r="F2" s="325"/>
      <c r="G2" s="325"/>
      <c r="H2" s="325"/>
      <c r="I2" s="325"/>
      <c r="J2" s="325"/>
      <c r="K2" s="325"/>
      <c r="L2" s="325"/>
      <c r="M2" s="325"/>
      <c r="N2" s="325"/>
      <c r="O2" s="325"/>
      <c r="P2" s="325"/>
    </row>
    <row r="4" spans="1:16" ht="25.8" x14ac:dyDescent="0.3">
      <c r="B4" s="339" t="s">
        <v>47</v>
      </c>
      <c r="C4" s="339"/>
      <c r="D4" s="339"/>
      <c r="E4" s="339"/>
      <c r="F4" s="339"/>
      <c r="G4" s="339"/>
      <c r="H4" s="339"/>
      <c r="I4" s="339"/>
      <c r="J4" s="339"/>
      <c r="K4" s="339"/>
      <c r="L4" s="339"/>
      <c r="M4" s="339"/>
      <c r="N4" s="339"/>
      <c r="O4" s="339"/>
      <c r="P4" s="339"/>
    </row>
    <row r="5" spans="1:16" s="85" customFormat="1" ht="39.75" customHeight="1" x14ac:dyDescent="0.4">
      <c r="A5" s="360" t="s">
        <v>117</v>
      </c>
      <c r="B5" s="360"/>
      <c r="C5" s="360"/>
      <c r="D5" s="360"/>
      <c r="E5" s="360"/>
      <c r="F5" s="360"/>
      <c r="G5" s="360"/>
      <c r="H5" s="360"/>
      <c r="I5" s="360"/>
      <c r="J5" s="360"/>
      <c r="K5" s="360"/>
      <c r="L5" s="360"/>
    </row>
    <row r="6" spans="1:16" ht="15" thickBot="1" x14ac:dyDescent="0.35"/>
    <row r="7" spans="1:16" ht="21.6" thickBot="1" x14ac:dyDescent="0.35">
      <c r="B7" s="11" t="s">
        <v>4</v>
      </c>
      <c r="C7" s="342" t="s">
        <v>483</v>
      </c>
      <c r="D7" s="342"/>
      <c r="E7" s="342"/>
      <c r="F7" s="342"/>
      <c r="G7" s="342"/>
      <c r="H7" s="342"/>
      <c r="I7" s="342"/>
      <c r="J7" s="342"/>
      <c r="K7" s="342"/>
      <c r="L7" s="342"/>
      <c r="M7" s="342"/>
      <c r="N7" s="343"/>
    </row>
    <row r="8" spans="1:16" ht="16.2" thickBot="1" x14ac:dyDescent="0.35">
      <c r="B8" s="12" t="s">
        <v>5</v>
      </c>
      <c r="C8" s="342"/>
      <c r="D8" s="342"/>
      <c r="E8" s="342"/>
      <c r="F8" s="342"/>
      <c r="G8" s="342"/>
      <c r="H8" s="342"/>
      <c r="I8" s="342"/>
      <c r="J8" s="342"/>
      <c r="K8" s="342"/>
      <c r="L8" s="342"/>
      <c r="M8" s="342"/>
      <c r="N8" s="343"/>
    </row>
    <row r="9" spans="1:16" ht="16.2" thickBot="1" x14ac:dyDescent="0.35">
      <c r="B9" s="12" t="s">
        <v>6</v>
      </c>
      <c r="C9" s="342"/>
      <c r="D9" s="342"/>
      <c r="E9" s="342"/>
      <c r="F9" s="342"/>
      <c r="G9" s="342"/>
      <c r="H9" s="342"/>
      <c r="I9" s="342"/>
      <c r="J9" s="342"/>
      <c r="K9" s="342"/>
      <c r="L9" s="342"/>
      <c r="M9" s="342"/>
      <c r="N9" s="343"/>
    </row>
    <row r="10" spans="1:16" ht="16.2" thickBot="1" x14ac:dyDescent="0.35">
      <c r="B10" s="12" t="s">
        <v>7</v>
      </c>
      <c r="C10" s="342"/>
      <c r="D10" s="342"/>
      <c r="E10" s="342"/>
      <c r="F10" s="342"/>
      <c r="G10" s="342"/>
      <c r="H10" s="342"/>
      <c r="I10" s="342"/>
      <c r="J10" s="342"/>
      <c r="K10" s="342"/>
      <c r="L10" s="342"/>
      <c r="M10" s="342"/>
      <c r="N10" s="343"/>
    </row>
    <row r="11" spans="1:16" ht="16.2" thickBot="1" x14ac:dyDescent="0.35">
      <c r="B11" s="12" t="s">
        <v>8</v>
      </c>
      <c r="C11" s="366">
        <v>12</v>
      </c>
      <c r="D11" s="366"/>
      <c r="E11" s="367"/>
      <c r="F11" s="32"/>
      <c r="G11" s="32"/>
      <c r="H11" s="32"/>
      <c r="I11" s="32"/>
      <c r="J11" s="32"/>
      <c r="K11" s="32"/>
      <c r="L11" s="32"/>
      <c r="M11" s="32"/>
      <c r="N11" s="33"/>
    </row>
    <row r="12" spans="1:16" ht="16.2" thickBot="1" x14ac:dyDescent="0.35">
      <c r="B12" s="14" t="s">
        <v>9</v>
      </c>
      <c r="C12" s="15">
        <v>41979</v>
      </c>
      <c r="D12" s="16"/>
      <c r="E12" s="16"/>
      <c r="F12" s="16"/>
      <c r="G12" s="16"/>
      <c r="H12" s="16"/>
      <c r="I12" s="16"/>
      <c r="J12" s="16"/>
      <c r="K12" s="16"/>
      <c r="L12" s="16"/>
      <c r="M12" s="16"/>
      <c r="N12" s="17"/>
    </row>
    <row r="13" spans="1:16" ht="15.6" x14ac:dyDescent="0.3">
      <c r="B13" s="13"/>
      <c r="C13" s="18"/>
      <c r="D13" s="19"/>
      <c r="E13" s="19"/>
      <c r="F13" s="19"/>
      <c r="G13" s="19"/>
      <c r="H13" s="19"/>
      <c r="I13" s="88"/>
      <c r="J13" s="88"/>
      <c r="K13" s="88"/>
      <c r="L13" s="88"/>
      <c r="M13" s="88"/>
      <c r="N13" s="19"/>
    </row>
    <row r="14" spans="1:16" x14ac:dyDescent="0.3">
      <c r="I14" s="88"/>
      <c r="J14" s="88"/>
      <c r="K14" s="88"/>
      <c r="L14" s="88"/>
      <c r="M14" s="88"/>
      <c r="N14" s="89"/>
    </row>
    <row r="15" spans="1:16" ht="45.75" customHeight="1" x14ac:dyDescent="0.3">
      <c r="B15" s="363" t="s">
        <v>63</v>
      </c>
      <c r="C15" s="363"/>
      <c r="D15" s="272" t="s">
        <v>12</v>
      </c>
      <c r="E15" s="272" t="s">
        <v>13</v>
      </c>
      <c r="F15" s="272" t="s">
        <v>28</v>
      </c>
      <c r="G15" s="74"/>
      <c r="I15" s="34"/>
      <c r="J15" s="34"/>
      <c r="K15" s="34"/>
      <c r="L15" s="34"/>
      <c r="M15" s="34"/>
      <c r="N15" s="89"/>
    </row>
    <row r="16" spans="1:16" x14ac:dyDescent="0.3">
      <c r="B16" s="363"/>
      <c r="C16" s="363"/>
      <c r="D16" s="272">
        <v>12</v>
      </c>
      <c r="E16" s="111">
        <v>939726450</v>
      </c>
      <c r="F16" s="111">
        <v>450</v>
      </c>
      <c r="G16" s="75"/>
      <c r="I16" s="35"/>
      <c r="J16" s="35"/>
      <c r="K16" s="35"/>
      <c r="L16" s="35"/>
      <c r="M16" s="35"/>
      <c r="N16" s="89"/>
    </row>
    <row r="17" spans="1:14" x14ac:dyDescent="0.3">
      <c r="B17" s="363"/>
      <c r="C17" s="363"/>
      <c r="D17" s="272"/>
      <c r="E17" s="111"/>
      <c r="F17" s="111"/>
      <c r="G17" s="75"/>
      <c r="I17" s="35"/>
      <c r="J17" s="35"/>
      <c r="K17" s="35"/>
      <c r="L17" s="35"/>
      <c r="M17" s="35"/>
      <c r="N17" s="89"/>
    </row>
    <row r="18" spans="1:14" x14ac:dyDescent="0.3">
      <c r="B18" s="363"/>
      <c r="C18" s="363"/>
      <c r="D18" s="272"/>
      <c r="E18" s="111"/>
      <c r="F18" s="111"/>
      <c r="G18" s="75"/>
      <c r="I18" s="35"/>
      <c r="J18" s="35"/>
      <c r="K18" s="35"/>
      <c r="L18" s="35"/>
      <c r="M18" s="35"/>
      <c r="N18" s="89"/>
    </row>
    <row r="19" spans="1:14" x14ac:dyDescent="0.3">
      <c r="B19" s="363"/>
      <c r="C19" s="363"/>
      <c r="D19" s="272"/>
      <c r="E19" s="255"/>
      <c r="F19" s="111"/>
      <c r="G19" s="75"/>
      <c r="H19" s="22"/>
      <c r="I19" s="35"/>
      <c r="J19" s="35"/>
      <c r="K19" s="35"/>
      <c r="L19" s="35"/>
      <c r="M19" s="35"/>
      <c r="N19" s="20"/>
    </row>
    <row r="20" spans="1:14" x14ac:dyDescent="0.3">
      <c r="B20" s="363"/>
      <c r="C20" s="363"/>
      <c r="D20" s="272"/>
      <c r="E20" s="255"/>
      <c r="F20" s="111"/>
      <c r="G20" s="75"/>
      <c r="H20" s="22"/>
      <c r="I20" s="37"/>
      <c r="J20" s="37"/>
      <c r="K20" s="37"/>
      <c r="L20" s="37"/>
      <c r="M20" s="37"/>
      <c r="N20" s="20"/>
    </row>
    <row r="21" spans="1:14" x14ac:dyDescent="0.3">
      <c r="B21" s="363"/>
      <c r="C21" s="363"/>
      <c r="D21" s="272"/>
      <c r="E21" s="255"/>
      <c r="F21" s="111"/>
      <c r="G21" s="75"/>
      <c r="H21" s="22"/>
      <c r="I21" s="88"/>
      <c r="J21" s="88"/>
      <c r="K21" s="88"/>
      <c r="L21" s="88"/>
      <c r="M21" s="88"/>
      <c r="N21" s="20"/>
    </row>
    <row r="22" spans="1:14" x14ac:dyDescent="0.3">
      <c r="B22" s="363"/>
      <c r="C22" s="363"/>
      <c r="D22" s="272"/>
      <c r="E22" s="255"/>
      <c r="F22" s="111"/>
      <c r="G22" s="75"/>
      <c r="H22" s="22"/>
      <c r="I22" s="88"/>
      <c r="J22" s="88"/>
      <c r="K22" s="88"/>
      <c r="L22" s="88"/>
      <c r="M22" s="88"/>
      <c r="N22" s="20"/>
    </row>
    <row r="23" spans="1:14" ht="15" thickBot="1" x14ac:dyDescent="0.35">
      <c r="B23" s="340" t="s">
        <v>14</v>
      </c>
      <c r="C23" s="341"/>
      <c r="D23" s="272"/>
      <c r="E23" s="254">
        <f>SUM(E16:E22)</f>
        <v>939726450</v>
      </c>
      <c r="F23" s="111">
        <f>SUM(F16:F22)</f>
        <v>450</v>
      </c>
      <c r="G23" s="75"/>
      <c r="H23" s="22"/>
      <c r="I23" s="88"/>
      <c r="J23" s="88"/>
      <c r="K23" s="88"/>
      <c r="L23" s="88"/>
      <c r="M23" s="88"/>
      <c r="N23" s="20"/>
    </row>
    <row r="24" spans="1:14" ht="29.4" thickBot="1" x14ac:dyDescent="0.35">
      <c r="A24" s="39"/>
      <c r="B24" s="48" t="s">
        <v>15</v>
      </c>
      <c r="C24" s="48" t="s">
        <v>64</v>
      </c>
      <c r="E24" s="34"/>
      <c r="F24" s="34"/>
      <c r="G24" s="34"/>
      <c r="H24" s="34"/>
      <c r="I24" s="10"/>
      <c r="J24" s="10"/>
      <c r="K24" s="10"/>
      <c r="L24" s="10"/>
      <c r="M24" s="10"/>
    </row>
    <row r="25" spans="1:14" ht="15" thickBot="1" x14ac:dyDescent="0.35">
      <c r="A25" s="40">
        <v>1</v>
      </c>
      <c r="C25" s="41">
        <f>+F23*80%</f>
        <v>360</v>
      </c>
      <c r="D25" s="38"/>
      <c r="E25" s="253">
        <f>E23</f>
        <v>939726450</v>
      </c>
      <c r="F25" s="36"/>
      <c r="G25" s="36"/>
      <c r="H25" s="36"/>
      <c r="I25" s="23"/>
      <c r="J25" s="23"/>
      <c r="K25" s="23"/>
      <c r="L25" s="23"/>
      <c r="M25" s="23"/>
    </row>
    <row r="26" spans="1:14" x14ac:dyDescent="0.3">
      <c r="A26" s="276"/>
      <c r="C26" s="82"/>
      <c r="D26" s="35"/>
      <c r="E26" s="252"/>
      <c r="F26" s="36"/>
      <c r="G26" s="36"/>
      <c r="H26" s="36"/>
      <c r="I26" s="23"/>
      <c r="J26" s="23"/>
      <c r="K26" s="23"/>
      <c r="L26" s="23"/>
      <c r="M26" s="23"/>
    </row>
    <row r="27" spans="1:14" x14ac:dyDescent="0.3">
      <c r="A27" s="276"/>
      <c r="C27" s="82"/>
      <c r="D27" s="35"/>
      <c r="E27" s="252"/>
      <c r="F27" s="36"/>
      <c r="G27" s="36"/>
      <c r="H27" s="36"/>
      <c r="I27" s="23"/>
      <c r="J27" s="23"/>
      <c r="K27" s="23"/>
      <c r="L27" s="23"/>
      <c r="M27" s="23"/>
    </row>
    <row r="28" spans="1:14" x14ac:dyDescent="0.3">
      <c r="A28" s="276"/>
      <c r="B28" s="103" t="s">
        <v>95</v>
      </c>
      <c r="C28" s="85"/>
      <c r="D28" s="85"/>
      <c r="E28" s="85"/>
      <c r="F28" s="85"/>
      <c r="G28" s="85"/>
      <c r="H28" s="85"/>
      <c r="I28" s="88"/>
      <c r="J28" s="88"/>
      <c r="K28" s="88"/>
      <c r="L28" s="88"/>
      <c r="M28" s="88"/>
      <c r="N28" s="89"/>
    </row>
    <row r="29" spans="1:14" x14ac:dyDescent="0.3">
      <c r="A29" s="276"/>
      <c r="B29" s="85"/>
      <c r="C29" s="85"/>
      <c r="D29" s="85"/>
      <c r="E29" s="85"/>
      <c r="F29" s="85"/>
      <c r="G29" s="85"/>
      <c r="H29" s="85"/>
      <c r="I29" s="88"/>
      <c r="J29" s="88"/>
      <c r="K29" s="88"/>
      <c r="L29" s="88"/>
      <c r="M29" s="88"/>
      <c r="N29" s="89"/>
    </row>
    <row r="30" spans="1:14" x14ac:dyDescent="0.3">
      <c r="A30" s="276"/>
      <c r="B30" s="106" t="s">
        <v>32</v>
      </c>
      <c r="C30" s="106" t="s">
        <v>96</v>
      </c>
      <c r="D30" s="106" t="s">
        <v>97</v>
      </c>
      <c r="E30" s="85"/>
      <c r="F30" s="85"/>
      <c r="G30" s="85"/>
      <c r="H30" s="85"/>
      <c r="I30" s="88"/>
      <c r="J30" s="88"/>
      <c r="K30" s="88"/>
      <c r="L30" s="88"/>
      <c r="M30" s="88"/>
      <c r="N30" s="89"/>
    </row>
    <row r="31" spans="1:14" x14ac:dyDescent="0.3">
      <c r="A31" s="276"/>
      <c r="B31" s="102" t="s">
        <v>98</v>
      </c>
      <c r="C31" s="102" t="s">
        <v>386</v>
      </c>
      <c r="D31" s="102"/>
      <c r="E31" s="85"/>
      <c r="F31" s="85"/>
      <c r="G31" s="85"/>
      <c r="H31" s="85"/>
      <c r="I31" s="88"/>
      <c r="J31" s="88"/>
      <c r="K31" s="88"/>
      <c r="L31" s="88"/>
      <c r="M31" s="88"/>
      <c r="N31" s="89"/>
    </row>
    <row r="32" spans="1:14" x14ac:dyDescent="0.3">
      <c r="A32" s="276"/>
      <c r="B32" s="102" t="s">
        <v>99</v>
      </c>
      <c r="C32" s="102" t="s">
        <v>386</v>
      </c>
      <c r="D32" s="102"/>
      <c r="E32" s="85"/>
      <c r="F32" s="85"/>
      <c r="G32" s="85"/>
      <c r="H32" s="85"/>
      <c r="I32" s="88"/>
      <c r="J32" s="88"/>
      <c r="K32" s="88"/>
      <c r="L32" s="88"/>
      <c r="M32" s="88"/>
      <c r="N32" s="89"/>
    </row>
    <row r="33" spans="1:14" x14ac:dyDescent="0.3">
      <c r="A33" s="276"/>
      <c r="B33" s="102" t="s">
        <v>100</v>
      </c>
      <c r="C33" s="102" t="s">
        <v>386</v>
      </c>
      <c r="D33" s="102"/>
      <c r="E33" s="85"/>
      <c r="F33" s="85"/>
      <c r="G33" s="85"/>
      <c r="H33" s="85"/>
      <c r="I33" s="88"/>
      <c r="J33" s="88"/>
      <c r="K33" s="88"/>
      <c r="L33" s="88"/>
      <c r="M33" s="88"/>
      <c r="N33" s="89"/>
    </row>
    <row r="34" spans="1:14" x14ac:dyDescent="0.3">
      <c r="A34" s="276"/>
      <c r="B34" s="102" t="s">
        <v>101</v>
      </c>
      <c r="C34" s="102" t="s">
        <v>386</v>
      </c>
      <c r="D34" s="102"/>
      <c r="E34" s="85"/>
      <c r="F34" s="85"/>
      <c r="G34" s="85"/>
      <c r="H34" s="85"/>
      <c r="I34" s="88"/>
      <c r="J34" s="88"/>
      <c r="K34" s="88"/>
      <c r="L34" s="88"/>
      <c r="M34" s="88"/>
      <c r="N34" s="89"/>
    </row>
    <row r="35" spans="1:14" x14ac:dyDescent="0.3">
      <c r="A35" s="276"/>
      <c r="B35" s="85"/>
      <c r="C35" s="85"/>
      <c r="D35" s="85"/>
      <c r="E35" s="85"/>
      <c r="F35" s="85"/>
      <c r="G35" s="85"/>
      <c r="H35" s="85"/>
      <c r="I35" s="88"/>
      <c r="J35" s="88"/>
      <c r="K35" s="88"/>
      <c r="L35" s="88"/>
      <c r="M35" s="88"/>
      <c r="N35" s="89"/>
    </row>
    <row r="36" spans="1:14" x14ac:dyDescent="0.3">
      <c r="A36" s="276"/>
      <c r="B36" s="85"/>
      <c r="C36" s="85"/>
      <c r="D36" s="85"/>
      <c r="E36" s="85"/>
      <c r="F36" s="85"/>
      <c r="G36" s="85"/>
      <c r="H36" s="85"/>
      <c r="I36" s="88"/>
      <c r="J36" s="88"/>
      <c r="K36" s="88"/>
      <c r="L36" s="88"/>
      <c r="M36" s="88"/>
      <c r="N36" s="89"/>
    </row>
    <row r="37" spans="1:14" x14ac:dyDescent="0.3">
      <c r="A37" s="276"/>
      <c r="B37" s="103" t="s">
        <v>102</v>
      </c>
      <c r="C37" s="85"/>
      <c r="D37" s="85"/>
      <c r="E37" s="85"/>
      <c r="F37" s="85"/>
      <c r="G37" s="85"/>
      <c r="H37" s="85"/>
      <c r="I37" s="88"/>
      <c r="J37" s="88"/>
      <c r="K37" s="88"/>
      <c r="L37" s="88"/>
      <c r="M37" s="88"/>
      <c r="N37" s="89"/>
    </row>
    <row r="38" spans="1:14" x14ac:dyDescent="0.3">
      <c r="A38" s="276"/>
      <c r="B38" s="85"/>
      <c r="C38" s="85"/>
      <c r="D38" s="85"/>
      <c r="E38" s="85"/>
      <c r="F38" s="85"/>
      <c r="G38" s="85"/>
      <c r="H38" s="85"/>
      <c r="I38" s="88"/>
      <c r="J38" s="88"/>
      <c r="K38" s="88"/>
      <c r="L38" s="88"/>
      <c r="M38" s="88"/>
      <c r="N38" s="89"/>
    </row>
    <row r="39" spans="1:14" x14ac:dyDescent="0.3">
      <c r="A39" s="276"/>
      <c r="B39" s="85"/>
      <c r="C39" s="85"/>
      <c r="D39" s="85"/>
      <c r="E39" s="85"/>
      <c r="F39" s="85"/>
      <c r="G39" s="85"/>
      <c r="H39" s="85"/>
      <c r="I39" s="88"/>
      <c r="J39" s="88"/>
      <c r="K39" s="88"/>
      <c r="L39" s="88"/>
      <c r="M39" s="88"/>
      <c r="N39" s="89"/>
    </row>
    <row r="40" spans="1:14" x14ac:dyDescent="0.3">
      <c r="A40" s="276"/>
      <c r="B40" s="106" t="s">
        <v>32</v>
      </c>
      <c r="C40" s="106" t="s">
        <v>57</v>
      </c>
      <c r="D40" s="105" t="s">
        <v>50</v>
      </c>
      <c r="E40" s="105" t="s">
        <v>16</v>
      </c>
      <c r="F40" s="85"/>
      <c r="G40" s="85"/>
      <c r="H40" s="85"/>
      <c r="I40" s="88"/>
      <c r="J40" s="88"/>
      <c r="K40" s="88"/>
      <c r="L40" s="88"/>
      <c r="M40" s="88"/>
      <c r="N40" s="89"/>
    </row>
    <row r="41" spans="1:14" ht="27.6" x14ac:dyDescent="0.3">
      <c r="A41" s="276"/>
      <c r="B41" s="86" t="s">
        <v>103</v>
      </c>
      <c r="C41" s="87">
        <v>40</v>
      </c>
      <c r="D41" s="274">
        <v>40</v>
      </c>
      <c r="E41" s="335">
        <f>+D41+D42</f>
        <v>75</v>
      </c>
      <c r="F41" s="85"/>
      <c r="G41" s="85"/>
      <c r="H41" s="85"/>
      <c r="I41" s="88"/>
      <c r="J41" s="88"/>
      <c r="K41" s="88"/>
      <c r="L41" s="88"/>
      <c r="M41" s="88"/>
      <c r="N41" s="89"/>
    </row>
    <row r="42" spans="1:14" ht="55.2" x14ac:dyDescent="0.3">
      <c r="A42" s="276"/>
      <c r="B42" s="86" t="s">
        <v>104</v>
      </c>
      <c r="C42" s="87">
        <v>60</v>
      </c>
      <c r="D42" s="274">
        <v>35</v>
      </c>
      <c r="E42" s="336"/>
      <c r="F42" s="85"/>
      <c r="G42" s="85"/>
      <c r="H42" s="85"/>
      <c r="I42" s="88"/>
      <c r="J42" s="88"/>
      <c r="K42" s="88"/>
      <c r="L42" s="88"/>
      <c r="M42" s="88"/>
      <c r="N42" s="89"/>
    </row>
    <row r="43" spans="1:14" x14ac:dyDescent="0.3">
      <c r="A43" s="276"/>
      <c r="C43" s="82"/>
      <c r="D43" s="35"/>
      <c r="E43" s="252"/>
      <c r="F43" s="36"/>
      <c r="G43" s="36"/>
      <c r="H43" s="36"/>
      <c r="I43" s="23"/>
      <c r="J43" s="23"/>
      <c r="K43" s="23"/>
      <c r="L43" s="23"/>
      <c r="M43" s="23"/>
    </row>
    <row r="44" spans="1:14" x14ac:dyDescent="0.3">
      <c r="A44" s="276"/>
      <c r="C44" s="82"/>
      <c r="D44" s="35"/>
      <c r="E44" s="252"/>
      <c r="F44" s="36"/>
      <c r="G44" s="36"/>
      <c r="H44" s="36"/>
      <c r="I44" s="23"/>
      <c r="J44" s="23"/>
      <c r="K44" s="23"/>
      <c r="L44" s="23"/>
      <c r="M44" s="23"/>
    </row>
    <row r="45" spans="1:14" x14ac:dyDescent="0.3">
      <c r="A45" s="276"/>
      <c r="C45" s="82"/>
      <c r="D45" s="35"/>
      <c r="E45" s="252"/>
      <c r="F45" s="36"/>
      <c r="G45" s="36"/>
      <c r="H45" s="36"/>
      <c r="I45" s="23"/>
      <c r="J45" s="23"/>
      <c r="K45" s="23"/>
      <c r="L45" s="23"/>
      <c r="M45" s="23"/>
    </row>
    <row r="46" spans="1:14" ht="15" thickBot="1" x14ac:dyDescent="0.35">
      <c r="M46" s="365" t="s">
        <v>34</v>
      </c>
      <c r="N46" s="365"/>
    </row>
    <row r="47" spans="1:14" x14ac:dyDescent="0.3">
      <c r="B47" s="112" t="s">
        <v>29</v>
      </c>
      <c r="M47" s="59"/>
      <c r="N47" s="59"/>
    </row>
    <row r="48" spans="1:14" ht="15" thickBot="1" x14ac:dyDescent="0.35">
      <c r="M48" s="59"/>
      <c r="N48" s="59"/>
    </row>
    <row r="49" spans="1:26" s="88" customFormat="1" ht="109.5" customHeight="1" x14ac:dyDescent="0.3">
      <c r="B49" s="99" t="s">
        <v>105</v>
      </c>
      <c r="C49" s="99" t="s">
        <v>106</v>
      </c>
      <c r="D49" s="99" t="s">
        <v>107</v>
      </c>
      <c r="E49" s="99" t="s">
        <v>44</v>
      </c>
      <c r="F49" s="99" t="s">
        <v>22</v>
      </c>
      <c r="G49" s="99" t="s">
        <v>65</v>
      </c>
      <c r="H49" s="99" t="s">
        <v>17</v>
      </c>
      <c r="I49" s="99" t="s">
        <v>10</v>
      </c>
      <c r="J49" s="99" t="s">
        <v>30</v>
      </c>
      <c r="K49" s="99" t="s">
        <v>60</v>
      </c>
      <c r="L49" s="99" t="s">
        <v>20</v>
      </c>
      <c r="M49" s="84" t="s">
        <v>26</v>
      </c>
      <c r="N49" s="84" t="s">
        <v>527</v>
      </c>
      <c r="O49" s="99" t="s">
        <v>108</v>
      </c>
      <c r="P49" s="99" t="s">
        <v>35</v>
      </c>
      <c r="Q49" s="270" t="s">
        <v>11</v>
      </c>
      <c r="R49" s="270" t="s">
        <v>19</v>
      </c>
    </row>
    <row r="50" spans="1:26" s="94" customFormat="1" ht="100.8" x14ac:dyDescent="0.3">
      <c r="A50" s="42">
        <v>1</v>
      </c>
      <c r="B50" s="96" t="s">
        <v>483</v>
      </c>
      <c r="C50" s="96" t="s">
        <v>483</v>
      </c>
      <c r="D50" s="95" t="s">
        <v>526</v>
      </c>
      <c r="E50" s="95" t="s">
        <v>525</v>
      </c>
      <c r="F50" s="91" t="s">
        <v>96</v>
      </c>
      <c r="G50" s="108" t="s">
        <v>120</v>
      </c>
      <c r="H50" s="115">
        <v>40428</v>
      </c>
      <c r="I50" s="115">
        <v>40532</v>
      </c>
      <c r="J50" s="92" t="s">
        <v>97</v>
      </c>
      <c r="K50" s="245">
        <v>0</v>
      </c>
      <c r="L50" s="245">
        <v>3.47</v>
      </c>
      <c r="M50" s="117">
        <v>2500</v>
      </c>
      <c r="N50" s="117">
        <v>361</v>
      </c>
      <c r="O50" s="83" t="s">
        <v>120</v>
      </c>
      <c r="P50" s="26">
        <v>1399360000</v>
      </c>
      <c r="Q50" s="26">
        <v>53</v>
      </c>
      <c r="R50" s="109" t="s">
        <v>524</v>
      </c>
      <c r="S50" s="93"/>
      <c r="T50" s="93"/>
      <c r="U50" s="93"/>
      <c r="V50" s="93"/>
      <c r="W50" s="93"/>
      <c r="X50" s="93"/>
      <c r="Y50" s="93"/>
      <c r="Z50" s="93"/>
    </row>
    <row r="51" spans="1:26" s="94" customFormat="1" ht="100.8" x14ac:dyDescent="0.3">
      <c r="A51" s="42">
        <f>+A50+1</f>
        <v>2</v>
      </c>
      <c r="B51" s="96" t="s">
        <v>483</v>
      </c>
      <c r="C51" s="96" t="s">
        <v>483</v>
      </c>
      <c r="D51" s="95" t="s">
        <v>523</v>
      </c>
      <c r="E51" s="316" t="s">
        <v>522</v>
      </c>
      <c r="F51" s="91" t="s">
        <v>96</v>
      </c>
      <c r="G51" s="91" t="s">
        <v>120</v>
      </c>
      <c r="H51" s="115">
        <v>40578</v>
      </c>
      <c r="I51" s="115">
        <v>40877</v>
      </c>
      <c r="J51" s="92" t="s">
        <v>97</v>
      </c>
      <c r="K51" s="245">
        <f>(I51-H51)/30</f>
        <v>9.9666666666666668</v>
      </c>
      <c r="L51" s="92" t="s">
        <v>120</v>
      </c>
      <c r="M51" s="117">
        <v>271</v>
      </c>
      <c r="N51" s="117">
        <v>271</v>
      </c>
      <c r="O51" s="83" t="s">
        <v>120</v>
      </c>
      <c r="P51" s="26">
        <v>1720962675</v>
      </c>
      <c r="Q51" s="26">
        <v>57</v>
      </c>
      <c r="R51" s="109" t="s">
        <v>521</v>
      </c>
      <c r="S51" s="93"/>
      <c r="T51" s="93"/>
      <c r="U51" s="93"/>
      <c r="V51" s="93"/>
      <c r="W51" s="93"/>
      <c r="X51" s="93"/>
      <c r="Y51" s="93"/>
      <c r="Z51" s="93"/>
    </row>
    <row r="52" spans="1:26" s="94" customFormat="1" ht="86.4" x14ac:dyDescent="0.3">
      <c r="A52" s="42">
        <f>+A51+1</f>
        <v>3</v>
      </c>
      <c r="B52" s="96" t="s">
        <v>483</v>
      </c>
      <c r="C52" s="96" t="s">
        <v>483</v>
      </c>
      <c r="D52" s="95" t="s">
        <v>384</v>
      </c>
      <c r="E52" s="316" t="s">
        <v>520</v>
      </c>
      <c r="F52" s="91" t="s">
        <v>96</v>
      </c>
      <c r="G52" s="91" t="s">
        <v>120</v>
      </c>
      <c r="H52" s="115">
        <v>41207</v>
      </c>
      <c r="I52" s="115">
        <v>41453</v>
      </c>
      <c r="J52" s="92" t="s">
        <v>97</v>
      </c>
      <c r="K52" s="245">
        <f>(I52-H52)/30</f>
        <v>8.1999999999999993</v>
      </c>
      <c r="L52" s="92" t="s">
        <v>120</v>
      </c>
      <c r="M52" s="117">
        <v>135</v>
      </c>
      <c r="N52" s="117">
        <v>135</v>
      </c>
      <c r="O52" s="83" t="s">
        <v>120</v>
      </c>
      <c r="P52" s="26">
        <v>138837507</v>
      </c>
      <c r="Q52" s="26" t="s">
        <v>519</v>
      </c>
      <c r="R52" s="109" t="s">
        <v>484</v>
      </c>
      <c r="S52" s="93"/>
      <c r="T52" s="93"/>
      <c r="U52" s="93"/>
      <c r="V52" s="93"/>
      <c r="W52" s="93"/>
      <c r="X52" s="93"/>
      <c r="Y52" s="93"/>
      <c r="Z52" s="93"/>
    </row>
    <row r="53" spans="1:26" s="94" customFormat="1" ht="72" x14ac:dyDescent="0.3">
      <c r="A53" s="42">
        <f>+A52+1</f>
        <v>4</v>
      </c>
      <c r="B53" s="96" t="s">
        <v>483</v>
      </c>
      <c r="C53" s="96" t="s">
        <v>483</v>
      </c>
      <c r="D53" s="95" t="s">
        <v>482</v>
      </c>
      <c r="E53" s="316" t="s">
        <v>518</v>
      </c>
      <c r="F53" s="91" t="s">
        <v>96</v>
      </c>
      <c r="G53" s="91" t="s">
        <v>120</v>
      </c>
      <c r="H53" s="115">
        <v>41003</v>
      </c>
      <c r="I53" s="115">
        <v>41174</v>
      </c>
      <c r="J53" s="92" t="s">
        <v>97</v>
      </c>
      <c r="K53" s="245">
        <f>(I53-H53)/30</f>
        <v>5.7</v>
      </c>
      <c r="L53" s="92" t="s">
        <v>120</v>
      </c>
      <c r="M53" s="117">
        <v>529</v>
      </c>
      <c r="N53" s="117">
        <v>529</v>
      </c>
      <c r="O53" s="83" t="s">
        <v>120</v>
      </c>
      <c r="P53" s="26">
        <v>323492105</v>
      </c>
      <c r="Q53" s="26">
        <v>74</v>
      </c>
      <c r="R53" s="109"/>
      <c r="S53" s="93"/>
      <c r="T53" s="93"/>
      <c r="U53" s="93"/>
      <c r="V53" s="93"/>
      <c r="W53" s="93"/>
      <c r="X53" s="93"/>
      <c r="Y53" s="93"/>
      <c r="Z53" s="93"/>
    </row>
    <row r="54" spans="1:26" s="94" customFormat="1" ht="216" x14ac:dyDescent="0.3">
      <c r="A54" s="42">
        <f>+A52+1</f>
        <v>4</v>
      </c>
      <c r="B54" s="96" t="s">
        <v>483</v>
      </c>
      <c r="C54" s="96" t="s">
        <v>483</v>
      </c>
      <c r="D54" s="95" t="s">
        <v>482</v>
      </c>
      <c r="E54" s="316" t="s">
        <v>517</v>
      </c>
      <c r="F54" s="91" t="s">
        <v>96</v>
      </c>
      <c r="G54" s="91" t="s">
        <v>120</v>
      </c>
      <c r="H54" s="115">
        <v>40784</v>
      </c>
      <c r="I54" s="115">
        <v>40947</v>
      </c>
      <c r="J54" s="92" t="s">
        <v>97</v>
      </c>
      <c r="K54" s="245">
        <f>(I54-H54)/30</f>
        <v>5.4333333333333336</v>
      </c>
      <c r="L54" s="92" t="s">
        <v>120</v>
      </c>
      <c r="M54" s="117">
        <v>58</v>
      </c>
      <c r="N54" s="117">
        <v>58</v>
      </c>
      <c r="O54" s="83" t="s">
        <v>120</v>
      </c>
      <c r="P54" s="26">
        <v>26077775</v>
      </c>
      <c r="Q54" s="26"/>
      <c r="R54" s="109" t="s">
        <v>516</v>
      </c>
      <c r="S54" s="93"/>
      <c r="T54" s="93"/>
      <c r="U54" s="93"/>
      <c r="V54" s="93"/>
      <c r="W54" s="93"/>
      <c r="X54" s="93"/>
      <c r="Y54" s="93"/>
      <c r="Z54" s="93"/>
    </row>
    <row r="55" spans="1:26" s="94" customFormat="1" ht="158.4" x14ac:dyDescent="0.3">
      <c r="A55" s="42">
        <f>+A53+1</f>
        <v>5</v>
      </c>
      <c r="B55" s="96" t="s">
        <v>483</v>
      </c>
      <c r="C55" s="96" t="s">
        <v>483</v>
      </c>
      <c r="D55" s="95" t="s">
        <v>384</v>
      </c>
      <c r="E55" s="316" t="s">
        <v>515</v>
      </c>
      <c r="F55" s="91" t="s">
        <v>96</v>
      </c>
      <c r="G55" s="91" t="s">
        <v>120</v>
      </c>
      <c r="H55" s="115">
        <v>40642</v>
      </c>
      <c r="I55" s="115">
        <v>40714</v>
      </c>
      <c r="J55" s="92" t="s">
        <v>97</v>
      </c>
      <c r="K55" s="245">
        <v>0</v>
      </c>
      <c r="L55" s="245">
        <f>(I55-H55)/30</f>
        <v>2.4</v>
      </c>
      <c r="M55" s="117">
        <v>58</v>
      </c>
      <c r="N55" s="117">
        <v>58</v>
      </c>
      <c r="O55" s="83" t="s">
        <v>120</v>
      </c>
      <c r="P55" s="26">
        <v>13278628</v>
      </c>
      <c r="Q55" s="26">
        <v>80</v>
      </c>
      <c r="R55" s="109" t="s">
        <v>514</v>
      </c>
      <c r="S55" s="93"/>
      <c r="T55" s="93"/>
      <c r="U55" s="93"/>
      <c r="V55" s="93"/>
      <c r="W55" s="93"/>
      <c r="X55" s="93"/>
      <c r="Y55" s="93"/>
      <c r="Z55" s="93"/>
    </row>
    <row r="56" spans="1:26" s="94" customFormat="1" x14ac:dyDescent="0.3">
      <c r="A56" s="42"/>
      <c r="B56" s="45" t="s">
        <v>16</v>
      </c>
      <c r="C56" s="96"/>
      <c r="D56" s="95"/>
      <c r="E56" s="316"/>
      <c r="F56" s="91"/>
      <c r="G56" s="91"/>
      <c r="H56" s="91"/>
      <c r="I56" s="92"/>
      <c r="J56" s="92"/>
      <c r="K56" s="177">
        <f>SUM(K50:K55)</f>
        <v>29.299999999999997</v>
      </c>
      <c r="L56" s="97"/>
      <c r="M56" s="107">
        <f>SUM(M50:M55)</f>
        <v>3551</v>
      </c>
      <c r="N56" s="107">
        <f>SUM(N50:N55)</f>
        <v>1412</v>
      </c>
      <c r="O56" s="97">
        <f>SUM(O50:O55)</f>
        <v>0</v>
      </c>
      <c r="P56" s="26"/>
      <c r="Q56" s="26"/>
      <c r="R56" s="110"/>
    </row>
    <row r="57" spans="1:26" s="29" customFormat="1" x14ac:dyDescent="0.3">
      <c r="E57" s="244"/>
      <c r="K57" s="116"/>
    </row>
    <row r="58" spans="1:26" s="29" customFormat="1" x14ac:dyDescent="0.3">
      <c r="B58" s="337" t="s">
        <v>27</v>
      </c>
      <c r="C58" s="337" t="s">
        <v>110</v>
      </c>
      <c r="D58" s="364" t="s">
        <v>33</v>
      </c>
      <c r="E58" s="364"/>
    </row>
    <row r="59" spans="1:26" s="29" customFormat="1" x14ac:dyDescent="0.3">
      <c r="B59" s="338"/>
      <c r="C59" s="338"/>
      <c r="D59" s="273" t="s">
        <v>23</v>
      </c>
      <c r="E59" s="57" t="s">
        <v>24</v>
      </c>
    </row>
    <row r="60" spans="1:26" s="29" customFormat="1" ht="30.6" customHeight="1" x14ac:dyDescent="0.3">
      <c r="B60" s="54" t="s">
        <v>21</v>
      </c>
      <c r="C60" s="55">
        <f>+K56</f>
        <v>29.299999999999997</v>
      </c>
      <c r="D60" s="53" t="s">
        <v>386</v>
      </c>
      <c r="E60" s="53"/>
      <c r="F60" s="30"/>
      <c r="G60" s="30"/>
      <c r="H60" s="30"/>
      <c r="I60" s="30"/>
      <c r="J60" s="30"/>
      <c r="K60" s="30"/>
      <c r="L60" s="30"/>
      <c r="M60" s="30"/>
    </row>
    <row r="61" spans="1:26" s="29" customFormat="1" ht="30" customHeight="1" x14ac:dyDescent="0.3">
      <c r="B61" s="54" t="s">
        <v>25</v>
      </c>
      <c r="C61" s="55" t="s">
        <v>513</v>
      </c>
      <c r="D61" s="53" t="s">
        <v>386</v>
      </c>
      <c r="E61" s="53"/>
    </row>
    <row r="62" spans="1:26" s="29" customFormat="1" x14ac:dyDescent="0.3">
      <c r="B62" s="31"/>
      <c r="C62" s="362"/>
      <c r="D62" s="362"/>
      <c r="E62" s="362"/>
      <c r="F62" s="362"/>
      <c r="G62" s="362"/>
      <c r="H62" s="362"/>
      <c r="I62" s="362"/>
      <c r="J62" s="362"/>
      <c r="K62" s="362"/>
      <c r="L62" s="362"/>
      <c r="M62" s="362"/>
      <c r="N62" s="362"/>
    </row>
    <row r="63" spans="1:26" ht="28.2" customHeight="1" thickBot="1" x14ac:dyDescent="0.35"/>
    <row r="64" spans="1:26" ht="26.4" thickBot="1" x14ac:dyDescent="0.35">
      <c r="B64" s="361" t="s">
        <v>66</v>
      </c>
      <c r="C64" s="361"/>
      <c r="D64" s="361"/>
      <c r="E64" s="361"/>
      <c r="F64" s="361"/>
      <c r="G64" s="361"/>
      <c r="H64" s="361"/>
      <c r="I64" s="361"/>
      <c r="J64" s="361"/>
      <c r="K64" s="361"/>
      <c r="L64" s="361"/>
      <c r="M64" s="361"/>
      <c r="N64" s="361"/>
    </row>
    <row r="67" spans="1:18" ht="109.5" customHeight="1" x14ac:dyDescent="0.3">
      <c r="B67" s="271" t="s">
        <v>109</v>
      </c>
      <c r="C67" s="62" t="s">
        <v>2</v>
      </c>
      <c r="D67" s="62" t="s">
        <v>68</v>
      </c>
      <c r="E67" s="62" t="s">
        <v>67</v>
      </c>
      <c r="F67" s="62" t="s">
        <v>69</v>
      </c>
      <c r="G67" s="62" t="s">
        <v>70</v>
      </c>
      <c r="H67" s="62" t="s">
        <v>71</v>
      </c>
      <c r="I67" s="271" t="s">
        <v>112</v>
      </c>
      <c r="J67" s="62" t="s">
        <v>72</v>
      </c>
      <c r="K67" s="62" t="s">
        <v>73</v>
      </c>
      <c r="L67" s="62" t="s">
        <v>74</v>
      </c>
      <c r="M67" s="62" t="s">
        <v>75</v>
      </c>
      <c r="N67" s="78" t="s">
        <v>76</v>
      </c>
      <c r="O67" s="78" t="s">
        <v>77</v>
      </c>
      <c r="P67" s="332" t="s">
        <v>3</v>
      </c>
      <c r="Q67" s="333"/>
      <c r="R67" s="62" t="s">
        <v>18</v>
      </c>
    </row>
    <row r="68" spans="1:18" ht="150" customHeight="1" x14ac:dyDescent="0.3">
      <c r="A68" s="294"/>
      <c r="B68" s="250" t="s">
        <v>512</v>
      </c>
      <c r="C68" s="237" t="s">
        <v>512</v>
      </c>
      <c r="D68" s="242" t="s">
        <v>511</v>
      </c>
      <c r="E68" s="242">
        <v>450</v>
      </c>
      <c r="F68" s="42" t="s">
        <v>120</v>
      </c>
      <c r="G68" s="42" t="s">
        <v>120</v>
      </c>
      <c r="H68" s="42" t="s">
        <v>120</v>
      </c>
      <c r="I68" s="42" t="s">
        <v>120</v>
      </c>
      <c r="J68" s="42" t="s">
        <v>96</v>
      </c>
      <c r="K68" s="242" t="s">
        <v>120</v>
      </c>
      <c r="L68" s="237" t="s">
        <v>120</v>
      </c>
      <c r="M68" s="237" t="s">
        <v>120</v>
      </c>
      <c r="N68" s="237" t="s">
        <v>120</v>
      </c>
      <c r="O68" s="237" t="s">
        <v>120</v>
      </c>
      <c r="P68" s="368" t="s">
        <v>510</v>
      </c>
      <c r="Q68" s="369"/>
      <c r="R68" s="109" t="s">
        <v>96</v>
      </c>
    </row>
    <row r="69" spans="1:18" x14ac:dyDescent="0.3">
      <c r="B69" s="9" t="s">
        <v>1</v>
      </c>
      <c r="H69" s="102"/>
      <c r="I69" s="102"/>
    </row>
    <row r="70" spans="1:18" x14ac:dyDescent="0.3">
      <c r="B70" s="9" t="s">
        <v>36</v>
      </c>
    </row>
    <row r="71" spans="1:18" x14ac:dyDescent="0.3">
      <c r="B71" s="9" t="s">
        <v>113</v>
      </c>
    </row>
    <row r="73" spans="1:18" ht="15" thickBot="1" x14ac:dyDescent="0.35"/>
    <row r="74" spans="1:18" ht="26.4" thickBot="1" x14ac:dyDescent="0.35">
      <c r="B74" s="326" t="s">
        <v>37</v>
      </c>
      <c r="C74" s="327"/>
      <c r="D74" s="327"/>
      <c r="E74" s="327"/>
      <c r="F74" s="327"/>
      <c r="G74" s="327"/>
      <c r="H74" s="327"/>
      <c r="I74" s="327"/>
      <c r="J74" s="327"/>
      <c r="K74" s="327"/>
      <c r="L74" s="327"/>
      <c r="M74" s="327"/>
      <c r="N74" s="328"/>
    </row>
    <row r="79" spans="1:18" ht="43.5" customHeight="1" x14ac:dyDescent="0.3">
      <c r="B79" s="354" t="s">
        <v>0</v>
      </c>
      <c r="C79" s="351" t="s">
        <v>38</v>
      </c>
      <c r="D79" s="351" t="s">
        <v>39</v>
      </c>
      <c r="E79" s="351" t="s">
        <v>78</v>
      </c>
      <c r="F79" s="351" t="s">
        <v>80</v>
      </c>
      <c r="G79" s="351" t="s">
        <v>81</v>
      </c>
      <c r="H79" s="351" t="s">
        <v>82</v>
      </c>
      <c r="I79" s="351" t="s">
        <v>79</v>
      </c>
      <c r="J79" s="351" t="s">
        <v>83</v>
      </c>
      <c r="K79" s="351"/>
      <c r="L79" s="351"/>
      <c r="M79" s="351" t="s">
        <v>87</v>
      </c>
      <c r="N79" s="351" t="s">
        <v>40</v>
      </c>
      <c r="O79" s="351" t="s">
        <v>41</v>
      </c>
      <c r="P79" s="351" t="s">
        <v>3</v>
      </c>
      <c r="Q79" s="351"/>
    </row>
    <row r="80" spans="1:18" ht="31.5" customHeight="1" x14ac:dyDescent="0.3">
      <c r="B80" s="355"/>
      <c r="C80" s="351"/>
      <c r="D80" s="351"/>
      <c r="E80" s="351"/>
      <c r="F80" s="351"/>
      <c r="G80" s="351"/>
      <c r="H80" s="351"/>
      <c r="I80" s="351"/>
      <c r="J80" s="120" t="s">
        <v>84</v>
      </c>
      <c r="K80" s="121" t="s">
        <v>85</v>
      </c>
      <c r="L80" s="122" t="s">
        <v>86</v>
      </c>
      <c r="M80" s="351"/>
      <c r="N80" s="351"/>
      <c r="O80" s="351"/>
      <c r="P80" s="351"/>
      <c r="Q80" s="351"/>
    </row>
    <row r="81" spans="2:17" s="294" customFormat="1" ht="60.75" customHeight="1" x14ac:dyDescent="0.3">
      <c r="B81" s="287" t="s">
        <v>42</v>
      </c>
      <c r="C81" s="315">
        <f>450/2</f>
        <v>225</v>
      </c>
      <c r="D81" s="309" t="s">
        <v>509</v>
      </c>
      <c r="E81" s="310">
        <v>65741581</v>
      </c>
      <c r="F81" s="237" t="s">
        <v>294</v>
      </c>
      <c r="G81" s="237" t="s">
        <v>395</v>
      </c>
      <c r="H81" s="243">
        <v>37203</v>
      </c>
      <c r="I81" s="242" t="s">
        <v>120</v>
      </c>
      <c r="J81" s="123" t="s">
        <v>181</v>
      </c>
      <c r="K81" s="242" t="s">
        <v>508</v>
      </c>
      <c r="L81" s="80" t="s">
        <v>507</v>
      </c>
      <c r="M81" s="237" t="s">
        <v>96</v>
      </c>
      <c r="N81" s="237" t="s">
        <v>96</v>
      </c>
      <c r="O81" s="237" t="s">
        <v>96</v>
      </c>
      <c r="P81" s="352" t="s">
        <v>506</v>
      </c>
      <c r="Q81" s="352"/>
    </row>
    <row r="82" spans="2:17" s="294" customFormat="1" ht="60.75" customHeight="1" x14ac:dyDescent="0.3">
      <c r="B82" s="287" t="s">
        <v>42</v>
      </c>
      <c r="C82" s="315">
        <f>450/2</f>
        <v>225</v>
      </c>
      <c r="D82" s="239" t="s">
        <v>505</v>
      </c>
      <c r="E82" s="238">
        <v>65630818</v>
      </c>
      <c r="F82" s="237" t="s">
        <v>294</v>
      </c>
      <c r="G82" s="237" t="s">
        <v>245</v>
      </c>
      <c r="H82" s="243">
        <v>39430</v>
      </c>
      <c r="I82" s="242" t="s">
        <v>120</v>
      </c>
      <c r="J82" s="237" t="s">
        <v>196</v>
      </c>
      <c r="K82" s="237" t="s">
        <v>504</v>
      </c>
      <c r="L82" s="237" t="s">
        <v>503</v>
      </c>
      <c r="M82" s="237" t="s">
        <v>96</v>
      </c>
      <c r="N82" s="237" t="s">
        <v>96</v>
      </c>
      <c r="O82" s="237" t="s">
        <v>96</v>
      </c>
      <c r="P82" s="352" t="s">
        <v>502</v>
      </c>
      <c r="Q82" s="352"/>
    </row>
    <row r="83" spans="2:17" s="294" customFormat="1" ht="60.75" customHeight="1" x14ac:dyDescent="0.3">
      <c r="B83" s="287" t="s">
        <v>491</v>
      </c>
      <c r="C83" s="315">
        <f>450/3</f>
        <v>150</v>
      </c>
      <c r="D83" s="239" t="s">
        <v>501</v>
      </c>
      <c r="E83" s="238">
        <v>65781390</v>
      </c>
      <c r="F83" s="237" t="s">
        <v>294</v>
      </c>
      <c r="G83" s="237" t="s">
        <v>189</v>
      </c>
      <c r="H83" s="243">
        <v>39620</v>
      </c>
      <c r="I83" s="242" t="s">
        <v>120</v>
      </c>
      <c r="J83" s="237" t="s">
        <v>500</v>
      </c>
      <c r="K83" s="237" t="s">
        <v>499</v>
      </c>
      <c r="L83" s="237" t="s">
        <v>498</v>
      </c>
      <c r="M83" s="237" t="s">
        <v>96</v>
      </c>
      <c r="N83" s="237" t="s">
        <v>96</v>
      </c>
      <c r="O83" s="237" t="s">
        <v>96</v>
      </c>
      <c r="P83" s="352"/>
      <c r="Q83" s="352"/>
    </row>
    <row r="84" spans="2:17" s="294" customFormat="1" ht="60.75" customHeight="1" x14ac:dyDescent="0.3">
      <c r="B84" s="287" t="s">
        <v>491</v>
      </c>
      <c r="C84" s="315">
        <f>450/3</f>
        <v>150</v>
      </c>
      <c r="D84" s="239" t="s">
        <v>497</v>
      </c>
      <c r="E84" s="238">
        <v>65756215</v>
      </c>
      <c r="F84" s="237" t="s">
        <v>496</v>
      </c>
      <c r="G84" s="237" t="s">
        <v>395</v>
      </c>
      <c r="H84" s="243">
        <v>37587</v>
      </c>
      <c r="I84" s="242" t="s">
        <v>120</v>
      </c>
      <c r="J84" s="237" t="s">
        <v>495</v>
      </c>
      <c r="K84" s="237" t="s">
        <v>494</v>
      </c>
      <c r="L84" s="237" t="s">
        <v>493</v>
      </c>
      <c r="M84" s="237" t="s">
        <v>96</v>
      </c>
      <c r="N84" s="237" t="s">
        <v>96</v>
      </c>
      <c r="O84" s="237" t="s">
        <v>96</v>
      </c>
      <c r="P84" s="352" t="s">
        <v>492</v>
      </c>
      <c r="Q84" s="352"/>
    </row>
    <row r="85" spans="2:17" s="294" customFormat="1" ht="60.75" customHeight="1" x14ac:dyDescent="0.3">
      <c r="B85" s="287" t="s">
        <v>491</v>
      </c>
      <c r="C85" s="315">
        <f>450/3</f>
        <v>150</v>
      </c>
      <c r="D85" s="239" t="s">
        <v>490</v>
      </c>
      <c r="E85" s="238">
        <v>1110480450</v>
      </c>
      <c r="F85" s="237" t="s">
        <v>174</v>
      </c>
      <c r="G85" s="237" t="s">
        <v>245</v>
      </c>
      <c r="H85" s="243">
        <v>40731</v>
      </c>
      <c r="I85" s="242" t="s">
        <v>120</v>
      </c>
      <c r="J85" s="237" t="s">
        <v>196</v>
      </c>
      <c r="K85" s="237" t="s">
        <v>489</v>
      </c>
      <c r="L85" s="237" t="s">
        <v>488</v>
      </c>
      <c r="M85" s="237" t="s">
        <v>96</v>
      </c>
      <c r="N85" s="237" t="s">
        <v>96</v>
      </c>
      <c r="O85" s="237" t="s">
        <v>96</v>
      </c>
      <c r="P85" s="285"/>
      <c r="Q85" s="285"/>
    </row>
    <row r="86" spans="2:17" ht="33.6" customHeight="1" x14ac:dyDescent="0.3">
      <c r="B86" s="123"/>
      <c r="C86" s="123"/>
      <c r="D86" s="3"/>
      <c r="E86" s="3"/>
      <c r="F86" s="3"/>
      <c r="G86" s="3"/>
      <c r="H86" s="3"/>
      <c r="I86" s="5"/>
      <c r="J86" s="123"/>
      <c r="K86" s="79"/>
      <c r="L86" s="80"/>
      <c r="M86" s="102"/>
      <c r="N86" s="102"/>
      <c r="O86" s="102"/>
      <c r="P86" s="334"/>
      <c r="Q86" s="334"/>
    </row>
    <row r="87" spans="2:17" ht="33.6" customHeight="1" x14ac:dyDescent="0.3">
      <c r="B87" s="123"/>
      <c r="C87" s="123"/>
      <c r="D87" s="3"/>
      <c r="E87" s="3"/>
      <c r="F87" s="3"/>
      <c r="G87" s="3"/>
      <c r="H87" s="3"/>
      <c r="I87" s="5"/>
      <c r="J87" s="123"/>
      <c r="K87" s="242"/>
      <c r="L87" s="80"/>
      <c r="M87" s="102"/>
      <c r="N87" s="102"/>
      <c r="O87" s="102"/>
      <c r="P87" s="274"/>
      <c r="Q87" s="274"/>
    </row>
    <row r="88" spans="2:17" ht="33.6" customHeight="1" x14ac:dyDescent="0.3">
      <c r="B88" s="195"/>
      <c r="C88" s="195"/>
      <c r="D88" s="196"/>
      <c r="E88" s="196"/>
      <c r="F88" s="196"/>
      <c r="G88" s="196"/>
      <c r="H88" s="196"/>
      <c r="I88" s="198"/>
      <c r="J88" s="195"/>
      <c r="K88" s="200"/>
      <c r="L88" s="314"/>
      <c r="M88" s="10"/>
      <c r="N88" s="10"/>
      <c r="O88" s="10"/>
      <c r="P88" s="197"/>
      <c r="Q88" s="197"/>
    </row>
    <row r="89" spans="2:17" ht="33.6" customHeight="1" x14ac:dyDescent="0.3">
      <c r="B89" s="195"/>
      <c r="C89" s="195"/>
      <c r="D89" s="196"/>
      <c r="E89" s="196"/>
      <c r="F89" s="196"/>
      <c r="G89" s="196"/>
      <c r="H89" s="196"/>
      <c r="I89" s="198"/>
      <c r="J89" s="195"/>
      <c r="K89" s="200"/>
      <c r="L89" s="314"/>
      <c r="M89" s="10"/>
      <c r="N89" s="10"/>
      <c r="O89" s="10"/>
      <c r="P89" s="197"/>
      <c r="Q89" s="197"/>
    </row>
    <row r="90" spans="2:17" ht="33.6" customHeight="1" x14ac:dyDescent="0.3">
      <c r="B90" s="195"/>
      <c r="C90" s="195"/>
      <c r="D90" s="196"/>
      <c r="E90" s="196"/>
      <c r="F90" s="196"/>
      <c r="G90" s="196"/>
      <c r="H90" s="196"/>
      <c r="I90" s="198"/>
      <c r="J90" s="195"/>
      <c r="K90" s="200"/>
      <c r="L90" s="314"/>
      <c r="M90" s="10"/>
      <c r="N90" s="10"/>
      <c r="O90" s="10"/>
      <c r="P90" s="197"/>
      <c r="Q90" s="197"/>
    </row>
    <row r="92" spans="2:17" ht="15" thickBot="1" x14ac:dyDescent="0.35"/>
    <row r="93" spans="2:17" ht="26.4" thickBot="1" x14ac:dyDescent="0.35">
      <c r="B93" s="326" t="s">
        <v>45</v>
      </c>
      <c r="C93" s="327"/>
      <c r="D93" s="327"/>
      <c r="E93" s="327"/>
      <c r="F93" s="327"/>
      <c r="G93" s="327"/>
      <c r="H93" s="327"/>
      <c r="I93" s="327"/>
      <c r="J93" s="327"/>
      <c r="K93" s="327"/>
      <c r="L93" s="327"/>
      <c r="M93" s="327"/>
      <c r="N93" s="328"/>
    </row>
    <row r="96" spans="2:17" ht="46.2" customHeight="1" x14ac:dyDescent="0.3">
      <c r="B96" s="62" t="s">
        <v>32</v>
      </c>
      <c r="C96" s="62" t="s">
        <v>46</v>
      </c>
      <c r="D96" s="332" t="s">
        <v>3</v>
      </c>
      <c r="E96" s="333"/>
    </row>
    <row r="97" spans="1:26" ht="46.95" customHeight="1" x14ac:dyDescent="0.3">
      <c r="B97" s="63" t="s">
        <v>88</v>
      </c>
      <c r="C97" s="102" t="s">
        <v>96</v>
      </c>
      <c r="D97" s="390" t="s">
        <v>487</v>
      </c>
      <c r="E97" s="406"/>
    </row>
    <row r="98" spans="1:26" x14ac:dyDescent="0.3">
      <c r="D98" s="334"/>
      <c r="E98" s="334"/>
    </row>
    <row r="100" spans="1:26" ht="25.8" x14ac:dyDescent="0.3">
      <c r="B100" s="324" t="s">
        <v>62</v>
      </c>
      <c r="C100" s="325"/>
      <c r="D100" s="325"/>
      <c r="E100" s="325"/>
      <c r="F100" s="325"/>
      <c r="G100" s="325"/>
      <c r="H100" s="325"/>
      <c r="I100" s="325"/>
      <c r="J100" s="325"/>
      <c r="K100" s="325"/>
      <c r="L100" s="325"/>
      <c r="M100" s="325"/>
      <c r="N100" s="325"/>
      <c r="O100" s="325"/>
      <c r="P100" s="325"/>
    </row>
    <row r="102" spans="1:26" ht="15" thickBot="1" x14ac:dyDescent="0.35"/>
    <row r="103" spans="1:26" ht="26.4" thickBot="1" x14ac:dyDescent="0.35">
      <c r="B103" s="326" t="s">
        <v>53</v>
      </c>
      <c r="C103" s="327"/>
      <c r="D103" s="327"/>
      <c r="E103" s="327"/>
      <c r="F103" s="327"/>
      <c r="G103" s="327"/>
      <c r="H103" s="327"/>
      <c r="I103" s="327"/>
      <c r="J103" s="327"/>
      <c r="K103" s="327"/>
      <c r="L103" s="327"/>
      <c r="M103" s="327"/>
      <c r="N103" s="328"/>
    </row>
    <row r="105" spans="1:26" ht="15" thickBot="1" x14ac:dyDescent="0.35">
      <c r="M105" s="59"/>
      <c r="N105" s="59"/>
    </row>
    <row r="106" spans="1:26" s="88" customFormat="1" ht="109.5" customHeight="1" x14ac:dyDescent="0.3">
      <c r="B106" s="99" t="s">
        <v>105</v>
      </c>
      <c r="C106" s="99" t="s">
        <v>106</v>
      </c>
      <c r="D106" s="99" t="s">
        <v>107</v>
      </c>
      <c r="E106" s="99" t="s">
        <v>44</v>
      </c>
      <c r="F106" s="99" t="s">
        <v>22</v>
      </c>
      <c r="G106" s="99" t="s">
        <v>65</v>
      </c>
      <c r="H106" s="99" t="s">
        <v>17</v>
      </c>
      <c r="I106" s="99" t="s">
        <v>10</v>
      </c>
      <c r="J106" s="99" t="s">
        <v>30</v>
      </c>
      <c r="K106" s="99" t="s">
        <v>60</v>
      </c>
      <c r="L106" s="99" t="s">
        <v>20</v>
      </c>
      <c r="M106" s="84" t="s">
        <v>26</v>
      </c>
      <c r="N106" s="99" t="s">
        <v>108</v>
      </c>
      <c r="O106" s="99" t="s">
        <v>35</v>
      </c>
      <c r="P106" s="270" t="s">
        <v>11</v>
      </c>
      <c r="Q106" s="270" t="s">
        <v>19</v>
      </c>
    </row>
    <row r="107" spans="1:26" s="98" customFormat="1" ht="48" x14ac:dyDescent="0.3">
      <c r="A107" s="98">
        <v>1</v>
      </c>
      <c r="B107" s="98" t="s">
        <v>483</v>
      </c>
      <c r="C107" s="98" t="s">
        <v>483</v>
      </c>
      <c r="D107" s="98" t="s">
        <v>384</v>
      </c>
      <c r="E107" s="98" t="s">
        <v>486</v>
      </c>
      <c r="F107" s="98" t="s">
        <v>96</v>
      </c>
      <c r="G107" s="98" t="s">
        <v>120</v>
      </c>
      <c r="H107" s="98">
        <v>40316</v>
      </c>
      <c r="I107" s="98">
        <v>40527</v>
      </c>
      <c r="J107" s="98" t="s">
        <v>97</v>
      </c>
      <c r="K107" s="313">
        <f t="shared" ref="K107:K114" si="0">(I107-H107)/30</f>
        <v>7.0333333333333332</v>
      </c>
      <c r="L107" s="98" t="s">
        <v>120</v>
      </c>
      <c r="M107" s="117">
        <v>115</v>
      </c>
      <c r="N107" s="98" t="s">
        <v>120</v>
      </c>
      <c r="O107" s="26">
        <v>158815260</v>
      </c>
      <c r="P107" s="98" t="s">
        <v>485</v>
      </c>
      <c r="Q107" s="98" t="s">
        <v>484</v>
      </c>
    </row>
    <row r="108" spans="1:26" s="94" customFormat="1" ht="72" x14ac:dyDescent="0.3">
      <c r="A108" s="42">
        <f t="shared" ref="A108:A114" si="1">+A107+1</f>
        <v>2</v>
      </c>
      <c r="B108" s="96" t="s">
        <v>483</v>
      </c>
      <c r="C108" s="96" t="s">
        <v>483</v>
      </c>
      <c r="D108" s="95" t="s">
        <v>482</v>
      </c>
      <c r="E108" s="129">
        <v>2120847</v>
      </c>
      <c r="F108" s="91" t="s">
        <v>96</v>
      </c>
      <c r="G108" s="91" t="s">
        <v>120</v>
      </c>
      <c r="H108" s="98">
        <v>41003</v>
      </c>
      <c r="I108" s="98">
        <v>41182</v>
      </c>
      <c r="J108" s="92" t="s">
        <v>97</v>
      </c>
      <c r="K108" s="313">
        <f t="shared" si="0"/>
        <v>5.9666666666666668</v>
      </c>
      <c r="L108" s="92" t="s">
        <v>120</v>
      </c>
      <c r="M108" s="117">
        <v>70</v>
      </c>
      <c r="N108" s="83" t="s">
        <v>120</v>
      </c>
      <c r="O108" s="26">
        <v>43087758</v>
      </c>
      <c r="P108" s="26">
        <v>298</v>
      </c>
      <c r="Q108" s="109"/>
      <c r="R108" s="93"/>
      <c r="S108" s="93"/>
      <c r="T108" s="93"/>
      <c r="U108" s="93"/>
      <c r="V108" s="93"/>
      <c r="W108" s="93"/>
      <c r="X108" s="93"/>
      <c r="Y108" s="93"/>
      <c r="Z108" s="93"/>
    </row>
    <row r="109" spans="1:26" s="94" customFormat="1" ht="72" x14ac:dyDescent="0.3">
      <c r="A109" s="42">
        <f t="shared" si="1"/>
        <v>3</v>
      </c>
      <c r="B109" s="96" t="s">
        <v>483</v>
      </c>
      <c r="C109" s="96" t="s">
        <v>483</v>
      </c>
      <c r="D109" s="95" t="s">
        <v>482</v>
      </c>
      <c r="E109" s="129">
        <v>2111436</v>
      </c>
      <c r="F109" s="91" t="s">
        <v>96</v>
      </c>
      <c r="G109" s="91" t="s">
        <v>120</v>
      </c>
      <c r="H109" s="98">
        <v>40788</v>
      </c>
      <c r="I109" s="98">
        <v>40952</v>
      </c>
      <c r="J109" s="92" t="s">
        <v>97</v>
      </c>
      <c r="K109" s="313">
        <f t="shared" si="0"/>
        <v>5.4666666666666668</v>
      </c>
      <c r="L109" s="92" t="s">
        <v>120</v>
      </c>
      <c r="M109" s="117">
        <v>91</v>
      </c>
      <c r="N109" s="83" t="s">
        <v>120</v>
      </c>
      <c r="O109" s="26">
        <v>84428541</v>
      </c>
      <c r="P109" s="26">
        <v>299</v>
      </c>
      <c r="Q109" s="109"/>
      <c r="R109" s="93"/>
      <c r="S109" s="93"/>
      <c r="T109" s="93"/>
      <c r="U109" s="93"/>
      <c r="V109" s="93"/>
      <c r="W109" s="93"/>
      <c r="X109" s="93"/>
      <c r="Y109" s="93"/>
      <c r="Z109" s="93"/>
    </row>
    <row r="110" spans="1:26" s="94" customFormat="1" x14ac:dyDescent="0.3">
      <c r="A110" s="42">
        <f t="shared" si="1"/>
        <v>4</v>
      </c>
      <c r="B110" s="95"/>
      <c r="C110" s="96"/>
      <c r="D110" s="95"/>
      <c r="E110" s="129"/>
      <c r="F110" s="91"/>
      <c r="G110" s="91"/>
      <c r="H110" s="91"/>
      <c r="I110" s="98"/>
      <c r="J110" s="92"/>
      <c r="K110" s="313">
        <f t="shared" si="0"/>
        <v>0</v>
      </c>
      <c r="L110" s="92"/>
      <c r="M110" s="117"/>
      <c r="N110" s="83"/>
      <c r="O110" s="26"/>
      <c r="P110" s="26"/>
      <c r="Q110" s="109"/>
      <c r="R110" s="93"/>
      <c r="S110" s="93"/>
      <c r="T110" s="93"/>
      <c r="U110" s="93"/>
      <c r="V110" s="93"/>
      <c r="W110" s="93"/>
      <c r="X110" s="93"/>
      <c r="Y110" s="93"/>
      <c r="Z110" s="93"/>
    </row>
    <row r="111" spans="1:26" s="94" customFormat="1" x14ac:dyDescent="0.3">
      <c r="A111" s="42">
        <f t="shared" si="1"/>
        <v>5</v>
      </c>
      <c r="B111" s="95"/>
      <c r="C111" s="96"/>
      <c r="D111" s="95"/>
      <c r="E111" s="129"/>
      <c r="F111" s="91"/>
      <c r="G111" s="91"/>
      <c r="H111" s="91"/>
      <c r="I111" s="98"/>
      <c r="J111" s="92"/>
      <c r="K111" s="313">
        <f t="shared" si="0"/>
        <v>0</v>
      </c>
      <c r="L111" s="92"/>
      <c r="M111" s="117"/>
      <c r="N111" s="83"/>
      <c r="O111" s="26"/>
      <c r="P111" s="26"/>
      <c r="Q111" s="109"/>
      <c r="R111" s="93"/>
      <c r="S111" s="93"/>
      <c r="T111" s="93"/>
      <c r="U111" s="93"/>
      <c r="V111" s="93"/>
      <c r="W111" s="93"/>
      <c r="X111" s="93"/>
      <c r="Y111" s="93"/>
      <c r="Z111" s="93"/>
    </row>
    <row r="112" spans="1:26" s="94" customFormat="1" x14ac:dyDescent="0.3">
      <c r="A112" s="42">
        <f t="shared" si="1"/>
        <v>6</v>
      </c>
      <c r="B112" s="95"/>
      <c r="C112" s="96"/>
      <c r="D112" s="95"/>
      <c r="E112" s="129"/>
      <c r="F112" s="91"/>
      <c r="G112" s="91"/>
      <c r="H112" s="91"/>
      <c r="I112" s="98"/>
      <c r="J112" s="92"/>
      <c r="K112" s="313">
        <f t="shared" si="0"/>
        <v>0</v>
      </c>
      <c r="L112" s="92"/>
      <c r="M112" s="117"/>
      <c r="N112" s="83"/>
      <c r="O112" s="26"/>
      <c r="P112" s="26"/>
      <c r="Q112" s="109"/>
      <c r="R112" s="93"/>
      <c r="S112" s="93"/>
      <c r="T112" s="93"/>
      <c r="U112" s="93"/>
      <c r="V112" s="93"/>
      <c r="W112" s="93"/>
      <c r="X112" s="93"/>
      <c r="Y112" s="93"/>
      <c r="Z112" s="93"/>
    </row>
    <row r="113" spans="1:26" s="94" customFormat="1" x14ac:dyDescent="0.3">
      <c r="A113" s="42">
        <f t="shared" si="1"/>
        <v>7</v>
      </c>
      <c r="B113" s="95"/>
      <c r="C113" s="96"/>
      <c r="D113" s="95"/>
      <c r="E113" s="129"/>
      <c r="F113" s="91"/>
      <c r="G113" s="91"/>
      <c r="H113" s="91"/>
      <c r="I113" s="98"/>
      <c r="J113" s="92"/>
      <c r="K113" s="313">
        <f t="shared" si="0"/>
        <v>0</v>
      </c>
      <c r="L113" s="92"/>
      <c r="M113" s="117"/>
      <c r="N113" s="83"/>
      <c r="O113" s="26"/>
      <c r="P113" s="26"/>
      <c r="Q113" s="109"/>
      <c r="R113" s="93"/>
      <c r="S113" s="93"/>
      <c r="T113" s="93"/>
      <c r="U113" s="93"/>
      <c r="V113" s="93"/>
      <c r="W113" s="93"/>
      <c r="X113" s="93"/>
      <c r="Y113" s="93"/>
      <c r="Z113" s="93"/>
    </row>
    <row r="114" spans="1:26" s="94" customFormat="1" x14ac:dyDescent="0.3">
      <c r="A114" s="42">
        <f t="shared" si="1"/>
        <v>8</v>
      </c>
      <c r="B114" s="95"/>
      <c r="C114" s="96"/>
      <c r="D114" s="95"/>
      <c r="E114" s="129"/>
      <c r="F114" s="91"/>
      <c r="G114" s="91"/>
      <c r="H114" s="91"/>
      <c r="I114" s="98"/>
      <c r="J114" s="92"/>
      <c r="K114" s="313">
        <f t="shared" si="0"/>
        <v>0</v>
      </c>
      <c r="L114" s="92"/>
      <c r="M114" s="83"/>
      <c r="N114" s="83"/>
      <c r="O114" s="26"/>
      <c r="P114" s="26"/>
      <c r="Q114" s="109"/>
      <c r="R114" s="93"/>
      <c r="S114" s="93"/>
      <c r="T114" s="93"/>
      <c r="U114" s="93"/>
      <c r="V114" s="93"/>
      <c r="W114" s="93"/>
      <c r="X114" s="93"/>
      <c r="Y114" s="93"/>
      <c r="Z114" s="93"/>
    </row>
    <row r="115" spans="1:26" s="94" customFormat="1" x14ac:dyDescent="0.3">
      <c r="A115" s="42"/>
      <c r="B115" s="45" t="s">
        <v>16</v>
      </c>
      <c r="C115" s="96"/>
      <c r="D115" s="95"/>
      <c r="E115" s="129"/>
      <c r="F115" s="91"/>
      <c r="G115" s="91"/>
      <c r="H115" s="91"/>
      <c r="I115" s="98"/>
      <c r="J115" s="92"/>
      <c r="K115" s="177">
        <f>SUM(K107:K114)</f>
        <v>18.466666666666669</v>
      </c>
      <c r="L115" s="97">
        <f>SUM(L107:L114)</f>
        <v>0</v>
      </c>
      <c r="M115" s="107">
        <f>SUM(M107:M114)</f>
        <v>276</v>
      </c>
      <c r="N115" s="97">
        <f>SUM(N107:N114)</f>
        <v>0</v>
      </c>
      <c r="O115" s="26"/>
      <c r="P115" s="26"/>
      <c r="Q115" s="110"/>
    </row>
    <row r="116" spans="1:26" x14ac:dyDescent="0.3">
      <c r="B116" s="29"/>
      <c r="C116" s="29"/>
      <c r="D116" s="29"/>
      <c r="E116" s="244"/>
      <c r="F116" s="29"/>
      <c r="G116" s="29"/>
      <c r="H116" s="29"/>
      <c r="I116" s="29"/>
      <c r="J116" s="29"/>
      <c r="K116" s="29"/>
      <c r="L116" s="29"/>
      <c r="M116" s="29"/>
      <c r="N116" s="29"/>
      <c r="O116" s="29"/>
      <c r="P116" s="29"/>
    </row>
    <row r="117" spans="1:26" ht="18" x14ac:dyDescent="0.3">
      <c r="B117" s="54" t="s">
        <v>31</v>
      </c>
      <c r="C117" s="67">
        <f>+K115</f>
        <v>18.466666666666669</v>
      </c>
      <c r="H117" s="30"/>
      <c r="I117" s="30"/>
      <c r="J117" s="30"/>
      <c r="K117" s="30"/>
      <c r="L117" s="30"/>
      <c r="M117" s="30"/>
      <c r="N117" s="29"/>
      <c r="O117" s="29"/>
      <c r="P117" s="29"/>
    </row>
    <row r="119" spans="1:26" ht="15" thickBot="1" x14ac:dyDescent="0.35"/>
    <row r="120" spans="1:26" ht="37.200000000000003" customHeight="1" thickBot="1" x14ac:dyDescent="0.35">
      <c r="B120" s="70" t="s">
        <v>48</v>
      </c>
      <c r="C120" s="71" t="s">
        <v>49</v>
      </c>
      <c r="D120" s="70" t="s">
        <v>50</v>
      </c>
      <c r="E120" s="71" t="s">
        <v>54</v>
      </c>
    </row>
    <row r="121" spans="1:26" ht="41.4" customHeight="1" x14ac:dyDescent="0.3">
      <c r="B121" s="61" t="s">
        <v>89</v>
      </c>
      <c r="C121" s="64">
        <v>20</v>
      </c>
      <c r="D121" s="64"/>
      <c r="E121" s="329">
        <v>40</v>
      </c>
    </row>
    <row r="122" spans="1:26" x14ac:dyDescent="0.3">
      <c r="B122" s="61" t="s">
        <v>90</v>
      </c>
      <c r="C122" s="52">
        <v>30</v>
      </c>
      <c r="D122" s="274"/>
      <c r="E122" s="330"/>
    </row>
    <row r="123" spans="1:26" ht="15" thickBot="1" x14ac:dyDescent="0.35">
      <c r="B123" s="61" t="s">
        <v>91</v>
      </c>
      <c r="C123" s="66">
        <v>40</v>
      </c>
      <c r="D123" s="66">
        <v>40</v>
      </c>
      <c r="E123" s="331"/>
    </row>
    <row r="125" spans="1:26" ht="15" thickBot="1" x14ac:dyDescent="0.35"/>
    <row r="126" spans="1:26" ht="26.4" thickBot="1" x14ac:dyDescent="0.35">
      <c r="B126" s="326" t="s">
        <v>51</v>
      </c>
      <c r="C126" s="327"/>
      <c r="D126" s="327"/>
      <c r="E126" s="327"/>
      <c r="F126" s="327"/>
      <c r="G126" s="327"/>
      <c r="H126" s="327"/>
      <c r="I126" s="327"/>
      <c r="J126" s="327"/>
      <c r="K126" s="327"/>
      <c r="L126" s="327"/>
      <c r="M126" s="327"/>
      <c r="N126" s="328"/>
    </row>
    <row r="128" spans="1:26" ht="33" customHeight="1" x14ac:dyDescent="0.3">
      <c r="B128" s="354" t="s">
        <v>0</v>
      </c>
      <c r="C128" s="354" t="s">
        <v>38</v>
      </c>
      <c r="D128" s="354" t="s">
        <v>39</v>
      </c>
      <c r="E128" s="354" t="s">
        <v>78</v>
      </c>
      <c r="F128" s="354" t="s">
        <v>80</v>
      </c>
      <c r="G128" s="354" t="s">
        <v>81</v>
      </c>
      <c r="H128" s="354" t="s">
        <v>82</v>
      </c>
      <c r="I128" s="354" t="s">
        <v>79</v>
      </c>
      <c r="J128" s="332" t="s">
        <v>83</v>
      </c>
      <c r="K128" s="350"/>
      <c r="L128" s="333"/>
      <c r="M128" s="354" t="s">
        <v>87</v>
      </c>
      <c r="N128" s="354" t="s">
        <v>40</v>
      </c>
      <c r="O128" s="354" t="s">
        <v>41</v>
      </c>
      <c r="P128" s="356" t="s">
        <v>3</v>
      </c>
      <c r="Q128" s="357"/>
    </row>
    <row r="129" spans="2:17" ht="72" customHeight="1" x14ac:dyDescent="0.3">
      <c r="B129" s="355"/>
      <c r="C129" s="355"/>
      <c r="D129" s="355"/>
      <c r="E129" s="355"/>
      <c r="F129" s="355"/>
      <c r="G129" s="355"/>
      <c r="H129" s="355"/>
      <c r="I129" s="355"/>
      <c r="J129" s="271" t="s">
        <v>84</v>
      </c>
      <c r="K129" s="271" t="s">
        <v>85</v>
      </c>
      <c r="L129" s="271" t="s">
        <v>86</v>
      </c>
      <c r="M129" s="355"/>
      <c r="N129" s="355"/>
      <c r="O129" s="355"/>
      <c r="P129" s="358"/>
      <c r="Q129" s="359"/>
    </row>
    <row r="130" spans="2:17" s="294" customFormat="1" ht="60.75" customHeight="1" x14ac:dyDescent="0.3">
      <c r="B130" s="287" t="s">
        <v>481</v>
      </c>
      <c r="C130" s="311">
        <v>450</v>
      </c>
      <c r="D130" s="309" t="s">
        <v>375</v>
      </c>
      <c r="E130" s="310">
        <v>38211898</v>
      </c>
      <c r="F130" s="237" t="s">
        <v>480</v>
      </c>
      <c r="G130" s="237" t="s">
        <v>195</v>
      </c>
      <c r="H130" s="312">
        <v>40445</v>
      </c>
      <c r="I130" s="242" t="s">
        <v>120</v>
      </c>
      <c r="J130" s="237" t="s">
        <v>358</v>
      </c>
      <c r="K130" s="250" t="s">
        <v>479</v>
      </c>
      <c r="L130" s="250" t="s">
        <v>478</v>
      </c>
      <c r="M130" s="250" t="s">
        <v>96</v>
      </c>
      <c r="N130" s="250" t="s">
        <v>96</v>
      </c>
      <c r="O130" s="250" t="s">
        <v>97</v>
      </c>
      <c r="P130" s="404" t="s">
        <v>477</v>
      </c>
      <c r="Q130" s="405"/>
    </row>
    <row r="131" spans="2:17" s="294" customFormat="1" ht="60.75" customHeight="1" x14ac:dyDescent="0.3">
      <c r="B131" s="287" t="s">
        <v>476</v>
      </c>
      <c r="C131" s="311">
        <v>450</v>
      </c>
      <c r="D131" s="309" t="s">
        <v>475</v>
      </c>
      <c r="E131" s="310">
        <v>93379440</v>
      </c>
      <c r="F131" s="237" t="s">
        <v>474</v>
      </c>
      <c r="G131" s="237" t="s">
        <v>195</v>
      </c>
      <c r="H131" s="312" t="s">
        <v>473</v>
      </c>
      <c r="I131" s="242" t="s">
        <v>120</v>
      </c>
      <c r="J131" s="237" t="s">
        <v>358</v>
      </c>
      <c r="K131" s="237" t="s">
        <v>472</v>
      </c>
      <c r="L131" s="250" t="s">
        <v>471</v>
      </c>
      <c r="M131" s="250" t="s">
        <v>96</v>
      </c>
      <c r="N131" s="250" t="s">
        <v>96</v>
      </c>
      <c r="O131" s="250" t="s">
        <v>96</v>
      </c>
      <c r="P131" s="404" t="s">
        <v>465</v>
      </c>
      <c r="Q131" s="405"/>
    </row>
    <row r="132" spans="2:17" s="294" customFormat="1" ht="33.6" customHeight="1" x14ac:dyDescent="0.3">
      <c r="B132" s="287" t="s">
        <v>470</v>
      </c>
      <c r="C132" s="311">
        <v>450</v>
      </c>
      <c r="D132" s="309" t="s">
        <v>203</v>
      </c>
      <c r="E132" s="310">
        <v>1110446233</v>
      </c>
      <c r="F132" s="309" t="s">
        <v>204</v>
      </c>
      <c r="G132" s="309" t="s">
        <v>205</v>
      </c>
      <c r="H132" s="289" t="s">
        <v>469</v>
      </c>
      <c r="I132" s="242" t="s">
        <v>120</v>
      </c>
      <c r="J132" s="293" t="s">
        <v>468</v>
      </c>
      <c r="K132" s="286" t="s">
        <v>467</v>
      </c>
      <c r="L132" s="286" t="s">
        <v>466</v>
      </c>
      <c r="M132" s="250" t="s">
        <v>96</v>
      </c>
      <c r="N132" s="250" t="s">
        <v>96</v>
      </c>
      <c r="O132" s="250" t="s">
        <v>96</v>
      </c>
      <c r="P132" s="404" t="s">
        <v>465</v>
      </c>
      <c r="Q132" s="405"/>
    </row>
    <row r="135" spans="2:17" ht="15" thickBot="1" x14ac:dyDescent="0.35"/>
    <row r="136" spans="2:17" ht="54" customHeight="1" x14ac:dyDescent="0.3">
      <c r="B136" s="105" t="s">
        <v>32</v>
      </c>
      <c r="C136" s="105" t="s">
        <v>48</v>
      </c>
      <c r="D136" s="271" t="s">
        <v>49</v>
      </c>
      <c r="E136" s="105" t="s">
        <v>50</v>
      </c>
      <c r="F136" s="71" t="s">
        <v>55</v>
      </c>
      <c r="G136" s="275"/>
    </row>
    <row r="137" spans="2:17" ht="120.75" customHeight="1" x14ac:dyDescent="0.2">
      <c r="B137" s="344" t="s">
        <v>52</v>
      </c>
      <c r="C137" s="6" t="s">
        <v>92</v>
      </c>
      <c r="D137" s="274">
        <v>25</v>
      </c>
      <c r="E137" s="274">
        <v>0</v>
      </c>
      <c r="F137" s="345">
        <f>+E137+E138+E139</f>
        <v>35</v>
      </c>
      <c r="G137" s="77"/>
    </row>
    <row r="138" spans="2:17" ht="76.2" customHeight="1" x14ac:dyDescent="0.2">
      <c r="B138" s="344"/>
      <c r="C138" s="6" t="s">
        <v>93</v>
      </c>
      <c r="D138" s="232">
        <v>25</v>
      </c>
      <c r="E138" s="274">
        <v>25</v>
      </c>
      <c r="F138" s="346"/>
      <c r="G138" s="77"/>
    </row>
    <row r="139" spans="2:17" ht="69" customHeight="1" x14ac:dyDescent="0.2">
      <c r="B139" s="344"/>
      <c r="C139" s="6" t="s">
        <v>94</v>
      </c>
      <c r="D139" s="274">
        <v>10</v>
      </c>
      <c r="E139" s="274">
        <v>10</v>
      </c>
      <c r="F139" s="347"/>
      <c r="G139" s="77"/>
    </row>
    <row r="140" spans="2:17" x14ac:dyDescent="0.3">
      <c r="C140" s="85"/>
    </row>
    <row r="143" spans="2:17" x14ac:dyDescent="0.3">
      <c r="B143" s="103" t="s">
        <v>56</v>
      </c>
    </row>
    <row r="146" spans="2:5" x14ac:dyDescent="0.3">
      <c r="B146" s="106" t="s">
        <v>32</v>
      </c>
      <c r="C146" s="106" t="s">
        <v>57</v>
      </c>
      <c r="D146" s="105" t="s">
        <v>50</v>
      </c>
      <c r="E146" s="105" t="s">
        <v>16</v>
      </c>
    </row>
    <row r="147" spans="2:5" ht="53.25" customHeight="1" x14ac:dyDescent="0.3">
      <c r="B147" s="86" t="s">
        <v>58</v>
      </c>
      <c r="C147" s="87">
        <v>40</v>
      </c>
      <c r="D147" s="274">
        <f>+E121</f>
        <v>40</v>
      </c>
      <c r="E147" s="335">
        <f>+D147+D148</f>
        <v>75</v>
      </c>
    </row>
    <row r="148" spans="2:5" ht="65.25" customHeight="1" x14ac:dyDescent="0.3">
      <c r="B148" s="86" t="s">
        <v>59</v>
      </c>
      <c r="C148" s="87">
        <v>60</v>
      </c>
      <c r="D148" s="274">
        <f>+F137</f>
        <v>35</v>
      </c>
      <c r="E148" s="336"/>
    </row>
  </sheetData>
  <mergeCells count="65">
    <mergeCell ref="B4:P4"/>
    <mergeCell ref="B23:C23"/>
    <mergeCell ref="C11:E11"/>
    <mergeCell ref="A5:L5"/>
    <mergeCell ref="C7:N7"/>
    <mergeCell ref="C8:N8"/>
    <mergeCell ref="B2:P2"/>
    <mergeCell ref="B100:P100"/>
    <mergeCell ref="B126:N126"/>
    <mergeCell ref="E121:E123"/>
    <mergeCell ref="B93:N93"/>
    <mergeCell ref="D96:E96"/>
    <mergeCell ref="D98:E98"/>
    <mergeCell ref="B103:N103"/>
    <mergeCell ref="B74:N74"/>
    <mergeCell ref="E41:E42"/>
    <mergeCell ref="C9:N9"/>
    <mergeCell ref="C10:N10"/>
    <mergeCell ref="P86:Q86"/>
    <mergeCell ref="O79:O80"/>
    <mergeCell ref="P79:Q80"/>
    <mergeCell ref="B58:B59"/>
    <mergeCell ref="P132:Q132"/>
    <mergeCell ref="D97:E97"/>
    <mergeCell ref="M128:M129"/>
    <mergeCell ref="N128:N129"/>
    <mergeCell ref="P130:Q130"/>
    <mergeCell ref="P131:Q131"/>
    <mergeCell ref="O128:O129"/>
    <mergeCell ref="P128:Q129"/>
    <mergeCell ref="B137:B139"/>
    <mergeCell ref="F137:F139"/>
    <mergeCell ref="E147:E148"/>
    <mergeCell ref="J128:L128"/>
    <mergeCell ref="J79:L79"/>
    <mergeCell ref="B128:B129"/>
    <mergeCell ref="C128:C129"/>
    <mergeCell ref="D128:D129"/>
    <mergeCell ref="E128:E129"/>
    <mergeCell ref="F128:F129"/>
    <mergeCell ref="G128:G129"/>
    <mergeCell ref="H128:H129"/>
    <mergeCell ref="I128:I129"/>
    <mergeCell ref="P82:Q82"/>
    <mergeCell ref="P83:Q83"/>
    <mergeCell ref="P84:Q84"/>
    <mergeCell ref="M79:M80"/>
    <mergeCell ref="N79:N80"/>
    <mergeCell ref="P81:Q81"/>
    <mergeCell ref="B64:N64"/>
    <mergeCell ref="C62:N62"/>
    <mergeCell ref="B15:C22"/>
    <mergeCell ref="D58:E58"/>
    <mergeCell ref="M46:N46"/>
    <mergeCell ref="C58:C59"/>
    <mergeCell ref="P68:Q68"/>
    <mergeCell ref="P67:Q67"/>
    <mergeCell ref="B79:B80"/>
    <mergeCell ref="C79:C80"/>
    <mergeCell ref="D79:D80"/>
    <mergeCell ref="E79:E80"/>
    <mergeCell ref="F79:F80"/>
    <mergeCell ref="G79:G80"/>
    <mergeCell ref="H79:H80"/>
    <mergeCell ref="I79:I80"/>
  </mergeCells>
  <dataValidations count="2">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6"/>
  <sheetViews>
    <sheetView topLeftCell="C94" zoomScale="50" zoomScaleNormal="50" workbookViewId="0">
      <selection activeCell="Q106" sqref="Q106"/>
    </sheetView>
  </sheetViews>
  <sheetFormatPr baseColWidth="10" defaultRowHeight="14.4" x14ac:dyDescent="0.3"/>
  <cols>
    <col min="1" max="1" width="3.109375" style="9" bestFit="1" customWidth="1"/>
    <col min="2" max="2" width="58.88671875" style="9" customWidth="1"/>
    <col min="3" max="3" width="31.109375" style="9" customWidth="1"/>
    <col min="4" max="4" width="26.6640625" style="9" customWidth="1"/>
    <col min="5" max="5" width="25" style="9" customWidth="1"/>
    <col min="6" max="7" width="29.6640625" style="9" customWidth="1"/>
    <col min="8" max="8" width="23" style="9" customWidth="1"/>
    <col min="9" max="9" width="27.33203125" style="9" customWidth="1"/>
    <col min="10" max="10" width="17.5546875" style="9" customWidth="1"/>
    <col min="11" max="11" width="14.6640625" style="9" customWidth="1"/>
    <col min="12" max="12" width="17.6640625" style="9" customWidth="1"/>
    <col min="13" max="13" width="26.33203125" style="9" customWidth="1"/>
    <col min="14" max="14" width="22.109375" style="9" customWidth="1"/>
    <col min="15" max="15" width="26.109375" style="9" customWidth="1"/>
    <col min="16" max="16" width="19.5546875" style="9" bestFit="1" customWidth="1"/>
    <col min="17" max="17" width="21.88671875" style="9" customWidth="1"/>
    <col min="18" max="18" width="18.33203125" style="9" customWidth="1"/>
    <col min="19" max="22" width="6.44140625" style="9" customWidth="1"/>
    <col min="23" max="251" width="11.554687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554687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554687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554687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554687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554687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554687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554687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554687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554687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554687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554687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554687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554687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554687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554687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554687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554687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554687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554687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554687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554687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554687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554687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554687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554687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554687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554687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554687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554687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554687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554687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554687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554687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554687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554687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554687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554687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554687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554687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554687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554687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554687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554687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554687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554687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554687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554687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554687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554687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554687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554687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554687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554687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554687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554687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554687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554687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554687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554687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554687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554687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554687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5546875" style="9"/>
    <col min="16372" max="16384" width="11.44140625" style="9" customWidth="1"/>
  </cols>
  <sheetData>
    <row r="2" spans="1:16" ht="25.8" x14ac:dyDescent="0.3">
      <c r="B2" s="324" t="s">
        <v>61</v>
      </c>
      <c r="C2" s="325"/>
      <c r="D2" s="325"/>
      <c r="E2" s="325"/>
      <c r="F2" s="325"/>
      <c r="G2" s="325"/>
      <c r="H2" s="325"/>
      <c r="I2" s="325"/>
      <c r="J2" s="325"/>
      <c r="K2" s="325"/>
      <c r="L2" s="325"/>
      <c r="M2" s="325"/>
      <c r="N2" s="325"/>
      <c r="O2" s="325"/>
      <c r="P2" s="325"/>
    </row>
    <row r="4" spans="1:16" ht="25.8" x14ac:dyDescent="0.3">
      <c r="B4" s="339" t="s">
        <v>47</v>
      </c>
      <c r="C4" s="339"/>
      <c r="D4" s="339"/>
      <c r="E4" s="339"/>
      <c r="F4" s="339"/>
      <c r="G4" s="339"/>
      <c r="H4" s="339"/>
      <c r="I4" s="339"/>
      <c r="J4" s="339"/>
      <c r="K4" s="339"/>
      <c r="L4" s="339"/>
      <c r="M4" s="339"/>
      <c r="N4" s="339"/>
      <c r="O4" s="339"/>
      <c r="P4" s="339"/>
    </row>
    <row r="5" spans="1:16" s="85" customFormat="1" ht="39.75" customHeight="1" x14ac:dyDescent="0.4">
      <c r="A5" s="360" t="s">
        <v>117</v>
      </c>
      <c r="B5" s="360"/>
      <c r="C5" s="360"/>
      <c r="D5" s="360"/>
      <c r="E5" s="360"/>
      <c r="F5" s="360"/>
      <c r="G5" s="360"/>
      <c r="H5" s="360"/>
      <c r="I5" s="360"/>
      <c r="J5" s="360"/>
      <c r="K5" s="360"/>
      <c r="L5" s="360"/>
    </row>
    <row r="6" spans="1:16" ht="15" thickBot="1" x14ac:dyDescent="0.35"/>
    <row r="7" spans="1:16" ht="21.6" thickBot="1" x14ac:dyDescent="0.35">
      <c r="B7" s="11" t="s">
        <v>4</v>
      </c>
      <c r="C7" s="342" t="s">
        <v>483</v>
      </c>
      <c r="D7" s="342"/>
      <c r="E7" s="342"/>
      <c r="F7" s="342"/>
      <c r="G7" s="342"/>
      <c r="H7" s="342"/>
      <c r="I7" s="342"/>
      <c r="J7" s="342"/>
      <c r="K7" s="342"/>
      <c r="L7" s="342"/>
      <c r="M7" s="342"/>
      <c r="N7" s="343"/>
    </row>
    <row r="8" spans="1:16" ht="16.2" thickBot="1" x14ac:dyDescent="0.35">
      <c r="B8" s="12" t="s">
        <v>5</v>
      </c>
      <c r="C8" s="342"/>
      <c r="D8" s="342"/>
      <c r="E8" s="342"/>
      <c r="F8" s="342"/>
      <c r="G8" s="342"/>
      <c r="H8" s="342"/>
      <c r="I8" s="342"/>
      <c r="J8" s="342"/>
      <c r="K8" s="342"/>
      <c r="L8" s="342"/>
      <c r="M8" s="342"/>
      <c r="N8" s="343"/>
    </row>
    <row r="9" spans="1:16" ht="16.2" thickBot="1" x14ac:dyDescent="0.35">
      <c r="B9" s="12" t="s">
        <v>6</v>
      </c>
      <c r="C9" s="342"/>
      <c r="D9" s="342"/>
      <c r="E9" s="342"/>
      <c r="F9" s="342"/>
      <c r="G9" s="342"/>
      <c r="H9" s="342"/>
      <c r="I9" s="342"/>
      <c r="J9" s="342"/>
      <c r="K9" s="342"/>
      <c r="L9" s="342"/>
      <c r="M9" s="342"/>
      <c r="N9" s="343"/>
    </row>
    <row r="10" spans="1:16" ht="16.2" thickBot="1" x14ac:dyDescent="0.35">
      <c r="B10" s="12" t="s">
        <v>7</v>
      </c>
      <c r="C10" s="342"/>
      <c r="D10" s="342"/>
      <c r="E10" s="342"/>
      <c r="F10" s="342"/>
      <c r="G10" s="342"/>
      <c r="H10" s="342"/>
      <c r="I10" s="342"/>
      <c r="J10" s="342"/>
      <c r="K10" s="342"/>
      <c r="L10" s="342"/>
      <c r="M10" s="342"/>
      <c r="N10" s="343"/>
    </row>
    <row r="11" spans="1:16" ht="16.2" thickBot="1" x14ac:dyDescent="0.35">
      <c r="B11" s="12" t="s">
        <v>8</v>
      </c>
      <c r="C11" s="366">
        <v>64</v>
      </c>
      <c r="D11" s="366"/>
      <c r="E11" s="367"/>
      <c r="F11" s="32"/>
      <c r="G11" s="32"/>
      <c r="H11" s="32"/>
      <c r="I11" s="32"/>
      <c r="J11" s="32"/>
      <c r="K11" s="32"/>
      <c r="L11" s="32"/>
      <c r="M11" s="32"/>
      <c r="N11" s="33"/>
    </row>
    <row r="12" spans="1:16" ht="16.2" thickBot="1" x14ac:dyDescent="0.35">
      <c r="B12" s="14" t="s">
        <v>9</v>
      </c>
      <c r="C12" s="15">
        <v>41979</v>
      </c>
      <c r="D12" s="16"/>
      <c r="E12" s="16"/>
      <c r="F12" s="16"/>
      <c r="G12" s="16"/>
      <c r="H12" s="16"/>
      <c r="I12" s="16"/>
      <c r="J12" s="16"/>
      <c r="K12" s="16"/>
      <c r="L12" s="16"/>
      <c r="M12" s="16"/>
      <c r="N12" s="17"/>
    </row>
    <row r="13" spans="1:16" ht="15.6" x14ac:dyDescent="0.3">
      <c r="B13" s="13"/>
      <c r="C13" s="18"/>
      <c r="D13" s="19"/>
      <c r="E13" s="19"/>
      <c r="F13" s="19"/>
      <c r="G13" s="19"/>
      <c r="H13" s="19"/>
      <c r="I13" s="88"/>
      <c r="J13" s="88"/>
      <c r="K13" s="88"/>
      <c r="L13" s="88"/>
      <c r="M13" s="88"/>
      <c r="N13" s="19"/>
    </row>
    <row r="14" spans="1:16" x14ac:dyDescent="0.3">
      <c r="I14" s="88"/>
      <c r="J14" s="88"/>
      <c r="K14" s="88"/>
      <c r="L14" s="88"/>
      <c r="M14" s="88"/>
      <c r="N14" s="89"/>
    </row>
    <row r="15" spans="1:16" ht="45.75" customHeight="1" x14ac:dyDescent="0.3">
      <c r="B15" s="363" t="s">
        <v>63</v>
      </c>
      <c r="C15" s="363"/>
      <c r="D15" s="272" t="s">
        <v>12</v>
      </c>
      <c r="E15" s="272" t="s">
        <v>13</v>
      </c>
      <c r="F15" s="272" t="s">
        <v>28</v>
      </c>
      <c r="G15" s="74"/>
      <c r="I15" s="34"/>
      <c r="J15" s="34"/>
      <c r="K15" s="34"/>
      <c r="L15" s="34"/>
      <c r="M15" s="34"/>
      <c r="N15" s="89"/>
    </row>
    <row r="16" spans="1:16" x14ac:dyDescent="0.3">
      <c r="B16" s="363"/>
      <c r="C16" s="363"/>
      <c r="D16" s="272">
        <v>64</v>
      </c>
      <c r="E16" s="111">
        <v>227622629</v>
      </c>
      <c r="F16" s="111">
        <v>109</v>
      </c>
      <c r="G16" s="75"/>
      <c r="I16" s="35"/>
      <c r="J16" s="35"/>
      <c r="K16" s="35"/>
      <c r="L16" s="35"/>
      <c r="M16" s="35"/>
      <c r="N16" s="89"/>
    </row>
    <row r="17" spans="1:14" x14ac:dyDescent="0.3">
      <c r="B17" s="363"/>
      <c r="C17" s="363"/>
      <c r="D17" s="272"/>
      <c r="E17" s="111"/>
      <c r="F17" s="111"/>
      <c r="G17" s="75"/>
      <c r="I17" s="35"/>
      <c r="J17" s="35"/>
      <c r="K17" s="35"/>
      <c r="L17" s="35"/>
      <c r="M17" s="35"/>
      <c r="N17" s="89"/>
    </row>
    <row r="18" spans="1:14" x14ac:dyDescent="0.3">
      <c r="B18" s="363"/>
      <c r="C18" s="363"/>
      <c r="D18" s="272"/>
      <c r="E18" s="111"/>
      <c r="F18" s="111"/>
      <c r="G18" s="75"/>
      <c r="I18" s="35"/>
      <c r="J18" s="35"/>
      <c r="K18" s="35"/>
      <c r="L18" s="35"/>
      <c r="M18" s="35"/>
      <c r="N18" s="89"/>
    </row>
    <row r="19" spans="1:14" x14ac:dyDescent="0.3">
      <c r="B19" s="363"/>
      <c r="C19" s="363"/>
      <c r="D19" s="272"/>
      <c r="E19" s="255"/>
      <c r="F19" s="111"/>
      <c r="G19" s="75"/>
      <c r="H19" s="22"/>
      <c r="I19" s="35"/>
      <c r="J19" s="35"/>
      <c r="K19" s="35"/>
      <c r="L19" s="35"/>
      <c r="M19" s="35"/>
      <c r="N19" s="20"/>
    </row>
    <row r="20" spans="1:14" x14ac:dyDescent="0.3">
      <c r="B20" s="363"/>
      <c r="C20" s="363"/>
      <c r="D20" s="272"/>
      <c r="E20" s="255"/>
      <c r="F20" s="111"/>
      <c r="G20" s="75"/>
      <c r="H20" s="22"/>
      <c r="I20" s="37"/>
      <c r="J20" s="37"/>
      <c r="K20" s="37"/>
      <c r="L20" s="37"/>
      <c r="M20" s="37"/>
      <c r="N20" s="20"/>
    </row>
    <row r="21" spans="1:14" x14ac:dyDescent="0.3">
      <c r="B21" s="363"/>
      <c r="C21" s="363"/>
      <c r="D21" s="272"/>
      <c r="E21" s="255"/>
      <c r="F21" s="111"/>
      <c r="G21" s="75"/>
      <c r="H21" s="22"/>
      <c r="I21" s="88"/>
      <c r="J21" s="88"/>
      <c r="K21" s="88"/>
      <c r="L21" s="88"/>
      <c r="M21" s="88"/>
      <c r="N21" s="20"/>
    </row>
    <row r="22" spans="1:14" x14ac:dyDescent="0.3">
      <c r="B22" s="363"/>
      <c r="C22" s="363"/>
      <c r="D22" s="272"/>
      <c r="E22" s="255"/>
      <c r="F22" s="111"/>
      <c r="G22" s="75"/>
      <c r="H22" s="22"/>
      <c r="I22" s="88"/>
      <c r="J22" s="88"/>
      <c r="K22" s="88"/>
      <c r="L22" s="88"/>
      <c r="M22" s="88"/>
      <c r="N22" s="20"/>
    </row>
    <row r="23" spans="1:14" ht="15" thickBot="1" x14ac:dyDescent="0.35">
      <c r="B23" s="340" t="s">
        <v>14</v>
      </c>
      <c r="C23" s="341"/>
      <c r="D23" s="272"/>
      <c r="E23" s="254">
        <f>SUM(E16:E22)</f>
        <v>227622629</v>
      </c>
      <c r="F23" s="111">
        <f>SUM(F16:F22)</f>
        <v>109</v>
      </c>
      <c r="G23" s="75"/>
      <c r="H23" s="22"/>
      <c r="I23" s="88"/>
      <c r="J23" s="88"/>
      <c r="K23" s="88"/>
      <c r="L23" s="88"/>
      <c r="M23" s="88"/>
      <c r="N23" s="20"/>
    </row>
    <row r="24" spans="1:14" ht="29.4" thickBot="1" x14ac:dyDescent="0.35">
      <c r="A24" s="39"/>
      <c r="B24" s="48" t="s">
        <v>15</v>
      </c>
      <c r="C24" s="48" t="s">
        <v>64</v>
      </c>
      <c r="E24" s="34"/>
      <c r="F24" s="34"/>
      <c r="G24" s="34"/>
      <c r="H24" s="34"/>
      <c r="I24" s="10"/>
      <c r="J24" s="10"/>
      <c r="K24" s="10"/>
      <c r="L24" s="10"/>
      <c r="M24" s="10"/>
    </row>
    <row r="25" spans="1:14" ht="15" thickBot="1" x14ac:dyDescent="0.35">
      <c r="A25" s="40">
        <v>1</v>
      </c>
      <c r="C25" s="41">
        <f>+F23*80%</f>
        <v>87.2</v>
      </c>
      <c r="D25" s="38"/>
      <c r="E25" s="253">
        <f>E23</f>
        <v>227622629</v>
      </c>
      <c r="F25" s="36"/>
      <c r="G25" s="36"/>
      <c r="H25" s="36"/>
      <c r="I25" s="23"/>
      <c r="J25" s="23"/>
      <c r="K25" s="23"/>
      <c r="L25" s="23"/>
      <c r="M25" s="23"/>
    </row>
    <row r="26" spans="1:14" x14ac:dyDescent="0.3">
      <c r="A26" s="276"/>
      <c r="C26" s="82"/>
      <c r="D26" s="35"/>
      <c r="E26" s="252"/>
      <c r="F26" s="36"/>
      <c r="G26" s="36"/>
      <c r="H26" s="36"/>
      <c r="I26" s="23"/>
      <c r="J26" s="23"/>
      <c r="K26" s="23"/>
      <c r="L26" s="23"/>
      <c r="M26" s="23"/>
    </row>
    <row r="27" spans="1:14" x14ac:dyDescent="0.3">
      <c r="A27" s="276"/>
      <c r="C27" s="82"/>
      <c r="D27" s="35"/>
      <c r="E27" s="252"/>
      <c r="F27" s="36"/>
      <c r="G27" s="36"/>
      <c r="H27" s="36"/>
      <c r="I27" s="23"/>
      <c r="J27" s="23"/>
      <c r="K27" s="23"/>
      <c r="L27" s="23"/>
      <c r="M27" s="23"/>
    </row>
    <row r="28" spans="1:14" x14ac:dyDescent="0.3">
      <c r="A28" s="276"/>
      <c r="B28" s="103" t="s">
        <v>95</v>
      </c>
      <c r="C28" s="85"/>
      <c r="D28" s="85"/>
      <c r="E28" s="85"/>
      <c r="F28" s="85"/>
      <c r="G28" s="85"/>
      <c r="H28" s="85"/>
      <c r="I28" s="88"/>
      <c r="J28" s="88"/>
      <c r="K28" s="88"/>
      <c r="L28" s="88"/>
      <c r="M28" s="88"/>
      <c r="N28" s="89"/>
    </row>
    <row r="29" spans="1:14" x14ac:dyDescent="0.3">
      <c r="A29" s="276"/>
      <c r="B29" s="85"/>
      <c r="C29" s="85"/>
      <c r="D29" s="85"/>
      <c r="E29" s="85"/>
      <c r="F29" s="85"/>
      <c r="G29" s="85"/>
      <c r="H29" s="85"/>
      <c r="I29" s="88"/>
      <c r="J29" s="88"/>
      <c r="K29" s="88"/>
      <c r="L29" s="88"/>
      <c r="M29" s="88"/>
      <c r="N29" s="89"/>
    </row>
    <row r="30" spans="1:14" x14ac:dyDescent="0.3">
      <c r="A30" s="276"/>
      <c r="B30" s="106" t="s">
        <v>32</v>
      </c>
      <c r="C30" s="106" t="s">
        <v>96</v>
      </c>
      <c r="D30" s="106" t="s">
        <v>97</v>
      </c>
      <c r="E30" s="85"/>
      <c r="F30" s="85"/>
      <c r="G30" s="85"/>
      <c r="H30" s="85"/>
      <c r="I30" s="88"/>
      <c r="J30" s="88"/>
      <c r="K30" s="88"/>
      <c r="L30" s="88"/>
      <c r="M30" s="88"/>
      <c r="N30" s="89"/>
    </row>
    <row r="31" spans="1:14" x14ac:dyDescent="0.3">
      <c r="A31" s="276"/>
      <c r="B31" s="102" t="s">
        <v>98</v>
      </c>
      <c r="C31" s="274" t="s">
        <v>386</v>
      </c>
      <c r="D31" s="102"/>
      <c r="E31" s="85"/>
      <c r="F31" s="85"/>
      <c r="G31" s="85"/>
      <c r="H31" s="85"/>
      <c r="I31" s="88"/>
      <c r="J31" s="88"/>
      <c r="K31" s="88"/>
      <c r="L31" s="88"/>
      <c r="M31" s="88"/>
      <c r="N31" s="89"/>
    </row>
    <row r="32" spans="1:14" x14ac:dyDescent="0.3">
      <c r="A32" s="276"/>
      <c r="B32" s="102" t="s">
        <v>99</v>
      </c>
      <c r="C32" s="274" t="s">
        <v>386</v>
      </c>
      <c r="D32" s="102"/>
      <c r="E32" s="85"/>
      <c r="F32" s="85"/>
      <c r="G32" s="85"/>
      <c r="H32" s="85"/>
      <c r="I32" s="88"/>
      <c r="J32" s="88"/>
      <c r="K32" s="88"/>
      <c r="L32" s="88"/>
      <c r="M32" s="88"/>
      <c r="N32" s="89"/>
    </row>
    <row r="33" spans="1:14" x14ac:dyDescent="0.3">
      <c r="A33" s="276"/>
      <c r="B33" s="102" t="s">
        <v>100</v>
      </c>
      <c r="C33" s="274" t="s">
        <v>386</v>
      </c>
      <c r="D33" s="102"/>
      <c r="E33" s="85"/>
      <c r="F33" s="85"/>
      <c r="G33" s="85"/>
      <c r="H33" s="85"/>
      <c r="I33" s="88"/>
      <c r="J33" s="88"/>
      <c r="K33" s="88"/>
      <c r="L33" s="88"/>
      <c r="M33" s="88"/>
      <c r="N33" s="89"/>
    </row>
    <row r="34" spans="1:14" x14ac:dyDescent="0.3">
      <c r="A34" s="276"/>
      <c r="B34" s="102" t="s">
        <v>101</v>
      </c>
      <c r="C34" s="274" t="s">
        <v>386</v>
      </c>
      <c r="D34" s="102"/>
      <c r="E34" s="85"/>
      <c r="F34" s="85"/>
      <c r="G34" s="85"/>
      <c r="H34" s="85"/>
      <c r="I34" s="88"/>
      <c r="J34" s="88"/>
      <c r="K34" s="88"/>
      <c r="L34" s="88"/>
      <c r="M34" s="88"/>
      <c r="N34" s="89"/>
    </row>
    <row r="35" spans="1:14" x14ac:dyDescent="0.3">
      <c r="A35" s="276"/>
      <c r="B35" s="85"/>
      <c r="C35" s="85"/>
      <c r="D35" s="85"/>
      <c r="E35" s="85"/>
      <c r="F35" s="85"/>
      <c r="G35" s="85"/>
      <c r="H35" s="85"/>
      <c r="I35" s="88"/>
      <c r="J35" s="88"/>
      <c r="K35" s="88"/>
      <c r="L35" s="88"/>
      <c r="M35" s="88"/>
      <c r="N35" s="89"/>
    </row>
    <row r="36" spans="1:14" x14ac:dyDescent="0.3">
      <c r="A36" s="276"/>
      <c r="B36" s="85"/>
      <c r="C36" s="85"/>
      <c r="D36" s="85"/>
      <c r="E36" s="85"/>
      <c r="F36" s="85"/>
      <c r="G36" s="85"/>
      <c r="H36" s="85"/>
      <c r="I36" s="88"/>
      <c r="J36" s="88"/>
      <c r="K36" s="88"/>
      <c r="L36" s="88"/>
      <c r="M36" s="88"/>
      <c r="N36" s="89"/>
    </row>
    <row r="37" spans="1:14" x14ac:dyDescent="0.3">
      <c r="A37" s="276"/>
      <c r="B37" s="103" t="s">
        <v>102</v>
      </c>
      <c r="C37" s="85"/>
      <c r="D37" s="85"/>
      <c r="E37" s="85"/>
      <c r="F37" s="85"/>
      <c r="G37" s="85"/>
      <c r="H37" s="85"/>
      <c r="I37" s="88"/>
      <c r="J37" s="88"/>
      <c r="K37" s="88"/>
      <c r="L37" s="88"/>
      <c r="M37" s="88"/>
      <c r="N37" s="89"/>
    </row>
    <row r="38" spans="1:14" x14ac:dyDescent="0.3">
      <c r="A38" s="276"/>
      <c r="B38" s="85"/>
      <c r="C38" s="85"/>
      <c r="D38" s="85"/>
      <c r="E38" s="85"/>
      <c r="F38" s="85"/>
      <c r="G38" s="85"/>
      <c r="H38" s="85"/>
      <c r="I38" s="88"/>
      <c r="J38" s="88"/>
      <c r="K38" s="88"/>
      <c r="L38" s="88"/>
      <c r="M38" s="88"/>
      <c r="N38" s="89"/>
    </row>
    <row r="39" spans="1:14" x14ac:dyDescent="0.3">
      <c r="A39" s="276"/>
      <c r="B39" s="85"/>
      <c r="C39" s="85"/>
      <c r="D39" s="85"/>
      <c r="E39" s="85"/>
      <c r="F39" s="85"/>
      <c r="G39" s="85"/>
      <c r="H39" s="85"/>
      <c r="I39" s="88"/>
      <c r="J39" s="88"/>
      <c r="K39" s="88"/>
      <c r="L39" s="88"/>
      <c r="M39" s="88"/>
      <c r="N39" s="89"/>
    </row>
    <row r="40" spans="1:14" x14ac:dyDescent="0.3">
      <c r="A40" s="276"/>
      <c r="B40" s="106" t="s">
        <v>32</v>
      </c>
      <c r="C40" s="106" t="s">
        <v>57</v>
      </c>
      <c r="D40" s="105" t="s">
        <v>50</v>
      </c>
      <c r="E40" s="105" t="s">
        <v>16</v>
      </c>
      <c r="F40" s="85"/>
      <c r="G40" s="85"/>
      <c r="H40" s="85"/>
      <c r="I40" s="88"/>
      <c r="J40" s="88"/>
      <c r="K40" s="88"/>
      <c r="L40" s="88"/>
      <c r="M40" s="88"/>
      <c r="N40" s="89"/>
    </row>
    <row r="41" spans="1:14" ht="27.6" x14ac:dyDescent="0.3">
      <c r="A41" s="276"/>
      <c r="B41" s="86" t="s">
        <v>103</v>
      </c>
      <c r="C41" s="87">
        <v>40</v>
      </c>
      <c r="D41" s="274">
        <v>40</v>
      </c>
      <c r="E41" s="335">
        <f>+D41+D42</f>
        <v>75</v>
      </c>
      <c r="F41" s="85"/>
      <c r="G41" s="85"/>
      <c r="H41" s="85"/>
      <c r="I41" s="88"/>
      <c r="J41" s="88"/>
      <c r="K41" s="88"/>
      <c r="L41" s="88"/>
      <c r="M41" s="88"/>
      <c r="N41" s="89"/>
    </row>
    <row r="42" spans="1:14" ht="55.2" x14ac:dyDescent="0.3">
      <c r="A42" s="276"/>
      <c r="B42" s="86" t="s">
        <v>104</v>
      </c>
      <c r="C42" s="87">
        <v>60</v>
      </c>
      <c r="D42" s="274">
        <v>35</v>
      </c>
      <c r="E42" s="336"/>
      <c r="F42" s="85"/>
      <c r="G42" s="85"/>
      <c r="H42" s="85"/>
      <c r="I42" s="88"/>
      <c r="J42" s="88"/>
      <c r="K42" s="88"/>
      <c r="L42" s="88"/>
      <c r="M42" s="88"/>
      <c r="N42" s="89"/>
    </row>
    <row r="43" spans="1:14" x14ac:dyDescent="0.3">
      <c r="A43" s="276"/>
      <c r="C43" s="82"/>
      <c r="D43" s="35"/>
      <c r="E43" s="252"/>
      <c r="F43" s="36"/>
      <c r="G43" s="36"/>
      <c r="H43" s="36"/>
      <c r="I43" s="23"/>
      <c r="J43" s="23"/>
      <c r="K43" s="23"/>
      <c r="L43" s="23"/>
      <c r="M43" s="23"/>
    </row>
    <row r="44" spans="1:14" x14ac:dyDescent="0.3">
      <c r="A44" s="276"/>
      <c r="C44" s="82"/>
      <c r="D44" s="35"/>
      <c r="E44" s="252"/>
      <c r="F44" s="36"/>
      <c r="G44" s="36"/>
      <c r="H44" s="36"/>
      <c r="I44" s="23"/>
      <c r="J44" s="23"/>
      <c r="K44" s="23"/>
      <c r="L44" s="23"/>
      <c r="M44" s="23"/>
    </row>
    <row r="45" spans="1:14" x14ac:dyDescent="0.3">
      <c r="A45" s="276"/>
      <c r="C45" s="82"/>
      <c r="D45" s="35"/>
      <c r="E45" s="252"/>
      <c r="F45" s="36"/>
      <c r="G45" s="36"/>
      <c r="H45" s="36"/>
      <c r="I45" s="23"/>
      <c r="J45" s="23"/>
      <c r="K45" s="23"/>
      <c r="L45" s="23"/>
      <c r="M45" s="23"/>
    </row>
    <row r="46" spans="1:14" ht="15" thickBot="1" x14ac:dyDescent="0.35">
      <c r="M46" s="365" t="s">
        <v>34</v>
      </c>
      <c r="N46" s="365"/>
    </row>
    <row r="47" spans="1:14" x14ac:dyDescent="0.3">
      <c r="B47" s="112" t="s">
        <v>29</v>
      </c>
      <c r="M47" s="59"/>
      <c r="N47" s="59"/>
    </row>
    <row r="48" spans="1:14" ht="15" thickBot="1" x14ac:dyDescent="0.35">
      <c r="M48" s="59"/>
      <c r="N48" s="59"/>
    </row>
    <row r="49" spans="1:26" s="88" customFormat="1" ht="109.5" customHeight="1" x14ac:dyDescent="0.3">
      <c r="B49" s="99" t="s">
        <v>105</v>
      </c>
      <c r="C49" s="99" t="s">
        <v>106</v>
      </c>
      <c r="D49" s="99" t="s">
        <v>107</v>
      </c>
      <c r="E49" s="99" t="s">
        <v>44</v>
      </c>
      <c r="F49" s="99" t="s">
        <v>22</v>
      </c>
      <c r="G49" s="99" t="s">
        <v>65</v>
      </c>
      <c r="H49" s="99" t="s">
        <v>17</v>
      </c>
      <c r="I49" s="99" t="s">
        <v>10</v>
      </c>
      <c r="J49" s="99" t="s">
        <v>30</v>
      </c>
      <c r="K49" s="99" t="s">
        <v>60</v>
      </c>
      <c r="L49" s="99" t="s">
        <v>20</v>
      </c>
      <c r="M49" s="84" t="s">
        <v>26</v>
      </c>
      <c r="N49" s="99" t="s">
        <v>108</v>
      </c>
      <c r="O49" s="99" t="s">
        <v>35</v>
      </c>
      <c r="P49" s="270" t="s">
        <v>11</v>
      </c>
      <c r="Q49" s="270" t="s">
        <v>19</v>
      </c>
    </row>
    <row r="50" spans="1:26" s="94" customFormat="1" ht="72" x14ac:dyDescent="0.3">
      <c r="A50" s="42">
        <v>1</v>
      </c>
      <c r="B50" s="96" t="s">
        <v>483</v>
      </c>
      <c r="C50" s="96" t="s">
        <v>483</v>
      </c>
      <c r="D50" s="95" t="s">
        <v>523</v>
      </c>
      <c r="E50" s="95" t="s">
        <v>549</v>
      </c>
      <c r="F50" s="91" t="s">
        <v>96</v>
      </c>
      <c r="G50" s="108" t="s">
        <v>120</v>
      </c>
      <c r="H50" s="115">
        <v>40966</v>
      </c>
      <c r="I50" s="115">
        <v>41250</v>
      </c>
      <c r="J50" s="92" t="s">
        <v>97</v>
      </c>
      <c r="K50" s="245">
        <f>(I50-H50)/30</f>
        <v>9.4666666666666668</v>
      </c>
      <c r="L50" s="92" t="s">
        <v>120</v>
      </c>
      <c r="M50" s="117">
        <v>292</v>
      </c>
      <c r="N50" s="83" t="s">
        <v>120</v>
      </c>
      <c r="O50" s="26">
        <v>2464440122</v>
      </c>
      <c r="P50" s="26">
        <v>53</v>
      </c>
      <c r="Q50" s="109"/>
      <c r="R50" s="93"/>
      <c r="S50" s="93"/>
      <c r="T50" s="93"/>
      <c r="U50" s="93"/>
      <c r="V50" s="93"/>
      <c r="W50" s="93"/>
      <c r="X50" s="93"/>
      <c r="Y50" s="93"/>
      <c r="Z50" s="93"/>
    </row>
    <row r="51" spans="1:26" s="94" customFormat="1" ht="72" x14ac:dyDescent="0.3">
      <c r="A51" s="42">
        <f>+A50+1</f>
        <v>2</v>
      </c>
      <c r="B51" s="96" t="s">
        <v>483</v>
      </c>
      <c r="C51" s="96" t="s">
        <v>483</v>
      </c>
      <c r="D51" s="95" t="s">
        <v>523</v>
      </c>
      <c r="E51" s="316" t="s">
        <v>548</v>
      </c>
      <c r="F51" s="91" t="s">
        <v>96</v>
      </c>
      <c r="G51" s="91" t="s">
        <v>120</v>
      </c>
      <c r="H51" s="115">
        <v>41316</v>
      </c>
      <c r="I51" s="115">
        <v>41608</v>
      </c>
      <c r="J51" s="92" t="s">
        <v>97</v>
      </c>
      <c r="K51" s="245">
        <f>(I51-H51)/30</f>
        <v>9.7333333333333325</v>
      </c>
      <c r="L51" s="92" t="s">
        <v>120</v>
      </c>
      <c r="M51" s="117">
        <v>315</v>
      </c>
      <c r="N51" s="83" t="s">
        <v>120</v>
      </c>
      <c r="O51" s="26">
        <v>2585341793</v>
      </c>
      <c r="P51" s="26">
        <v>54</v>
      </c>
      <c r="Q51" s="109"/>
      <c r="R51" s="93"/>
      <c r="S51" s="93"/>
      <c r="T51" s="93"/>
      <c r="U51" s="93"/>
      <c r="V51" s="93"/>
      <c r="W51" s="93"/>
      <c r="X51" s="93"/>
      <c r="Y51" s="93"/>
      <c r="Z51" s="93"/>
    </row>
    <row r="52" spans="1:26" s="94" customFormat="1" ht="72" x14ac:dyDescent="0.3">
      <c r="A52" s="42">
        <f>+A51+1</f>
        <v>3</v>
      </c>
      <c r="B52" s="96" t="s">
        <v>483</v>
      </c>
      <c r="C52" s="96" t="s">
        <v>483</v>
      </c>
      <c r="D52" s="95" t="s">
        <v>384</v>
      </c>
      <c r="E52" s="316" t="s">
        <v>547</v>
      </c>
      <c r="F52" s="91" t="s">
        <v>96</v>
      </c>
      <c r="G52" s="91" t="s">
        <v>120</v>
      </c>
      <c r="H52" s="115">
        <v>40642</v>
      </c>
      <c r="I52" s="115">
        <v>40745</v>
      </c>
      <c r="J52" s="92" t="s">
        <v>97</v>
      </c>
      <c r="K52" s="245">
        <v>3.1</v>
      </c>
      <c r="L52" s="83">
        <v>0.33</v>
      </c>
      <c r="M52" s="117">
        <v>126</v>
      </c>
      <c r="N52" s="83" t="s">
        <v>120</v>
      </c>
      <c r="O52" s="26">
        <v>84928158</v>
      </c>
      <c r="P52" s="26">
        <v>63</v>
      </c>
      <c r="Q52" s="109" t="s">
        <v>546</v>
      </c>
      <c r="R52" s="93"/>
      <c r="S52" s="93"/>
      <c r="T52" s="93"/>
      <c r="U52" s="93"/>
      <c r="V52" s="93"/>
      <c r="W52" s="93"/>
      <c r="X52" s="93"/>
      <c r="Y52" s="93"/>
      <c r="Z52" s="93"/>
    </row>
    <row r="53" spans="1:26" s="94" customFormat="1" ht="72" x14ac:dyDescent="0.3">
      <c r="A53" s="42" t="e">
        <f>+#REF!+1</f>
        <v>#REF!</v>
      </c>
      <c r="B53" s="96" t="s">
        <v>483</v>
      </c>
      <c r="C53" s="96" t="s">
        <v>483</v>
      </c>
      <c r="D53" s="95" t="s">
        <v>384</v>
      </c>
      <c r="E53" s="316" t="s">
        <v>545</v>
      </c>
      <c r="F53" s="91" t="s">
        <v>96</v>
      </c>
      <c r="G53" s="91" t="s">
        <v>120</v>
      </c>
      <c r="H53" s="115">
        <v>40735</v>
      </c>
      <c r="I53" s="115">
        <v>40801</v>
      </c>
      <c r="J53" s="92" t="s">
        <v>97</v>
      </c>
      <c r="K53" s="245">
        <f>(I53-H53)/30</f>
        <v>2.2000000000000002</v>
      </c>
      <c r="L53" s="92" t="s">
        <v>120</v>
      </c>
      <c r="M53" s="117">
        <v>62</v>
      </c>
      <c r="N53" s="83" t="s">
        <v>120</v>
      </c>
      <c r="O53" s="26">
        <v>11019601</v>
      </c>
      <c r="P53" s="26">
        <v>78</v>
      </c>
      <c r="Q53" s="109"/>
      <c r="R53" s="93"/>
      <c r="S53" s="93"/>
      <c r="T53" s="93"/>
      <c r="U53" s="93"/>
      <c r="V53" s="93"/>
      <c r="W53" s="93"/>
      <c r="X53" s="93"/>
      <c r="Y53" s="93"/>
      <c r="Z53" s="93"/>
    </row>
    <row r="54" spans="1:26" s="94" customFormat="1" x14ac:dyDescent="0.3">
      <c r="A54" s="42"/>
      <c r="B54" s="45" t="s">
        <v>16</v>
      </c>
      <c r="C54" s="96"/>
      <c r="D54" s="95"/>
      <c r="E54" s="316"/>
      <c r="F54" s="91"/>
      <c r="G54" s="91"/>
      <c r="H54" s="91"/>
      <c r="I54" s="92"/>
      <c r="J54" s="92"/>
      <c r="K54" s="177">
        <f>SUM(K50:K53)</f>
        <v>24.5</v>
      </c>
      <c r="L54" s="97"/>
      <c r="M54" s="107">
        <f>SUM(M50:M53)</f>
        <v>795</v>
      </c>
      <c r="N54" s="97">
        <f>SUM(N50:N53)</f>
        <v>0</v>
      </c>
      <c r="O54" s="26"/>
      <c r="P54" s="26"/>
      <c r="Q54" s="110"/>
    </row>
    <row r="55" spans="1:26" s="29" customFormat="1" x14ac:dyDescent="0.3">
      <c r="E55" s="244"/>
      <c r="K55" s="116"/>
    </row>
    <row r="56" spans="1:26" s="29" customFormat="1" x14ac:dyDescent="0.3">
      <c r="B56" s="337" t="s">
        <v>27</v>
      </c>
      <c r="C56" s="337" t="s">
        <v>110</v>
      </c>
      <c r="D56" s="364" t="s">
        <v>33</v>
      </c>
      <c r="E56" s="364"/>
      <c r="K56" s="116"/>
    </row>
    <row r="57" spans="1:26" s="29" customFormat="1" x14ac:dyDescent="0.3">
      <c r="B57" s="338"/>
      <c r="C57" s="338"/>
      <c r="D57" s="273" t="s">
        <v>23</v>
      </c>
      <c r="E57" s="57" t="s">
        <v>24</v>
      </c>
      <c r="K57" s="116"/>
    </row>
    <row r="58" spans="1:26" s="29" customFormat="1" ht="30.6" customHeight="1" x14ac:dyDescent="0.3">
      <c r="B58" s="54" t="s">
        <v>21</v>
      </c>
      <c r="C58" s="55">
        <f>+K54</f>
        <v>24.5</v>
      </c>
      <c r="D58" s="53" t="s">
        <v>386</v>
      </c>
      <c r="E58" s="53"/>
      <c r="F58" s="30"/>
      <c r="G58" s="30"/>
      <c r="H58" s="30"/>
      <c r="I58" s="30"/>
      <c r="J58" s="30"/>
      <c r="K58" s="30"/>
      <c r="L58" s="30"/>
      <c r="M58" s="30"/>
    </row>
    <row r="59" spans="1:26" s="29" customFormat="1" ht="30" customHeight="1" x14ac:dyDescent="0.3">
      <c r="B59" s="54" t="s">
        <v>25</v>
      </c>
      <c r="C59" s="55" t="s">
        <v>544</v>
      </c>
      <c r="D59" s="53" t="s">
        <v>386</v>
      </c>
      <c r="E59" s="53"/>
    </row>
    <row r="60" spans="1:26" s="29" customFormat="1" x14ac:dyDescent="0.3">
      <c r="B60" s="31"/>
      <c r="C60" s="362"/>
      <c r="D60" s="362"/>
      <c r="E60" s="362"/>
      <c r="F60" s="362"/>
      <c r="G60" s="362"/>
      <c r="H60" s="362"/>
      <c r="I60" s="362"/>
      <c r="J60" s="362"/>
      <c r="K60" s="362"/>
      <c r="L60" s="362"/>
      <c r="M60" s="362"/>
      <c r="N60" s="362"/>
    </row>
    <row r="61" spans="1:26" ht="28.2" customHeight="1" thickBot="1" x14ac:dyDescent="0.35"/>
    <row r="62" spans="1:26" ht="26.4" thickBot="1" x14ac:dyDescent="0.35">
      <c r="B62" s="361" t="s">
        <v>66</v>
      </c>
      <c r="C62" s="361"/>
      <c r="D62" s="361"/>
      <c r="E62" s="361"/>
      <c r="F62" s="361"/>
      <c r="G62" s="361"/>
      <c r="H62" s="361"/>
      <c r="I62" s="361"/>
      <c r="J62" s="361"/>
      <c r="K62" s="361"/>
      <c r="L62" s="361"/>
      <c r="M62" s="361"/>
      <c r="N62" s="361"/>
    </row>
    <row r="65" spans="1:18" ht="109.5" customHeight="1" x14ac:dyDescent="0.3">
      <c r="B65" s="271" t="s">
        <v>109</v>
      </c>
      <c r="C65" s="62" t="s">
        <v>2</v>
      </c>
      <c r="D65" s="62" t="s">
        <v>68</v>
      </c>
      <c r="E65" s="62" t="s">
        <v>67</v>
      </c>
      <c r="F65" s="62" t="s">
        <v>69</v>
      </c>
      <c r="G65" s="62" t="s">
        <v>70</v>
      </c>
      <c r="H65" s="62" t="s">
        <v>71</v>
      </c>
      <c r="I65" s="271" t="s">
        <v>112</v>
      </c>
      <c r="J65" s="62" t="s">
        <v>72</v>
      </c>
      <c r="K65" s="62" t="s">
        <v>73</v>
      </c>
      <c r="L65" s="62" t="s">
        <v>74</v>
      </c>
      <c r="M65" s="62" t="s">
        <v>75</v>
      </c>
      <c r="N65" s="78" t="s">
        <v>76</v>
      </c>
      <c r="O65" s="78" t="s">
        <v>77</v>
      </c>
      <c r="P65" s="332" t="s">
        <v>3</v>
      </c>
      <c r="Q65" s="333"/>
      <c r="R65" s="62" t="s">
        <v>18</v>
      </c>
    </row>
    <row r="66" spans="1:18" ht="150" customHeight="1" x14ac:dyDescent="0.3">
      <c r="A66" s="294"/>
      <c r="B66" s="250" t="s">
        <v>512</v>
      </c>
      <c r="C66" s="237" t="s">
        <v>512</v>
      </c>
      <c r="D66" s="242" t="s">
        <v>543</v>
      </c>
      <c r="E66" s="242">
        <v>108</v>
      </c>
      <c r="F66" s="42" t="s">
        <v>120</v>
      </c>
      <c r="G66" s="42" t="s">
        <v>120</v>
      </c>
      <c r="H66" s="42" t="s">
        <v>120</v>
      </c>
      <c r="I66" s="42" t="s">
        <v>120</v>
      </c>
      <c r="J66" s="42" t="s">
        <v>96</v>
      </c>
      <c r="K66" s="242" t="s">
        <v>120</v>
      </c>
      <c r="L66" s="237" t="s">
        <v>120</v>
      </c>
      <c r="M66" s="237" t="s">
        <v>120</v>
      </c>
      <c r="N66" s="237" t="s">
        <v>120</v>
      </c>
      <c r="O66" s="237" t="s">
        <v>120</v>
      </c>
      <c r="P66" s="368"/>
      <c r="Q66" s="369"/>
      <c r="R66" s="109" t="s">
        <v>96</v>
      </c>
    </row>
    <row r="67" spans="1:18" x14ac:dyDescent="0.3">
      <c r="B67" s="9" t="s">
        <v>1</v>
      </c>
      <c r="H67" s="102"/>
      <c r="I67" s="102"/>
    </row>
    <row r="68" spans="1:18" x14ac:dyDescent="0.3">
      <c r="B68" s="9" t="s">
        <v>36</v>
      </c>
    </row>
    <row r="69" spans="1:18" x14ac:dyDescent="0.3">
      <c r="B69" s="9" t="s">
        <v>113</v>
      </c>
    </row>
    <row r="71" spans="1:18" ht="15" thickBot="1" x14ac:dyDescent="0.35"/>
    <row r="72" spans="1:18" ht="26.4" thickBot="1" x14ac:dyDescent="0.35">
      <c r="B72" s="326" t="s">
        <v>37</v>
      </c>
      <c r="C72" s="327"/>
      <c r="D72" s="327"/>
      <c r="E72" s="327"/>
      <c r="F72" s="327"/>
      <c r="G72" s="327"/>
      <c r="H72" s="327"/>
      <c r="I72" s="327"/>
      <c r="J72" s="327"/>
      <c r="K72" s="327"/>
      <c r="L72" s="327"/>
      <c r="M72" s="327"/>
      <c r="N72" s="328"/>
    </row>
    <row r="77" spans="1:18" ht="43.5" customHeight="1" x14ac:dyDescent="0.3">
      <c r="B77" s="354" t="s">
        <v>0</v>
      </c>
      <c r="C77" s="351" t="s">
        <v>38</v>
      </c>
      <c r="D77" s="351" t="s">
        <v>39</v>
      </c>
      <c r="E77" s="351" t="s">
        <v>78</v>
      </c>
      <c r="F77" s="351" t="s">
        <v>80</v>
      </c>
      <c r="G77" s="351" t="s">
        <v>81</v>
      </c>
      <c r="H77" s="351" t="s">
        <v>82</v>
      </c>
      <c r="I77" s="351" t="s">
        <v>79</v>
      </c>
      <c r="J77" s="351" t="s">
        <v>83</v>
      </c>
      <c r="K77" s="351"/>
      <c r="L77" s="351"/>
      <c r="M77" s="351" t="s">
        <v>87</v>
      </c>
      <c r="N77" s="351" t="s">
        <v>40</v>
      </c>
      <c r="O77" s="351" t="s">
        <v>41</v>
      </c>
      <c r="P77" s="351" t="s">
        <v>3</v>
      </c>
      <c r="Q77" s="351"/>
    </row>
    <row r="78" spans="1:18" ht="31.5" customHeight="1" x14ac:dyDescent="0.3">
      <c r="B78" s="355"/>
      <c r="C78" s="351"/>
      <c r="D78" s="351"/>
      <c r="E78" s="351"/>
      <c r="F78" s="351"/>
      <c r="G78" s="351"/>
      <c r="H78" s="351"/>
      <c r="I78" s="351"/>
      <c r="J78" s="120" t="s">
        <v>84</v>
      </c>
      <c r="K78" s="121" t="s">
        <v>85</v>
      </c>
      <c r="L78" s="122" t="s">
        <v>86</v>
      </c>
      <c r="M78" s="351"/>
      <c r="N78" s="351"/>
      <c r="O78" s="351"/>
      <c r="P78" s="351"/>
      <c r="Q78" s="351"/>
    </row>
    <row r="79" spans="1:18" s="294" customFormat="1" ht="60.75" customHeight="1" x14ac:dyDescent="0.3">
      <c r="B79" s="1" t="s">
        <v>42</v>
      </c>
      <c r="C79" s="315">
        <f>109/1</f>
        <v>109</v>
      </c>
      <c r="D79" s="123" t="s">
        <v>542</v>
      </c>
      <c r="E79" s="238">
        <v>65753978</v>
      </c>
      <c r="F79" s="237" t="s">
        <v>541</v>
      </c>
      <c r="G79" s="237" t="s">
        <v>195</v>
      </c>
      <c r="H79" s="243">
        <v>35342</v>
      </c>
      <c r="I79" s="242" t="s">
        <v>120</v>
      </c>
      <c r="J79" s="237" t="s">
        <v>196</v>
      </c>
      <c r="K79" s="237" t="s">
        <v>540</v>
      </c>
      <c r="L79" s="237" t="s">
        <v>539</v>
      </c>
      <c r="M79" s="237" t="s">
        <v>96</v>
      </c>
      <c r="N79" s="237" t="s">
        <v>96</v>
      </c>
      <c r="O79" s="237" t="s">
        <v>96</v>
      </c>
      <c r="P79" s="352" t="s">
        <v>465</v>
      </c>
      <c r="Q79" s="352"/>
    </row>
    <row r="80" spans="1:18" s="294" customFormat="1" ht="60.75" customHeight="1" x14ac:dyDescent="0.3">
      <c r="B80" s="1" t="s">
        <v>491</v>
      </c>
      <c r="C80" s="315">
        <f>109/1</f>
        <v>109</v>
      </c>
      <c r="D80" s="123" t="s">
        <v>538</v>
      </c>
      <c r="E80" s="238">
        <v>1110476369</v>
      </c>
      <c r="F80" s="237" t="s">
        <v>174</v>
      </c>
      <c r="G80" s="237" t="s">
        <v>537</v>
      </c>
      <c r="H80" s="243">
        <v>40157</v>
      </c>
      <c r="I80" s="242" t="s">
        <v>120</v>
      </c>
      <c r="J80" s="237" t="s">
        <v>536</v>
      </c>
      <c r="K80" s="237" t="s">
        <v>535</v>
      </c>
      <c r="L80" s="237" t="s">
        <v>534</v>
      </c>
      <c r="M80" s="237" t="s">
        <v>96</v>
      </c>
      <c r="N80" s="237" t="s">
        <v>96</v>
      </c>
      <c r="O80" s="237" t="s">
        <v>96</v>
      </c>
      <c r="P80" s="352" t="s">
        <v>465</v>
      </c>
      <c r="Q80" s="352"/>
    </row>
    <row r="81" spans="2:17" s="294" customFormat="1" ht="60.75" customHeight="1" x14ac:dyDescent="0.3">
      <c r="B81" s="287"/>
      <c r="C81" s="315"/>
      <c r="D81" s="309"/>
      <c r="E81" s="310"/>
      <c r="F81" s="237"/>
      <c r="G81" s="237"/>
      <c r="H81" s="243"/>
      <c r="I81" s="242"/>
      <c r="J81" s="237"/>
      <c r="K81" s="237"/>
      <c r="L81" s="237"/>
      <c r="M81" s="237"/>
      <c r="N81" s="237"/>
      <c r="O81" s="237"/>
      <c r="P81" s="285"/>
      <c r="Q81" s="285"/>
    </row>
    <row r="82" spans="2:17" s="294" customFormat="1" ht="60.75" customHeight="1" x14ac:dyDescent="0.3">
      <c r="B82" s="287"/>
      <c r="C82" s="315"/>
      <c r="D82" s="309"/>
      <c r="E82" s="310"/>
      <c r="F82" s="237"/>
      <c r="G82" s="237"/>
      <c r="H82" s="243"/>
      <c r="I82" s="242"/>
      <c r="J82" s="237"/>
      <c r="K82" s="237"/>
      <c r="L82" s="237"/>
      <c r="M82" s="237"/>
      <c r="N82" s="237"/>
      <c r="O82" s="237"/>
      <c r="P82" s="285"/>
      <c r="Q82" s="285"/>
    </row>
    <row r="83" spans="2:17" s="294" customFormat="1" ht="60.75" customHeight="1" x14ac:dyDescent="0.3">
      <c r="B83" s="287"/>
      <c r="C83" s="315"/>
      <c r="D83" s="309"/>
      <c r="E83" s="310"/>
      <c r="F83" s="237"/>
      <c r="G83" s="237"/>
      <c r="H83" s="243"/>
      <c r="I83" s="242"/>
      <c r="J83" s="237"/>
      <c r="K83" s="237"/>
      <c r="L83" s="237"/>
      <c r="M83" s="237"/>
      <c r="N83" s="237"/>
      <c r="O83" s="237"/>
      <c r="P83" s="285"/>
      <c r="Q83" s="285"/>
    </row>
    <row r="84" spans="2:17" ht="33.6" customHeight="1" x14ac:dyDescent="0.3">
      <c r="B84" s="123"/>
      <c r="C84" s="123"/>
      <c r="D84" s="3"/>
      <c r="E84" s="3"/>
      <c r="F84" s="3"/>
      <c r="G84" s="3"/>
      <c r="H84" s="3"/>
      <c r="I84" s="5"/>
      <c r="J84" s="123"/>
      <c r="K84" s="79"/>
      <c r="L84" s="80"/>
      <c r="M84" s="102"/>
      <c r="N84" s="102"/>
      <c r="O84" s="102"/>
      <c r="P84" s="334"/>
      <c r="Q84" s="334"/>
    </row>
    <row r="85" spans="2:17" ht="33.6" customHeight="1" x14ac:dyDescent="0.3">
      <c r="B85" s="123"/>
      <c r="C85" s="123"/>
      <c r="D85" s="3"/>
      <c r="E85" s="3"/>
      <c r="F85" s="3"/>
      <c r="G85" s="3"/>
      <c r="H85" s="3"/>
      <c r="I85" s="5"/>
      <c r="J85" s="123"/>
      <c r="K85" s="242"/>
      <c r="L85" s="80"/>
      <c r="M85" s="102"/>
      <c r="N85" s="102"/>
      <c r="O85" s="102"/>
      <c r="P85" s="274"/>
      <c r="Q85" s="274"/>
    </row>
    <row r="86" spans="2:17" ht="33.6" customHeight="1" x14ac:dyDescent="0.3">
      <c r="B86" s="195"/>
      <c r="C86" s="195"/>
      <c r="D86" s="196"/>
      <c r="E86" s="196"/>
      <c r="F86" s="196"/>
      <c r="G86" s="196"/>
      <c r="H86" s="196"/>
      <c r="I86" s="198"/>
      <c r="J86" s="195"/>
      <c r="K86" s="200"/>
      <c r="L86" s="314"/>
      <c r="M86" s="10"/>
      <c r="N86" s="10"/>
      <c r="O86" s="10"/>
      <c r="P86" s="197"/>
      <c r="Q86" s="197"/>
    </row>
    <row r="87" spans="2:17" ht="33.6" customHeight="1" x14ac:dyDescent="0.3">
      <c r="B87" s="195"/>
      <c r="C87" s="195"/>
      <c r="D87" s="196"/>
      <c r="E87" s="196"/>
      <c r="F87" s="196"/>
      <c r="G87" s="196"/>
      <c r="H87" s="196"/>
      <c r="I87" s="198"/>
      <c r="J87" s="195"/>
      <c r="K87" s="200"/>
      <c r="L87" s="314"/>
      <c r="M87" s="10"/>
      <c r="N87" s="10"/>
      <c r="O87" s="10"/>
      <c r="P87" s="197"/>
      <c r="Q87" s="197"/>
    </row>
    <row r="88" spans="2:17" ht="33.6" customHeight="1" x14ac:dyDescent="0.3">
      <c r="B88" s="195"/>
      <c r="C88" s="195"/>
      <c r="D88" s="196"/>
      <c r="E88" s="196"/>
      <c r="F88" s="196"/>
      <c r="G88" s="196"/>
      <c r="H88" s="196"/>
      <c r="I88" s="198"/>
      <c r="J88" s="195"/>
      <c r="K88" s="200"/>
      <c r="L88" s="314"/>
      <c r="M88" s="10"/>
      <c r="N88" s="10"/>
      <c r="O88" s="10"/>
      <c r="P88" s="197"/>
      <c r="Q88" s="197"/>
    </row>
    <row r="90" spans="2:17" ht="15" thickBot="1" x14ac:dyDescent="0.35"/>
    <row r="91" spans="2:17" ht="26.4" thickBot="1" x14ac:dyDescent="0.35">
      <c r="B91" s="326" t="s">
        <v>45</v>
      </c>
      <c r="C91" s="327"/>
      <c r="D91" s="327"/>
      <c r="E91" s="327"/>
      <c r="F91" s="327"/>
      <c r="G91" s="327"/>
      <c r="H91" s="327"/>
      <c r="I91" s="327"/>
      <c r="J91" s="327"/>
      <c r="K91" s="327"/>
      <c r="L91" s="327"/>
      <c r="M91" s="327"/>
      <c r="N91" s="328"/>
    </row>
    <row r="94" spans="2:17" ht="46.2" customHeight="1" x14ac:dyDescent="0.3">
      <c r="B94" s="62" t="s">
        <v>32</v>
      </c>
      <c r="C94" s="62" t="s">
        <v>46</v>
      </c>
      <c r="D94" s="332" t="s">
        <v>3</v>
      </c>
      <c r="E94" s="333"/>
    </row>
    <row r="95" spans="2:17" ht="46.95" customHeight="1" x14ac:dyDescent="0.3">
      <c r="B95" s="63" t="s">
        <v>88</v>
      </c>
      <c r="C95" s="274" t="s">
        <v>96</v>
      </c>
      <c r="D95" s="390" t="s">
        <v>533</v>
      </c>
      <c r="E95" s="406"/>
    </row>
    <row r="98" spans="1:26" ht="25.8" x14ac:dyDescent="0.3">
      <c r="B98" s="324" t="s">
        <v>62</v>
      </c>
      <c r="C98" s="325"/>
      <c r="D98" s="325"/>
      <c r="E98" s="325"/>
      <c r="F98" s="325"/>
      <c r="G98" s="325"/>
      <c r="H98" s="325"/>
      <c r="I98" s="325"/>
      <c r="J98" s="325"/>
      <c r="K98" s="325"/>
      <c r="L98" s="325"/>
      <c r="M98" s="325"/>
      <c r="N98" s="325"/>
      <c r="O98" s="325"/>
      <c r="P98" s="325"/>
    </row>
    <row r="100" spans="1:26" ht="15" thickBot="1" x14ac:dyDescent="0.35"/>
    <row r="101" spans="1:26" ht="26.4" thickBot="1" x14ac:dyDescent="0.35">
      <c r="B101" s="326" t="s">
        <v>53</v>
      </c>
      <c r="C101" s="327"/>
      <c r="D101" s="327"/>
      <c r="E101" s="327"/>
      <c r="F101" s="327"/>
      <c r="G101" s="327"/>
      <c r="H101" s="327"/>
      <c r="I101" s="327"/>
      <c r="J101" s="327"/>
      <c r="K101" s="327"/>
      <c r="L101" s="327"/>
      <c r="M101" s="327"/>
      <c r="N101" s="328"/>
    </row>
    <row r="103" spans="1:26" ht="15" thickBot="1" x14ac:dyDescent="0.35">
      <c r="M103" s="59"/>
      <c r="N103" s="59"/>
    </row>
    <row r="104" spans="1:26" s="88" customFormat="1" ht="109.5" customHeight="1" x14ac:dyDescent="0.3">
      <c r="B104" s="99" t="s">
        <v>105</v>
      </c>
      <c r="C104" s="99" t="s">
        <v>106</v>
      </c>
      <c r="D104" s="99" t="s">
        <v>107</v>
      </c>
      <c r="E104" s="99" t="s">
        <v>44</v>
      </c>
      <c r="F104" s="99" t="s">
        <v>22</v>
      </c>
      <c r="G104" s="99" t="s">
        <v>65</v>
      </c>
      <c r="H104" s="99" t="s">
        <v>17</v>
      </c>
      <c r="I104" s="99" t="s">
        <v>10</v>
      </c>
      <c r="J104" s="99" t="s">
        <v>30</v>
      </c>
      <c r="K104" s="99" t="s">
        <v>60</v>
      </c>
      <c r="L104" s="99" t="s">
        <v>20</v>
      </c>
      <c r="M104" s="84" t="s">
        <v>26</v>
      </c>
      <c r="N104" s="99" t="s">
        <v>108</v>
      </c>
      <c r="O104" s="99" t="s">
        <v>35</v>
      </c>
      <c r="P104" s="270" t="s">
        <v>11</v>
      </c>
      <c r="Q104" s="270" t="s">
        <v>19</v>
      </c>
    </row>
    <row r="105" spans="1:26" s="98" customFormat="1" ht="48" x14ac:dyDescent="0.3">
      <c r="A105" s="129">
        <v>1</v>
      </c>
      <c r="B105" s="98" t="s">
        <v>483</v>
      </c>
      <c r="C105" s="98" t="s">
        <v>483</v>
      </c>
      <c r="D105" s="98" t="s">
        <v>532</v>
      </c>
      <c r="E105" s="129">
        <v>18</v>
      </c>
      <c r="F105" s="98" t="s">
        <v>96</v>
      </c>
      <c r="G105" s="98" t="s">
        <v>120</v>
      </c>
      <c r="H105" s="98">
        <v>40316</v>
      </c>
      <c r="I105" s="98">
        <v>40527</v>
      </c>
      <c r="J105" s="98" t="s">
        <v>97</v>
      </c>
      <c r="K105" s="313">
        <f t="shared" ref="K105:K112" si="0">(I105-H105)/30</f>
        <v>7.0333333333333332</v>
      </c>
      <c r="L105" s="98" t="s">
        <v>120</v>
      </c>
      <c r="M105" s="117">
        <v>115</v>
      </c>
      <c r="N105" s="98" t="s">
        <v>120</v>
      </c>
      <c r="O105" s="26">
        <v>158815260</v>
      </c>
      <c r="P105" s="98" t="s">
        <v>485</v>
      </c>
      <c r="Q105" s="98" t="s">
        <v>484</v>
      </c>
    </row>
    <row r="106" spans="1:26" s="94" customFormat="1" ht="86.4" x14ac:dyDescent="0.3">
      <c r="A106" s="42">
        <f t="shared" ref="A106:A112" si="1">+A105+1</f>
        <v>2</v>
      </c>
      <c r="B106" s="96" t="s">
        <v>483</v>
      </c>
      <c r="C106" s="96" t="s">
        <v>483</v>
      </c>
      <c r="D106" s="95" t="s">
        <v>482</v>
      </c>
      <c r="E106" s="129">
        <v>2111621</v>
      </c>
      <c r="F106" s="91" t="s">
        <v>96</v>
      </c>
      <c r="G106" s="91" t="s">
        <v>120</v>
      </c>
      <c r="H106" s="98">
        <v>40814</v>
      </c>
      <c r="I106" s="98">
        <v>40977</v>
      </c>
      <c r="J106" s="92" t="s">
        <v>97</v>
      </c>
      <c r="K106" s="313">
        <f t="shared" si="0"/>
        <v>5.4333333333333336</v>
      </c>
      <c r="L106" s="92" t="s">
        <v>120</v>
      </c>
      <c r="M106" s="148">
        <v>126</v>
      </c>
      <c r="N106" s="83" t="s">
        <v>120</v>
      </c>
      <c r="O106" s="26">
        <v>114276812</v>
      </c>
      <c r="P106" s="26">
        <v>150</v>
      </c>
      <c r="Q106" s="109" t="s">
        <v>531</v>
      </c>
      <c r="R106" s="93"/>
      <c r="S106" s="93"/>
      <c r="T106" s="93"/>
      <c r="U106" s="93"/>
      <c r="V106" s="93"/>
      <c r="W106" s="93"/>
      <c r="X106" s="93"/>
      <c r="Y106" s="93"/>
      <c r="Z106" s="93"/>
    </row>
    <row r="107" spans="1:26" s="94" customFormat="1" ht="72" x14ac:dyDescent="0.3">
      <c r="A107" s="42">
        <f t="shared" si="1"/>
        <v>3</v>
      </c>
      <c r="B107" s="96" t="s">
        <v>483</v>
      </c>
      <c r="C107" s="96" t="s">
        <v>483</v>
      </c>
      <c r="D107" s="95" t="s">
        <v>482</v>
      </c>
      <c r="E107" s="129">
        <v>2120852</v>
      </c>
      <c r="F107" s="91" t="s">
        <v>96</v>
      </c>
      <c r="G107" s="91" t="s">
        <v>120</v>
      </c>
      <c r="H107" s="98">
        <v>41003</v>
      </c>
      <c r="I107" s="98">
        <v>41179</v>
      </c>
      <c r="J107" s="92" t="s">
        <v>97</v>
      </c>
      <c r="K107" s="313">
        <f t="shared" si="0"/>
        <v>5.8666666666666663</v>
      </c>
      <c r="L107" s="92" t="s">
        <v>120</v>
      </c>
      <c r="M107" s="117">
        <v>126</v>
      </c>
      <c r="N107" s="83" t="s">
        <v>120</v>
      </c>
      <c r="O107" s="26">
        <v>158850778</v>
      </c>
      <c r="P107" s="26">
        <v>151</v>
      </c>
      <c r="Q107" s="109"/>
      <c r="R107" s="93"/>
      <c r="S107" s="93"/>
      <c r="T107" s="93"/>
      <c r="U107" s="93"/>
      <c r="V107" s="93"/>
      <c r="W107" s="93"/>
      <c r="X107" s="93"/>
      <c r="Y107" s="93"/>
      <c r="Z107" s="93"/>
    </row>
    <row r="108" spans="1:26" s="94" customFormat="1" ht="72" x14ac:dyDescent="0.3">
      <c r="A108" s="42">
        <f t="shared" si="1"/>
        <v>4</v>
      </c>
      <c r="B108" s="96" t="s">
        <v>483</v>
      </c>
      <c r="C108" s="96" t="s">
        <v>483</v>
      </c>
      <c r="D108" s="95" t="s">
        <v>482</v>
      </c>
      <c r="E108" s="129">
        <v>2123416</v>
      </c>
      <c r="F108" s="91" t="s">
        <v>96</v>
      </c>
      <c r="G108" s="91" t="s">
        <v>120</v>
      </c>
      <c r="H108" s="98">
        <v>41184</v>
      </c>
      <c r="I108" s="98">
        <v>41258</v>
      </c>
      <c r="J108" s="92" t="s">
        <v>97</v>
      </c>
      <c r="K108" s="313">
        <f t="shared" si="0"/>
        <v>2.4666666666666668</v>
      </c>
      <c r="L108" s="92" t="s">
        <v>120</v>
      </c>
      <c r="M108" s="117">
        <v>70</v>
      </c>
      <c r="N108" s="83" t="s">
        <v>120</v>
      </c>
      <c r="O108" s="26">
        <v>21121450</v>
      </c>
      <c r="P108" s="26">
        <v>152</v>
      </c>
      <c r="Q108" s="109"/>
      <c r="R108" s="93"/>
      <c r="S108" s="93"/>
      <c r="T108" s="93"/>
      <c r="U108" s="93"/>
      <c r="V108" s="93"/>
      <c r="W108" s="93"/>
      <c r="X108" s="93"/>
      <c r="Y108" s="93"/>
      <c r="Z108" s="93"/>
    </row>
    <row r="109" spans="1:26" s="94" customFormat="1" x14ac:dyDescent="0.3">
      <c r="A109" s="42">
        <f t="shared" si="1"/>
        <v>5</v>
      </c>
      <c r="B109" s="95"/>
      <c r="C109" s="96"/>
      <c r="D109" s="95"/>
      <c r="E109" s="129"/>
      <c r="F109" s="91"/>
      <c r="G109" s="91"/>
      <c r="H109" s="91"/>
      <c r="I109" s="98"/>
      <c r="J109" s="92"/>
      <c r="K109" s="313">
        <f t="shared" si="0"/>
        <v>0</v>
      </c>
      <c r="L109" s="92"/>
      <c r="M109" s="117"/>
      <c r="N109" s="83"/>
      <c r="O109" s="26"/>
      <c r="P109" s="26"/>
      <c r="Q109" s="109"/>
      <c r="R109" s="93"/>
      <c r="S109" s="93"/>
      <c r="T109" s="93"/>
      <c r="U109" s="93"/>
      <c r="V109" s="93"/>
      <c r="W109" s="93"/>
      <c r="X109" s="93"/>
      <c r="Y109" s="93"/>
      <c r="Z109" s="93"/>
    </row>
    <row r="110" spans="1:26" s="94" customFormat="1" x14ac:dyDescent="0.3">
      <c r="A110" s="42">
        <f t="shared" si="1"/>
        <v>6</v>
      </c>
      <c r="B110" s="95"/>
      <c r="C110" s="96"/>
      <c r="D110" s="95"/>
      <c r="E110" s="129"/>
      <c r="F110" s="91"/>
      <c r="G110" s="91"/>
      <c r="H110" s="91"/>
      <c r="I110" s="98"/>
      <c r="J110" s="92"/>
      <c r="K110" s="313">
        <f t="shared" si="0"/>
        <v>0</v>
      </c>
      <c r="L110" s="92"/>
      <c r="M110" s="117"/>
      <c r="N110" s="83"/>
      <c r="O110" s="26"/>
      <c r="P110" s="26"/>
      <c r="Q110" s="109"/>
      <c r="R110" s="93"/>
      <c r="S110" s="93"/>
      <c r="T110" s="93"/>
      <c r="U110" s="93"/>
      <c r="V110" s="93"/>
      <c r="W110" s="93"/>
      <c r="X110" s="93"/>
      <c r="Y110" s="93"/>
      <c r="Z110" s="93"/>
    </row>
    <row r="111" spans="1:26" s="94" customFormat="1" x14ac:dyDescent="0.3">
      <c r="A111" s="42">
        <f t="shared" si="1"/>
        <v>7</v>
      </c>
      <c r="B111" s="95"/>
      <c r="C111" s="96"/>
      <c r="D111" s="95"/>
      <c r="E111" s="129"/>
      <c r="F111" s="91"/>
      <c r="G111" s="91"/>
      <c r="H111" s="91"/>
      <c r="I111" s="98"/>
      <c r="J111" s="92"/>
      <c r="K111" s="313">
        <f t="shared" si="0"/>
        <v>0</v>
      </c>
      <c r="L111" s="92"/>
      <c r="M111" s="117"/>
      <c r="N111" s="83"/>
      <c r="O111" s="26"/>
      <c r="P111" s="26"/>
      <c r="Q111" s="109"/>
      <c r="R111" s="93"/>
      <c r="S111" s="93"/>
      <c r="T111" s="93"/>
      <c r="U111" s="93"/>
      <c r="V111" s="93"/>
      <c r="W111" s="93"/>
      <c r="X111" s="93"/>
      <c r="Y111" s="93"/>
      <c r="Z111" s="93"/>
    </row>
    <row r="112" spans="1:26" s="94" customFormat="1" x14ac:dyDescent="0.3">
      <c r="A112" s="42">
        <f t="shared" si="1"/>
        <v>8</v>
      </c>
      <c r="B112" s="95"/>
      <c r="C112" s="96"/>
      <c r="D112" s="95"/>
      <c r="E112" s="129"/>
      <c r="F112" s="91"/>
      <c r="G112" s="91"/>
      <c r="H112" s="91"/>
      <c r="I112" s="98"/>
      <c r="J112" s="92"/>
      <c r="K112" s="313">
        <f t="shared" si="0"/>
        <v>0</v>
      </c>
      <c r="L112" s="92"/>
      <c r="M112" s="83"/>
      <c r="N112" s="83"/>
      <c r="O112" s="26"/>
      <c r="P112" s="26"/>
      <c r="Q112" s="109"/>
      <c r="R112" s="93"/>
      <c r="S112" s="93"/>
      <c r="T112" s="93"/>
      <c r="U112" s="93"/>
      <c r="V112" s="93"/>
      <c r="W112" s="93"/>
      <c r="X112" s="93"/>
      <c r="Y112" s="93"/>
      <c r="Z112" s="93"/>
    </row>
    <row r="113" spans="1:17" s="94" customFormat="1" x14ac:dyDescent="0.3">
      <c r="A113" s="42"/>
      <c r="B113" s="45" t="s">
        <v>16</v>
      </c>
      <c r="C113" s="96"/>
      <c r="D113" s="95"/>
      <c r="E113" s="129"/>
      <c r="F113" s="91"/>
      <c r="G113" s="91"/>
      <c r="H113" s="91"/>
      <c r="I113" s="98"/>
      <c r="J113" s="92"/>
      <c r="K113" s="177">
        <f>SUM(K105:K112)</f>
        <v>20.799999999999997</v>
      </c>
      <c r="L113" s="97">
        <f>SUM(L105:L112)</f>
        <v>0</v>
      </c>
      <c r="M113" s="107">
        <f>SUM(M105:M112)</f>
        <v>437</v>
      </c>
      <c r="N113" s="97">
        <f>SUM(N105:N112)</f>
        <v>0</v>
      </c>
      <c r="O113" s="26"/>
      <c r="P113" s="26"/>
      <c r="Q113" s="110"/>
    </row>
    <row r="114" spans="1:17" x14ac:dyDescent="0.3">
      <c r="B114" s="29"/>
      <c r="C114" s="29"/>
      <c r="D114" s="29"/>
      <c r="E114" s="244"/>
      <c r="F114" s="29"/>
      <c r="G114" s="29"/>
      <c r="H114" s="29"/>
      <c r="I114" s="29"/>
      <c r="J114" s="29"/>
      <c r="K114" s="29"/>
      <c r="L114" s="29"/>
      <c r="M114" s="29"/>
      <c r="N114" s="29"/>
      <c r="O114" s="29"/>
      <c r="P114" s="29"/>
    </row>
    <row r="115" spans="1:17" ht="18" x14ac:dyDescent="0.3">
      <c r="B115" s="54" t="s">
        <v>31</v>
      </c>
      <c r="C115" s="67">
        <f>+K113</f>
        <v>20.799999999999997</v>
      </c>
      <c r="H115" s="30"/>
      <c r="I115" s="30"/>
      <c r="J115" s="30"/>
      <c r="K115" s="30"/>
      <c r="L115" s="30"/>
      <c r="M115" s="30"/>
      <c r="N115" s="29"/>
      <c r="O115" s="29"/>
      <c r="P115" s="29"/>
    </row>
    <row r="117" spans="1:17" ht="15" thickBot="1" x14ac:dyDescent="0.35"/>
    <row r="118" spans="1:17" ht="37.200000000000003" customHeight="1" thickBot="1" x14ac:dyDescent="0.35">
      <c r="B118" s="70" t="s">
        <v>48</v>
      </c>
      <c r="C118" s="71" t="s">
        <v>49</v>
      </c>
      <c r="D118" s="70" t="s">
        <v>50</v>
      </c>
      <c r="E118" s="71" t="s">
        <v>54</v>
      </c>
    </row>
    <row r="119" spans="1:17" ht="41.4" customHeight="1" x14ac:dyDescent="0.3">
      <c r="B119" s="61" t="s">
        <v>89</v>
      </c>
      <c r="C119" s="64">
        <v>20</v>
      </c>
      <c r="D119" s="64"/>
      <c r="E119" s="329">
        <f>+D119+D120+D121</f>
        <v>40</v>
      </c>
    </row>
    <row r="120" spans="1:17" x14ac:dyDescent="0.3">
      <c r="B120" s="61" t="s">
        <v>90</v>
      </c>
      <c r="C120" s="52">
        <v>30</v>
      </c>
      <c r="D120" s="274"/>
      <c r="E120" s="330"/>
    </row>
    <row r="121" spans="1:17" ht="15" thickBot="1" x14ac:dyDescent="0.35">
      <c r="B121" s="61" t="s">
        <v>91</v>
      </c>
      <c r="C121" s="66">
        <v>40</v>
      </c>
      <c r="D121" s="66">
        <v>40</v>
      </c>
      <c r="E121" s="331"/>
    </row>
    <row r="123" spans="1:17" ht="15" thickBot="1" x14ac:dyDescent="0.35"/>
    <row r="124" spans="1:17" ht="26.4" thickBot="1" x14ac:dyDescent="0.35">
      <c r="B124" s="326" t="s">
        <v>51</v>
      </c>
      <c r="C124" s="327"/>
      <c r="D124" s="327"/>
      <c r="E124" s="327"/>
      <c r="F124" s="327"/>
      <c r="G124" s="327"/>
      <c r="H124" s="327"/>
      <c r="I124" s="327"/>
      <c r="J124" s="327"/>
      <c r="K124" s="327"/>
      <c r="L124" s="327"/>
      <c r="M124" s="327"/>
      <c r="N124" s="328"/>
    </row>
    <row r="126" spans="1:17" ht="33" customHeight="1" x14ac:dyDescent="0.3">
      <c r="B126" s="354" t="s">
        <v>0</v>
      </c>
      <c r="C126" s="354" t="s">
        <v>38</v>
      </c>
      <c r="D126" s="354" t="s">
        <v>39</v>
      </c>
      <c r="E126" s="354" t="s">
        <v>78</v>
      </c>
      <c r="F126" s="354" t="s">
        <v>80</v>
      </c>
      <c r="G126" s="354" t="s">
        <v>81</v>
      </c>
      <c r="H126" s="354" t="s">
        <v>82</v>
      </c>
      <c r="I126" s="354" t="s">
        <v>79</v>
      </c>
      <c r="J126" s="332" t="s">
        <v>83</v>
      </c>
      <c r="K126" s="350"/>
      <c r="L126" s="333"/>
      <c r="M126" s="354" t="s">
        <v>87</v>
      </c>
      <c r="N126" s="354" t="s">
        <v>40</v>
      </c>
      <c r="O126" s="354" t="s">
        <v>41</v>
      </c>
      <c r="P126" s="356" t="s">
        <v>3</v>
      </c>
      <c r="Q126" s="357"/>
    </row>
    <row r="127" spans="1:17" ht="72" customHeight="1" x14ac:dyDescent="0.3">
      <c r="B127" s="355"/>
      <c r="C127" s="355"/>
      <c r="D127" s="355"/>
      <c r="E127" s="355"/>
      <c r="F127" s="355"/>
      <c r="G127" s="355"/>
      <c r="H127" s="355"/>
      <c r="I127" s="355"/>
      <c r="J127" s="271" t="s">
        <v>84</v>
      </c>
      <c r="K127" s="271" t="s">
        <v>85</v>
      </c>
      <c r="L127" s="271" t="s">
        <v>86</v>
      </c>
      <c r="M127" s="355"/>
      <c r="N127" s="355"/>
      <c r="O127" s="355"/>
      <c r="P127" s="358"/>
      <c r="Q127" s="359"/>
    </row>
    <row r="128" spans="1:17" ht="60.75" customHeight="1" x14ac:dyDescent="0.3">
      <c r="B128" s="123" t="s">
        <v>115</v>
      </c>
      <c r="C128" s="123">
        <v>109</v>
      </c>
      <c r="D128" s="237" t="s">
        <v>375</v>
      </c>
      <c r="E128" s="310">
        <v>38211898</v>
      </c>
      <c r="F128" s="237" t="s">
        <v>480</v>
      </c>
      <c r="G128" s="237" t="s">
        <v>195</v>
      </c>
      <c r="H128" s="312">
        <v>40445</v>
      </c>
      <c r="I128" s="242" t="s">
        <v>120</v>
      </c>
      <c r="J128" s="237" t="s">
        <v>358</v>
      </c>
      <c r="K128" s="250" t="s">
        <v>479</v>
      </c>
      <c r="L128" s="250" t="s">
        <v>478</v>
      </c>
      <c r="M128" s="250" t="s">
        <v>96</v>
      </c>
      <c r="N128" s="250" t="s">
        <v>96</v>
      </c>
      <c r="O128" s="250" t="s">
        <v>96</v>
      </c>
      <c r="P128" s="404" t="s">
        <v>530</v>
      </c>
      <c r="Q128" s="405"/>
    </row>
    <row r="129" spans="2:17" ht="60.75" customHeight="1" x14ac:dyDescent="0.3">
      <c r="B129" s="123" t="s">
        <v>114</v>
      </c>
      <c r="C129" s="123">
        <v>109</v>
      </c>
      <c r="D129" s="237" t="s">
        <v>475</v>
      </c>
      <c r="E129" s="310">
        <v>93379440</v>
      </c>
      <c r="F129" s="237" t="s">
        <v>474</v>
      </c>
      <c r="G129" s="237" t="s">
        <v>195</v>
      </c>
      <c r="H129" s="312" t="s">
        <v>473</v>
      </c>
      <c r="I129" s="242" t="s">
        <v>120</v>
      </c>
      <c r="J129" s="237" t="s">
        <v>358</v>
      </c>
      <c r="K129" s="237" t="s">
        <v>472</v>
      </c>
      <c r="L129" s="250" t="s">
        <v>471</v>
      </c>
      <c r="M129" s="250" t="s">
        <v>96</v>
      </c>
      <c r="N129" s="250" t="s">
        <v>96</v>
      </c>
      <c r="O129" s="250" t="s">
        <v>97</v>
      </c>
      <c r="P129" s="404" t="s">
        <v>529</v>
      </c>
      <c r="Q129" s="405"/>
    </row>
    <row r="130" spans="2:17" ht="33.6" customHeight="1" x14ac:dyDescent="0.3">
      <c r="B130" s="123" t="s">
        <v>116</v>
      </c>
      <c r="C130" s="123">
        <v>109</v>
      </c>
      <c r="D130" s="237" t="s">
        <v>203</v>
      </c>
      <c r="E130" s="310">
        <v>1110446233</v>
      </c>
      <c r="F130" s="237" t="s">
        <v>204</v>
      </c>
      <c r="G130" s="309" t="s">
        <v>205</v>
      </c>
      <c r="H130" s="289" t="s">
        <v>469</v>
      </c>
      <c r="I130" s="242" t="s">
        <v>120</v>
      </c>
      <c r="J130" s="293" t="s">
        <v>468</v>
      </c>
      <c r="K130" s="286" t="s">
        <v>467</v>
      </c>
      <c r="L130" s="286" t="s">
        <v>466</v>
      </c>
      <c r="M130" s="250" t="s">
        <v>96</v>
      </c>
      <c r="N130" s="250" t="s">
        <v>96</v>
      </c>
      <c r="O130" s="250" t="s">
        <v>96</v>
      </c>
      <c r="P130" s="404" t="s">
        <v>528</v>
      </c>
      <c r="Q130" s="405"/>
    </row>
    <row r="133" spans="2:17" ht="15" thickBot="1" x14ac:dyDescent="0.35"/>
    <row r="134" spans="2:17" ht="54" customHeight="1" x14ac:dyDescent="0.3">
      <c r="B134" s="105" t="s">
        <v>32</v>
      </c>
      <c r="C134" s="105" t="s">
        <v>48</v>
      </c>
      <c r="D134" s="271" t="s">
        <v>49</v>
      </c>
      <c r="E134" s="105" t="s">
        <v>50</v>
      </c>
      <c r="F134" s="71" t="s">
        <v>55</v>
      </c>
      <c r="G134" s="275"/>
    </row>
    <row r="135" spans="2:17" ht="120.75" customHeight="1" x14ac:dyDescent="0.2">
      <c r="B135" s="344" t="s">
        <v>52</v>
      </c>
      <c r="C135" s="6" t="s">
        <v>92</v>
      </c>
      <c r="D135" s="274">
        <v>25</v>
      </c>
      <c r="E135" s="274">
        <v>25</v>
      </c>
      <c r="F135" s="345">
        <f>+E135+E136+E137</f>
        <v>35</v>
      </c>
      <c r="G135" s="77"/>
    </row>
    <row r="136" spans="2:17" ht="76.2" customHeight="1" x14ac:dyDescent="0.2">
      <c r="B136" s="344"/>
      <c r="C136" s="6" t="s">
        <v>93</v>
      </c>
      <c r="D136" s="232">
        <v>25</v>
      </c>
      <c r="E136" s="274">
        <v>0</v>
      </c>
      <c r="F136" s="346"/>
      <c r="G136" s="77"/>
    </row>
    <row r="137" spans="2:17" ht="69" customHeight="1" x14ac:dyDescent="0.2">
      <c r="B137" s="344"/>
      <c r="C137" s="6" t="s">
        <v>94</v>
      </c>
      <c r="D137" s="274">
        <v>10</v>
      </c>
      <c r="E137" s="274">
        <v>10</v>
      </c>
      <c r="F137" s="347"/>
      <c r="G137" s="77"/>
    </row>
    <row r="138" spans="2:17" x14ac:dyDescent="0.3">
      <c r="C138" s="85"/>
    </row>
    <row r="141" spans="2:17" x14ac:dyDescent="0.3">
      <c r="B141" s="103" t="s">
        <v>56</v>
      </c>
    </row>
    <row r="144" spans="2:17" x14ac:dyDescent="0.3">
      <c r="B144" s="106" t="s">
        <v>32</v>
      </c>
      <c r="C144" s="106" t="s">
        <v>57</v>
      </c>
      <c r="D144" s="105" t="s">
        <v>50</v>
      </c>
      <c r="E144" s="105" t="s">
        <v>16</v>
      </c>
    </row>
    <row r="145" spans="2:5" ht="53.25" customHeight="1" x14ac:dyDescent="0.3">
      <c r="B145" s="86" t="s">
        <v>58</v>
      </c>
      <c r="C145" s="87">
        <v>40</v>
      </c>
      <c r="D145" s="274">
        <f>+E119</f>
        <v>40</v>
      </c>
      <c r="E145" s="335">
        <f>+D145+D146</f>
        <v>75</v>
      </c>
    </row>
    <row r="146" spans="2:5" ht="65.25" customHeight="1" x14ac:dyDescent="0.3">
      <c r="B146" s="86" t="s">
        <v>59</v>
      </c>
      <c r="C146" s="87">
        <v>60</v>
      </c>
      <c r="D146" s="274">
        <f>+F135</f>
        <v>35</v>
      </c>
      <c r="E146" s="336"/>
    </row>
  </sheetData>
  <mergeCells count="62">
    <mergeCell ref="D94:E94"/>
    <mergeCell ref="D95:E95"/>
    <mergeCell ref="B98:P98"/>
    <mergeCell ref="B101:N101"/>
    <mergeCell ref="E145:E146"/>
    <mergeCell ref="J126:L126"/>
    <mergeCell ref="M126:M127"/>
    <mergeCell ref="N126:N127"/>
    <mergeCell ref="O126:O127"/>
    <mergeCell ref="P126:Q127"/>
    <mergeCell ref="F126:F127"/>
    <mergeCell ref="G126:G127"/>
    <mergeCell ref="H126:H127"/>
    <mergeCell ref="I126:I127"/>
    <mergeCell ref="P80:Q80"/>
    <mergeCell ref="P130:Q130"/>
    <mergeCell ref="P128:Q128"/>
    <mergeCell ref="P129:Q129"/>
    <mergeCell ref="P84:Q84"/>
    <mergeCell ref="B91:N91"/>
    <mergeCell ref="O77:O78"/>
    <mergeCell ref="P77:Q78"/>
    <mergeCell ref="B135:B137"/>
    <mergeCell ref="F135:F137"/>
    <mergeCell ref="E119:E121"/>
    <mergeCell ref="B124:N124"/>
    <mergeCell ref="B126:B127"/>
    <mergeCell ref="C126:C127"/>
    <mergeCell ref="D126:D127"/>
    <mergeCell ref="E126:E127"/>
    <mergeCell ref="G77:G78"/>
    <mergeCell ref="H77:H78"/>
    <mergeCell ref="I77:I78"/>
    <mergeCell ref="J77:L77"/>
    <mergeCell ref="M77:M78"/>
    <mergeCell ref="N77:N78"/>
    <mergeCell ref="C60:N60"/>
    <mergeCell ref="B62:N62"/>
    <mergeCell ref="P79:Q79"/>
    <mergeCell ref="P66:Q66"/>
    <mergeCell ref="B72:N72"/>
    <mergeCell ref="B77:B78"/>
    <mergeCell ref="C77:C78"/>
    <mergeCell ref="D77:D78"/>
    <mergeCell ref="E77:E78"/>
    <mergeCell ref="F77:F78"/>
    <mergeCell ref="P65:Q65"/>
    <mergeCell ref="M46:N46"/>
    <mergeCell ref="B56:B57"/>
    <mergeCell ref="C56:C57"/>
    <mergeCell ref="D56:E56"/>
    <mergeCell ref="C9:N9"/>
    <mergeCell ref="C10:N10"/>
    <mergeCell ref="C11:E11"/>
    <mergeCell ref="B15:C22"/>
    <mergeCell ref="B23:C23"/>
    <mergeCell ref="E41:E42"/>
    <mergeCell ref="B2:P2"/>
    <mergeCell ref="B4:P4"/>
    <mergeCell ref="A5:L5"/>
    <mergeCell ref="C7:N7"/>
    <mergeCell ref="C8:N8"/>
  </mergeCells>
  <dataValidations count="2">
    <dataValidation type="decimal" allowBlank="1" showInputMessage="1" showErrorMessage="1" sqref="WVH983062 WLL983062 C65558 IV65558 SR65558 ACN65558 AMJ65558 AWF65558 BGB65558 BPX65558 BZT65558 CJP65558 CTL65558 DDH65558 DND65558 DWZ65558 EGV65558 EQR65558 FAN65558 FKJ65558 FUF65558 GEB65558 GNX65558 GXT65558 HHP65558 HRL65558 IBH65558 ILD65558 IUZ65558 JEV65558 JOR65558 JYN65558 KIJ65558 KSF65558 LCB65558 LLX65558 LVT65558 MFP65558 MPL65558 MZH65558 NJD65558 NSZ65558 OCV65558 OMR65558 OWN65558 PGJ65558 PQF65558 QAB65558 QJX65558 QTT65558 RDP65558 RNL65558 RXH65558 SHD65558 SQZ65558 TAV65558 TKR65558 TUN65558 UEJ65558 UOF65558 UYB65558 VHX65558 VRT65558 WBP65558 WLL65558 WVH65558 C131094 IV131094 SR131094 ACN131094 AMJ131094 AWF131094 BGB131094 BPX131094 BZT131094 CJP131094 CTL131094 DDH131094 DND131094 DWZ131094 EGV131094 EQR131094 FAN131094 FKJ131094 FUF131094 GEB131094 GNX131094 GXT131094 HHP131094 HRL131094 IBH131094 ILD131094 IUZ131094 JEV131094 JOR131094 JYN131094 KIJ131094 KSF131094 LCB131094 LLX131094 LVT131094 MFP131094 MPL131094 MZH131094 NJD131094 NSZ131094 OCV131094 OMR131094 OWN131094 PGJ131094 PQF131094 QAB131094 QJX131094 QTT131094 RDP131094 RNL131094 RXH131094 SHD131094 SQZ131094 TAV131094 TKR131094 TUN131094 UEJ131094 UOF131094 UYB131094 VHX131094 VRT131094 WBP131094 WLL131094 WVH131094 C196630 IV196630 SR196630 ACN196630 AMJ196630 AWF196630 BGB196630 BPX196630 BZT196630 CJP196630 CTL196630 DDH196630 DND196630 DWZ196630 EGV196630 EQR196630 FAN196630 FKJ196630 FUF196630 GEB196630 GNX196630 GXT196630 HHP196630 HRL196630 IBH196630 ILD196630 IUZ196630 JEV196630 JOR196630 JYN196630 KIJ196630 KSF196630 LCB196630 LLX196630 LVT196630 MFP196630 MPL196630 MZH196630 NJD196630 NSZ196630 OCV196630 OMR196630 OWN196630 PGJ196630 PQF196630 QAB196630 QJX196630 QTT196630 RDP196630 RNL196630 RXH196630 SHD196630 SQZ196630 TAV196630 TKR196630 TUN196630 UEJ196630 UOF196630 UYB196630 VHX196630 VRT196630 WBP196630 WLL196630 WVH196630 C262166 IV262166 SR262166 ACN262166 AMJ262166 AWF262166 BGB262166 BPX262166 BZT262166 CJP262166 CTL262166 DDH262166 DND262166 DWZ262166 EGV262166 EQR262166 FAN262166 FKJ262166 FUF262166 GEB262166 GNX262166 GXT262166 HHP262166 HRL262166 IBH262166 ILD262166 IUZ262166 JEV262166 JOR262166 JYN262166 KIJ262166 KSF262166 LCB262166 LLX262166 LVT262166 MFP262166 MPL262166 MZH262166 NJD262166 NSZ262166 OCV262166 OMR262166 OWN262166 PGJ262166 PQF262166 QAB262166 QJX262166 QTT262166 RDP262166 RNL262166 RXH262166 SHD262166 SQZ262166 TAV262166 TKR262166 TUN262166 UEJ262166 UOF262166 UYB262166 VHX262166 VRT262166 WBP262166 WLL262166 WVH262166 C327702 IV327702 SR327702 ACN327702 AMJ327702 AWF327702 BGB327702 BPX327702 BZT327702 CJP327702 CTL327702 DDH327702 DND327702 DWZ327702 EGV327702 EQR327702 FAN327702 FKJ327702 FUF327702 GEB327702 GNX327702 GXT327702 HHP327702 HRL327702 IBH327702 ILD327702 IUZ327702 JEV327702 JOR327702 JYN327702 KIJ327702 KSF327702 LCB327702 LLX327702 LVT327702 MFP327702 MPL327702 MZH327702 NJD327702 NSZ327702 OCV327702 OMR327702 OWN327702 PGJ327702 PQF327702 QAB327702 QJX327702 QTT327702 RDP327702 RNL327702 RXH327702 SHD327702 SQZ327702 TAV327702 TKR327702 TUN327702 UEJ327702 UOF327702 UYB327702 VHX327702 VRT327702 WBP327702 WLL327702 WVH327702 C393238 IV393238 SR393238 ACN393238 AMJ393238 AWF393238 BGB393238 BPX393238 BZT393238 CJP393238 CTL393238 DDH393238 DND393238 DWZ393238 EGV393238 EQR393238 FAN393238 FKJ393238 FUF393238 GEB393238 GNX393238 GXT393238 HHP393238 HRL393238 IBH393238 ILD393238 IUZ393238 JEV393238 JOR393238 JYN393238 KIJ393238 KSF393238 LCB393238 LLX393238 LVT393238 MFP393238 MPL393238 MZH393238 NJD393238 NSZ393238 OCV393238 OMR393238 OWN393238 PGJ393238 PQF393238 QAB393238 QJX393238 QTT393238 RDP393238 RNL393238 RXH393238 SHD393238 SQZ393238 TAV393238 TKR393238 TUN393238 UEJ393238 UOF393238 UYB393238 VHX393238 VRT393238 WBP393238 WLL393238 WVH393238 C458774 IV458774 SR458774 ACN458774 AMJ458774 AWF458774 BGB458774 BPX458774 BZT458774 CJP458774 CTL458774 DDH458774 DND458774 DWZ458774 EGV458774 EQR458774 FAN458774 FKJ458774 FUF458774 GEB458774 GNX458774 GXT458774 HHP458774 HRL458774 IBH458774 ILD458774 IUZ458774 JEV458774 JOR458774 JYN458774 KIJ458774 KSF458774 LCB458774 LLX458774 LVT458774 MFP458774 MPL458774 MZH458774 NJD458774 NSZ458774 OCV458774 OMR458774 OWN458774 PGJ458774 PQF458774 QAB458774 QJX458774 QTT458774 RDP458774 RNL458774 RXH458774 SHD458774 SQZ458774 TAV458774 TKR458774 TUN458774 UEJ458774 UOF458774 UYB458774 VHX458774 VRT458774 WBP458774 WLL458774 WVH458774 C524310 IV524310 SR524310 ACN524310 AMJ524310 AWF524310 BGB524310 BPX524310 BZT524310 CJP524310 CTL524310 DDH524310 DND524310 DWZ524310 EGV524310 EQR524310 FAN524310 FKJ524310 FUF524310 GEB524310 GNX524310 GXT524310 HHP524310 HRL524310 IBH524310 ILD524310 IUZ524310 JEV524310 JOR524310 JYN524310 KIJ524310 KSF524310 LCB524310 LLX524310 LVT524310 MFP524310 MPL524310 MZH524310 NJD524310 NSZ524310 OCV524310 OMR524310 OWN524310 PGJ524310 PQF524310 QAB524310 QJX524310 QTT524310 RDP524310 RNL524310 RXH524310 SHD524310 SQZ524310 TAV524310 TKR524310 TUN524310 UEJ524310 UOF524310 UYB524310 VHX524310 VRT524310 WBP524310 WLL524310 WVH524310 C589846 IV589846 SR589846 ACN589846 AMJ589846 AWF589846 BGB589846 BPX589846 BZT589846 CJP589846 CTL589846 DDH589846 DND589846 DWZ589846 EGV589846 EQR589846 FAN589846 FKJ589846 FUF589846 GEB589846 GNX589846 GXT589846 HHP589846 HRL589846 IBH589846 ILD589846 IUZ589846 JEV589846 JOR589846 JYN589846 KIJ589846 KSF589846 LCB589846 LLX589846 LVT589846 MFP589846 MPL589846 MZH589846 NJD589846 NSZ589846 OCV589846 OMR589846 OWN589846 PGJ589846 PQF589846 QAB589846 QJX589846 QTT589846 RDP589846 RNL589846 RXH589846 SHD589846 SQZ589846 TAV589846 TKR589846 TUN589846 UEJ589846 UOF589846 UYB589846 VHX589846 VRT589846 WBP589846 WLL589846 WVH589846 C655382 IV655382 SR655382 ACN655382 AMJ655382 AWF655382 BGB655382 BPX655382 BZT655382 CJP655382 CTL655382 DDH655382 DND655382 DWZ655382 EGV655382 EQR655382 FAN655382 FKJ655382 FUF655382 GEB655382 GNX655382 GXT655382 HHP655382 HRL655382 IBH655382 ILD655382 IUZ655382 JEV655382 JOR655382 JYN655382 KIJ655382 KSF655382 LCB655382 LLX655382 LVT655382 MFP655382 MPL655382 MZH655382 NJD655382 NSZ655382 OCV655382 OMR655382 OWN655382 PGJ655382 PQF655382 QAB655382 QJX655382 QTT655382 RDP655382 RNL655382 RXH655382 SHD655382 SQZ655382 TAV655382 TKR655382 TUN655382 UEJ655382 UOF655382 UYB655382 VHX655382 VRT655382 WBP655382 WLL655382 WVH655382 C720918 IV720918 SR720918 ACN720918 AMJ720918 AWF720918 BGB720918 BPX720918 BZT720918 CJP720918 CTL720918 DDH720918 DND720918 DWZ720918 EGV720918 EQR720918 FAN720918 FKJ720918 FUF720918 GEB720918 GNX720918 GXT720918 HHP720918 HRL720918 IBH720918 ILD720918 IUZ720918 JEV720918 JOR720918 JYN720918 KIJ720918 KSF720918 LCB720918 LLX720918 LVT720918 MFP720918 MPL720918 MZH720918 NJD720918 NSZ720918 OCV720918 OMR720918 OWN720918 PGJ720918 PQF720918 QAB720918 QJX720918 QTT720918 RDP720918 RNL720918 RXH720918 SHD720918 SQZ720918 TAV720918 TKR720918 TUN720918 UEJ720918 UOF720918 UYB720918 VHX720918 VRT720918 WBP720918 WLL720918 WVH720918 C786454 IV786454 SR786454 ACN786454 AMJ786454 AWF786454 BGB786454 BPX786454 BZT786454 CJP786454 CTL786454 DDH786454 DND786454 DWZ786454 EGV786454 EQR786454 FAN786454 FKJ786454 FUF786454 GEB786454 GNX786454 GXT786454 HHP786454 HRL786454 IBH786454 ILD786454 IUZ786454 JEV786454 JOR786454 JYN786454 KIJ786454 KSF786454 LCB786454 LLX786454 LVT786454 MFP786454 MPL786454 MZH786454 NJD786454 NSZ786454 OCV786454 OMR786454 OWN786454 PGJ786454 PQF786454 QAB786454 QJX786454 QTT786454 RDP786454 RNL786454 RXH786454 SHD786454 SQZ786454 TAV786454 TKR786454 TUN786454 UEJ786454 UOF786454 UYB786454 VHX786454 VRT786454 WBP786454 WLL786454 WVH786454 C851990 IV851990 SR851990 ACN851990 AMJ851990 AWF851990 BGB851990 BPX851990 BZT851990 CJP851990 CTL851990 DDH851990 DND851990 DWZ851990 EGV851990 EQR851990 FAN851990 FKJ851990 FUF851990 GEB851990 GNX851990 GXT851990 HHP851990 HRL851990 IBH851990 ILD851990 IUZ851990 JEV851990 JOR851990 JYN851990 KIJ851990 KSF851990 LCB851990 LLX851990 LVT851990 MFP851990 MPL851990 MZH851990 NJD851990 NSZ851990 OCV851990 OMR851990 OWN851990 PGJ851990 PQF851990 QAB851990 QJX851990 QTT851990 RDP851990 RNL851990 RXH851990 SHD851990 SQZ851990 TAV851990 TKR851990 TUN851990 UEJ851990 UOF851990 UYB851990 VHX851990 VRT851990 WBP851990 WLL851990 WVH851990 C917526 IV917526 SR917526 ACN917526 AMJ917526 AWF917526 BGB917526 BPX917526 BZT917526 CJP917526 CTL917526 DDH917526 DND917526 DWZ917526 EGV917526 EQR917526 FAN917526 FKJ917526 FUF917526 GEB917526 GNX917526 GXT917526 HHP917526 HRL917526 IBH917526 ILD917526 IUZ917526 JEV917526 JOR917526 JYN917526 KIJ917526 KSF917526 LCB917526 LLX917526 LVT917526 MFP917526 MPL917526 MZH917526 NJD917526 NSZ917526 OCV917526 OMR917526 OWN917526 PGJ917526 PQF917526 QAB917526 QJX917526 QTT917526 RDP917526 RNL917526 RXH917526 SHD917526 SQZ917526 TAV917526 TKR917526 TUN917526 UEJ917526 UOF917526 UYB917526 VHX917526 VRT917526 WBP917526 WLL917526 WVH917526 C983062 IV983062 SR983062 ACN983062 AMJ983062 AWF983062 BGB983062 BPX983062 BZT983062 CJP983062 CTL983062 DDH983062 DND983062 DWZ983062 EGV983062 EQR983062 FAN983062 FKJ983062 FUF983062 GEB983062 GNX983062 GXT983062 HHP983062 HRL983062 IBH983062 ILD983062 IUZ983062 JEV983062 JOR983062 JYN983062 KIJ983062 KSF983062 LCB983062 LLX983062 LVT983062 MFP983062 MPL983062 MZH983062 NJD983062 NSZ983062 OCV983062 OMR983062 OWN983062 PGJ983062 PQF983062 QAB983062 QJX983062 QTT983062 RDP983062 RNL983062 RXH983062 SHD983062 SQZ983062 TAV983062 TKR983062 TUN983062 UEJ983062 UOF983062 UYB983062 VHX983062 VRT983062 WBP983062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62 A65558 IS65558 SO65558 ACK65558 AMG65558 AWC65558 BFY65558 BPU65558 BZQ65558 CJM65558 CTI65558 DDE65558 DNA65558 DWW65558 EGS65558 EQO65558 FAK65558 FKG65558 FUC65558 GDY65558 GNU65558 GXQ65558 HHM65558 HRI65558 IBE65558 ILA65558 IUW65558 JES65558 JOO65558 JYK65558 KIG65558 KSC65558 LBY65558 LLU65558 LVQ65558 MFM65558 MPI65558 MZE65558 NJA65558 NSW65558 OCS65558 OMO65558 OWK65558 PGG65558 PQC65558 PZY65558 QJU65558 QTQ65558 RDM65558 RNI65558 RXE65558 SHA65558 SQW65558 TAS65558 TKO65558 TUK65558 UEG65558 UOC65558 UXY65558 VHU65558 VRQ65558 WBM65558 WLI65558 WVE65558 A131094 IS131094 SO131094 ACK131094 AMG131094 AWC131094 BFY131094 BPU131094 BZQ131094 CJM131094 CTI131094 DDE131094 DNA131094 DWW131094 EGS131094 EQO131094 FAK131094 FKG131094 FUC131094 GDY131094 GNU131094 GXQ131094 HHM131094 HRI131094 IBE131094 ILA131094 IUW131094 JES131094 JOO131094 JYK131094 KIG131094 KSC131094 LBY131094 LLU131094 LVQ131094 MFM131094 MPI131094 MZE131094 NJA131094 NSW131094 OCS131094 OMO131094 OWK131094 PGG131094 PQC131094 PZY131094 QJU131094 QTQ131094 RDM131094 RNI131094 RXE131094 SHA131094 SQW131094 TAS131094 TKO131094 TUK131094 UEG131094 UOC131094 UXY131094 VHU131094 VRQ131094 WBM131094 WLI131094 WVE131094 A196630 IS196630 SO196630 ACK196630 AMG196630 AWC196630 BFY196630 BPU196630 BZQ196630 CJM196630 CTI196630 DDE196630 DNA196630 DWW196630 EGS196630 EQO196630 FAK196630 FKG196630 FUC196630 GDY196630 GNU196630 GXQ196630 HHM196630 HRI196630 IBE196630 ILA196630 IUW196630 JES196630 JOO196630 JYK196630 KIG196630 KSC196630 LBY196630 LLU196630 LVQ196630 MFM196630 MPI196630 MZE196630 NJA196630 NSW196630 OCS196630 OMO196630 OWK196630 PGG196630 PQC196630 PZY196630 QJU196630 QTQ196630 RDM196630 RNI196630 RXE196630 SHA196630 SQW196630 TAS196630 TKO196630 TUK196630 UEG196630 UOC196630 UXY196630 VHU196630 VRQ196630 WBM196630 WLI196630 WVE196630 A262166 IS262166 SO262166 ACK262166 AMG262166 AWC262166 BFY262166 BPU262166 BZQ262166 CJM262166 CTI262166 DDE262166 DNA262166 DWW262166 EGS262166 EQO262166 FAK262166 FKG262166 FUC262166 GDY262166 GNU262166 GXQ262166 HHM262166 HRI262166 IBE262166 ILA262166 IUW262166 JES262166 JOO262166 JYK262166 KIG262166 KSC262166 LBY262166 LLU262166 LVQ262166 MFM262166 MPI262166 MZE262166 NJA262166 NSW262166 OCS262166 OMO262166 OWK262166 PGG262166 PQC262166 PZY262166 QJU262166 QTQ262166 RDM262166 RNI262166 RXE262166 SHA262166 SQW262166 TAS262166 TKO262166 TUK262166 UEG262166 UOC262166 UXY262166 VHU262166 VRQ262166 WBM262166 WLI262166 WVE262166 A327702 IS327702 SO327702 ACK327702 AMG327702 AWC327702 BFY327702 BPU327702 BZQ327702 CJM327702 CTI327702 DDE327702 DNA327702 DWW327702 EGS327702 EQO327702 FAK327702 FKG327702 FUC327702 GDY327702 GNU327702 GXQ327702 HHM327702 HRI327702 IBE327702 ILA327702 IUW327702 JES327702 JOO327702 JYK327702 KIG327702 KSC327702 LBY327702 LLU327702 LVQ327702 MFM327702 MPI327702 MZE327702 NJA327702 NSW327702 OCS327702 OMO327702 OWK327702 PGG327702 PQC327702 PZY327702 QJU327702 QTQ327702 RDM327702 RNI327702 RXE327702 SHA327702 SQW327702 TAS327702 TKO327702 TUK327702 UEG327702 UOC327702 UXY327702 VHU327702 VRQ327702 WBM327702 WLI327702 WVE327702 A393238 IS393238 SO393238 ACK393238 AMG393238 AWC393238 BFY393238 BPU393238 BZQ393238 CJM393238 CTI393238 DDE393238 DNA393238 DWW393238 EGS393238 EQO393238 FAK393238 FKG393238 FUC393238 GDY393238 GNU393238 GXQ393238 HHM393238 HRI393238 IBE393238 ILA393238 IUW393238 JES393238 JOO393238 JYK393238 KIG393238 KSC393238 LBY393238 LLU393238 LVQ393238 MFM393238 MPI393238 MZE393238 NJA393238 NSW393238 OCS393238 OMO393238 OWK393238 PGG393238 PQC393238 PZY393238 QJU393238 QTQ393238 RDM393238 RNI393238 RXE393238 SHA393238 SQW393238 TAS393238 TKO393238 TUK393238 UEG393238 UOC393238 UXY393238 VHU393238 VRQ393238 WBM393238 WLI393238 WVE393238 A458774 IS458774 SO458774 ACK458774 AMG458774 AWC458774 BFY458774 BPU458774 BZQ458774 CJM458774 CTI458774 DDE458774 DNA458774 DWW458774 EGS458774 EQO458774 FAK458774 FKG458774 FUC458774 GDY458774 GNU458774 GXQ458774 HHM458774 HRI458774 IBE458774 ILA458774 IUW458774 JES458774 JOO458774 JYK458774 KIG458774 KSC458774 LBY458774 LLU458774 LVQ458774 MFM458774 MPI458774 MZE458774 NJA458774 NSW458774 OCS458774 OMO458774 OWK458774 PGG458774 PQC458774 PZY458774 QJU458774 QTQ458774 RDM458774 RNI458774 RXE458774 SHA458774 SQW458774 TAS458774 TKO458774 TUK458774 UEG458774 UOC458774 UXY458774 VHU458774 VRQ458774 WBM458774 WLI458774 WVE458774 A524310 IS524310 SO524310 ACK524310 AMG524310 AWC524310 BFY524310 BPU524310 BZQ524310 CJM524310 CTI524310 DDE524310 DNA524310 DWW524310 EGS524310 EQO524310 FAK524310 FKG524310 FUC524310 GDY524310 GNU524310 GXQ524310 HHM524310 HRI524310 IBE524310 ILA524310 IUW524310 JES524310 JOO524310 JYK524310 KIG524310 KSC524310 LBY524310 LLU524310 LVQ524310 MFM524310 MPI524310 MZE524310 NJA524310 NSW524310 OCS524310 OMO524310 OWK524310 PGG524310 PQC524310 PZY524310 QJU524310 QTQ524310 RDM524310 RNI524310 RXE524310 SHA524310 SQW524310 TAS524310 TKO524310 TUK524310 UEG524310 UOC524310 UXY524310 VHU524310 VRQ524310 WBM524310 WLI524310 WVE524310 A589846 IS589846 SO589846 ACK589846 AMG589846 AWC589846 BFY589846 BPU589846 BZQ589846 CJM589846 CTI589846 DDE589846 DNA589846 DWW589846 EGS589846 EQO589846 FAK589846 FKG589846 FUC589846 GDY589846 GNU589846 GXQ589846 HHM589846 HRI589846 IBE589846 ILA589846 IUW589846 JES589846 JOO589846 JYK589846 KIG589846 KSC589846 LBY589846 LLU589846 LVQ589846 MFM589846 MPI589846 MZE589846 NJA589846 NSW589846 OCS589846 OMO589846 OWK589846 PGG589846 PQC589846 PZY589846 QJU589846 QTQ589846 RDM589846 RNI589846 RXE589846 SHA589846 SQW589846 TAS589846 TKO589846 TUK589846 UEG589846 UOC589846 UXY589846 VHU589846 VRQ589846 WBM589846 WLI589846 WVE589846 A655382 IS655382 SO655382 ACK655382 AMG655382 AWC655382 BFY655382 BPU655382 BZQ655382 CJM655382 CTI655382 DDE655382 DNA655382 DWW655382 EGS655382 EQO655382 FAK655382 FKG655382 FUC655382 GDY655382 GNU655382 GXQ655382 HHM655382 HRI655382 IBE655382 ILA655382 IUW655382 JES655382 JOO655382 JYK655382 KIG655382 KSC655382 LBY655382 LLU655382 LVQ655382 MFM655382 MPI655382 MZE655382 NJA655382 NSW655382 OCS655382 OMO655382 OWK655382 PGG655382 PQC655382 PZY655382 QJU655382 QTQ655382 RDM655382 RNI655382 RXE655382 SHA655382 SQW655382 TAS655382 TKO655382 TUK655382 UEG655382 UOC655382 UXY655382 VHU655382 VRQ655382 WBM655382 WLI655382 WVE655382 A720918 IS720918 SO720918 ACK720918 AMG720918 AWC720918 BFY720918 BPU720918 BZQ720918 CJM720918 CTI720918 DDE720918 DNA720918 DWW720918 EGS720918 EQO720918 FAK720918 FKG720918 FUC720918 GDY720918 GNU720918 GXQ720918 HHM720918 HRI720918 IBE720918 ILA720918 IUW720918 JES720918 JOO720918 JYK720918 KIG720918 KSC720918 LBY720918 LLU720918 LVQ720918 MFM720918 MPI720918 MZE720918 NJA720918 NSW720918 OCS720918 OMO720918 OWK720918 PGG720918 PQC720918 PZY720918 QJU720918 QTQ720918 RDM720918 RNI720918 RXE720918 SHA720918 SQW720918 TAS720918 TKO720918 TUK720918 UEG720918 UOC720918 UXY720918 VHU720918 VRQ720918 WBM720918 WLI720918 WVE720918 A786454 IS786454 SO786454 ACK786454 AMG786454 AWC786454 BFY786454 BPU786454 BZQ786454 CJM786454 CTI786454 DDE786454 DNA786454 DWW786454 EGS786454 EQO786454 FAK786454 FKG786454 FUC786454 GDY786454 GNU786454 GXQ786454 HHM786454 HRI786454 IBE786454 ILA786454 IUW786454 JES786454 JOO786454 JYK786454 KIG786454 KSC786454 LBY786454 LLU786454 LVQ786454 MFM786454 MPI786454 MZE786454 NJA786454 NSW786454 OCS786454 OMO786454 OWK786454 PGG786454 PQC786454 PZY786454 QJU786454 QTQ786454 RDM786454 RNI786454 RXE786454 SHA786454 SQW786454 TAS786454 TKO786454 TUK786454 UEG786454 UOC786454 UXY786454 VHU786454 VRQ786454 WBM786454 WLI786454 WVE786454 A851990 IS851990 SO851990 ACK851990 AMG851990 AWC851990 BFY851990 BPU851990 BZQ851990 CJM851990 CTI851990 DDE851990 DNA851990 DWW851990 EGS851990 EQO851990 FAK851990 FKG851990 FUC851990 GDY851990 GNU851990 GXQ851990 HHM851990 HRI851990 IBE851990 ILA851990 IUW851990 JES851990 JOO851990 JYK851990 KIG851990 KSC851990 LBY851990 LLU851990 LVQ851990 MFM851990 MPI851990 MZE851990 NJA851990 NSW851990 OCS851990 OMO851990 OWK851990 PGG851990 PQC851990 PZY851990 QJU851990 QTQ851990 RDM851990 RNI851990 RXE851990 SHA851990 SQW851990 TAS851990 TKO851990 TUK851990 UEG851990 UOC851990 UXY851990 VHU851990 VRQ851990 WBM851990 WLI851990 WVE851990 A917526 IS917526 SO917526 ACK917526 AMG917526 AWC917526 BFY917526 BPU917526 BZQ917526 CJM917526 CTI917526 DDE917526 DNA917526 DWW917526 EGS917526 EQO917526 FAK917526 FKG917526 FUC917526 GDY917526 GNU917526 GXQ917526 HHM917526 HRI917526 IBE917526 ILA917526 IUW917526 JES917526 JOO917526 JYK917526 KIG917526 KSC917526 LBY917526 LLU917526 LVQ917526 MFM917526 MPI917526 MZE917526 NJA917526 NSW917526 OCS917526 OMO917526 OWK917526 PGG917526 PQC917526 PZY917526 QJU917526 QTQ917526 RDM917526 RNI917526 RXE917526 SHA917526 SQW917526 TAS917526 TKO917526 TUK917526 UEG917526 UOC917526 UXY917526 VHU917526 VRQ917526 WBM917526 WLI917526 WVE917526 A983062 IS983062 SO983062 ACK983062 AMG983062 AWC983062 BFY983062 BPU983062 BZQ983062 CJM983062 CTI983062 DDE983062 DNA983062 DWW983062 EGS983062 EQO983062 FAK983062 FKG983062 FUC983062 GDY983062 GNU983062 GXQ983062 HHM983062 HRI983062 IBE983062 ILA983062 IUW983062 JES983062 JOO983062 JYK983062 KIG983062 KSC983062 LBY983062 LLU983062 LVQ983062 MFM983062 MPI983062 MZE983062 NJA983062 NSW983062 OCS983062 OMO983062 OWK983062 PGG983062 PQC983062 PZY983062 QJU983062 QTQ983062 RDM983062 RNI983062 RXE983062 SHA983062 SQW983062 TAS983062 TKO983062 TUK983062 UEG983062 UOC983062 UXY983062 VHU983062 VRQ983062 WBM983062 WLI983062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50"/>
  <sheetViews>
    <sheetView topLeftCell="C94" zoomScale="50" zoomScaleNormal="50" workbookViewId="0">
      <selection activeCell="G109" sqref="G109:G110"/>
    </sheetView>
  </sheetViews>
  <sheetFormatPr baseColWidth="10" defaultRowHeight="14.4" x14ac:dyDescent="0.3"/>
  <cols>
    <col min="1" max="1" width="3.109375" style="9" bestFit="1" customWidth="1"/>
    <col min="2" max="2" width="58.88671875" style="9" customWidth="1"/>
    <col min="3" max="3" width="31.109375" style="9" customWidth="1"/>
    <col min="4" max="4" width="26.6640625" style="9" customWidth="1"/>
    <col min="5" max="5" width="25" style="88" customWidth="1"/>
    <col min="6" max="7" width="29.6640625" style="9" customWidth="1"/>
    <col min="8" max="8" width="23" style="9" customWidth="1"/>
    <col min="9" max="9" width="27.33203125" style="9" customWidth="1"/>
    <col min="10" max="10" width="17.5546875" style="9" customWidth="1"/>
    <col min="11" max="11" width="14.6640625" style="9" customWidth="1"/>
    <col min="12" max="12" width="17.6640625" style="9" customWidth="1"/>
    <col min="13" max="13" width="26.33203125" style="9" customWidth="1"/>
    <col min="14" max="14" width="20" style="9" customWidth="1"/>
    <col min="15" max="15" width="22.109375" style="9" customWidth="1"/>
    <col min="16" max="16" width="26.109375" style="9" customWidth="1"/>
    <col min="17" max="17" width="19.5546875" style="9" customWidth="1"/>
    <col min="18" max="18" width="21.88671875" style="9" customWidth="1"/>
    <col min="19" max="19" width="18.33203125" style="9" customWidth="1"/>
    <col min="20" max="23" width="6.44140625" style="9" customWidth="1"/>
    <col min="24" max="252" width="11.44140625" style="9"/>
    <col min="253" max="253" width="1" style="9" customWidth="1"/>
    <col min="254" max="254" width="4.33203125" style="9" customWidth="1"/>
    <col min="255" max="255" width="34.6640625" style="9" customWidth="1"/>
    <col min="256" max="256" width="0" style="9" hidden="1" customWidth="1"/>
    <col min="257" max="257" width="20" style="9" customWidth="1"/>
    <col min="258" max="258" width="20.88671875" style="9" customWidth="1"/>
    <col min="259" max="259" width="25" style="9" customWidth="1"/>
    <col min="260" max="260" width="18.6640625" style="9" customWidth="1"/>
    <col min="261" max="261" width="29.6640625" style="9" customWidth="1"/>
    <col min="262" max="262" width="13.44140625" style="9" customWidth="1"/>
    <col min="263" max="263" width="13.88671875" style="9" customWidth="1"/>
    <col min="264" max="268" width="16.5546875" style="9" customWidth="1"/>
    <col min="269" max="269" width="20.5546875" style="9" customWidth="1"/>
    <col min="270" max="270" width="21.109375" style="9" customWidth="1"/>
    <col min="271" max="271" width="9.5546875" style="9" customWidth="1"/>
    <col min="272" max="272" width="0.44140625" style="9" customWidth="1"/>
    <col min="273" max="279" width="6.44140625" style="9" customWidth="1"/>
    <col min="280" max="508" width="11.44140625" style="9"/>
    <col min="509" max="509" width="1" style="9" customWidth="1"/>
    <col min="510" max="510" width="4.33203125" style="9" customWidth="1"/>
    <col min="511" max="511" width="34.6640625" style="9" customWidth="1"/>
    <col min="512" max="512" width="0" style="9" hidden="1" customWidth="1"/>
    <col min="513" max="513" width="20" style="9" customWidth="1"/>
    <col min="514" max="514" width="20.88671875" style="9" customWidth="1"/>
    <col min="515" max="515" width="25" style="9" customWidth="1"/>
    <col min="516" max="516" width="18.6640625" style="9" customWidth="1"/>
    <col min="517" max="517" width="29.6640625" style="9" customWidth="1"/>
    <col min="518" max="518" width="13.44140625" style="9" customWidth="1"/>
    <col min="519" max="519" width="13.88671875" style="9" customWidth="1"/>
    <col min="520" max="524" width="16.5546875" style="9" customWidth="1"/>
    <col min="525" max="525" width="20.5546875" style="9" customWidth="1"/>
    <col min="526" max="526" width="21.109375" style="9" customWidth="1"/>
    <col min="527" max="527" width="9.5546875" style="9" customWidth="1"/>
    <col min="528" max="528" width="0.44140625" style="9" customWidth="1"/>
    <col min="529" max="535" width="6.44140625" style="9" customWidth="1"/>
    <col min="536" max="764" width="11.44140625" style="9"/>
    <col min="765" max="765" width="1" style="9" customWidth="1"/>
    <col min="766" max="766" width="4.33203125" style="9" customWidth="1"/>
    <col min="767" max="767" width="34.6640625" style="9" customWidth="1"/>
    <col min="768" max="768" width="0" style="9" hidden="1" customWidth="1"/>
    <col min="769" max="769" width="20" style="9" customWidth="1"/>
    <col min="770" max="770" width="20.88671875" style="9" customWidth="1"/>
    <col min="771" max="771" width="25" style="9" customWidth="1"/>
    <col min="772" max="772" width="18.6640625" style="9" customWidth="1"/>
    <col min="773" max="773" width="29.6640625" style="9" customWidth="1"/>
    <col min="774" max="774" width="13.44140625" style="9" customWidth="1"/>
    <col min="775" max="775" width="13.88671875" style="9" customWidth="1"/>
    <col min="776" max="780" width="16.5546875" style="9" customWidth="1"/>
    <col min="781" max="781" width="20.5546875" style="9" customWidth="1"/>
    <col min="782" max="782" width="21.109375" style="9" customWidth="1"/>
    <col min="783" max="783" width="9.5546875" style="9" customWidth="1"/>
    <col min="784" max="784" width="0.44140625" style="9" customWidth="1"/>
    <col min="785" max="791" width="6.44140625" style="9" customWidth="1"/>
    <col min="792" max="1020" width="11.44140625" style="9"/>
    <col min="1021" max="1021" width="1" style="9" customWidth="1"/>
    <col min="1022" max="1022" width="4.33203125" style="9" customWidth="1"/>
    <col min="1023" max="1023" width="34.6640625" style="9" customWidth="1"/>
    <col min="1024" max="1024" width="0" style="9" hidden="1" customWidth="1"/>
    <col min="1025" max="1025" width="20" style="9" customWidth="1"/>
    <col min="1026" max="1026" width="20.88671875" style="9" customWidth="1"/>
    <col min="1027" max="1027" width="25" style="9" customWidth="1"/>
    <col min="1028" max="1028" width="18.6640625" style="9" customWidth="1"/>
    <col min="1029" max="1029" width="29.6640625" style="9" customWidth="1"/>
    <col min="1030" max="1030" width="13.44140625" style="9" customWidth="1"/>
    <col min="1031" max="1031" width="13.88671875" style="9" customWidth="1"/>
    <col min="1032" max="1036" width="16.5546875" style="9" customWidth="1"/>
    <col min="1037" max="1037" width="20.5546875" style="9" customWidth="1"/>
    <col min="1038" max="1038" width="21.109375" style="9" customWidth="1"/>
    <col min="1039" max="1039" width="9.5546875" style="9" customWidth="1"/>
    <col min="1040" max="1040" width="0.44140625" style="9" customWidth="1"/>
    <col min="1041" max="1047" width="6.44140625" style="9" customWidth="1"/>
    <col min="1048" max="1276" width="11.44140625" style="9"/>
    <col min="1277" max="1277" width="1" style="9" customWidth="1"/>
    <col min="1278" max="1278" width="4.33203125" style="9" customWidth="1"/>
    <col min="1279" max="1279" width="34.6640625" style="9" customWidth="1"/>
    <col min="1280" max="1280" width="0" style="9" hidden="1" customWidth="1"/>
    <col min="1281" max="1281" width="20" style="9" customWidth="1"/>
    <col min="1282" max="1282" width="20.88671875" style="9" customWidth="1"/>
    <col min="1283" max="1283" width="25" style="9" customWidth="1"/>
    <col min="1284" max="1284" width="18.6640625" style="9" customWidth="1"/>
    <col min="1285" max="1285" width="29.6640625" style="9" customWidth="1"/>
    <col min="1286" max="1286" width="13.44140625" style="9" customWidth="1"/>
    <col min="1287" max="1287" width="13.88671875" style="9" customWidth="1"/>
    <col min="1288" max="1292" width="16.5546875" style="9" customWidth="1"/>
    <col min="1293" max="1293" width="20.5546875" style="9" customWidth="1"/>
    <col min="1294" max="1294" width="21.109375" style="9" customWidth="1"/>
    <col min="1295" max="1295" width="9.5546875" style="9" customWidth="1"/>
    <col min="1296" max="1296" width="0.44140625" style="9" customWidth="1"/>
    <col min="1297" max="1303" width="6.44140625" style="9" customWidth="1"/>
    <col min="1304" max="1532" width="11.44140625" style="9"/>
    <col min="1533" max="1533" width="1" style="9" customWidth="1"/>
    <col min="1534" max="1534" width="4.33203125" style="9" customWidth="1"/>
    <col min="1535" max="1535" width="34.6640625" style="9" customWidth="1"/>
    <col min="1536" max="1536" width="0" style="9" hidden="1" customWidth="1"/>
    <col min="1537" max="1537" width="20" style="9" customWidth="1"/>
    <col min="1538" max="1538" width="20.88671875" style="9" customWidth="1"/>
    <col min="1539" max="1539" width="25" style="9" customWidth="1"/>
    <col min="1540" max="1540" width="18.6640625" style="9" customWidth="1"/>
    <col min="1541" max="1541" width="29.6640625" style="9" customWidth="1"/>
    <col min="1542" max="1542" width="13.44140625" style="9" customWidth="1"/>
    <col min="1543" max="1543" width="13.88671875" style="9" customWidth="1"/>
    <col min="1544" max="1548" width="16.5546875" style="9" customWidth="1"/>
    <col min="1549" max="1549" width="20.5546875" style="9" customWidth="1"/>
    <col min="1550" max="1550" width="21.109375" style="9" customWidth="1"/>
    <col min="1551" max="1551" width="9.5546875" style="9" customWidth="1"/>
    <col min="1552" max="1552" width="0.44140625" style="9" customWidth="1"/>
    <col min="1553" max="1559" width="6.44140625" style="9" customWidth="1"/>
    <col min="1560" max="1788" width="11.44140625" style="9"/>
    <col min="1789" max="1789" width="1" style="9" customWidth="1"/>
    <col min="1790" max="1790" width="4.33203125" style="9" customWidth="1"/>
    <col min="1791" max="1791" width="34.6640625" style="9" customWidth="1"/>
    <col min="1792" max="1792" width="0" style="9" hidden="1" customWidth="1"/>
    <col min="1793" max="1793" width="20" style="9" customWidth="1"/>
    <col min="1794" max="1794" width="20.88671875" style="9" customWidth="1"/>
    <col min="1795" max="1795" width="25" style="9" customWidth="1"/>
    <col min="1796" max="1796" width="18.6640625" style="9" customWidth="1"/>
    <col min="1797" max="1797" width="29.6640625" style="9" customWidth="1"/>
    <col min="1798" max="1798" width="13.44140625" style="9" customWidth="1"/>
    <col min="1799" max="1799" width="13.88671875" style="9" customWidth="1"/>
    <col min="1800" max="1804" width="16.5546875" style="9" customWidth="1"/>
    <col min="1805" max="1805" width="20.5546875" style="9" customWidth="1"/>
    <col min="1806" max="1806" width="21.109375" style="9" customWidth="1"/>
    <col min="1807" max="1807" width="9.5546875" style="9" customWidth="1"/>
    <col min="1808" max="1808" width="0.44140625" style="9" customWidth="1"/>
    <col min="1809" max="1815" width="6.44140625" style="9" customWidth="1"/>
    <col min="1816" max="2044" width="11.44140625" style="9"/>
    <col min="2045" max="2045" width="1" style="9" customWidth="1"/>
    <col min="2046" max="2046" width="4.33203125" style="9" customWidth="1"/>
    <col min="2047" max="2047" width="34.6640625" style="9" customWidth="1"/>
    <col min="2048" max="2048" width="0" style="9" hidden="1" customWidth="1"/>
    <col min="2049" max="2049" width="20" style="9" customWidth="1"/>
    <col min="2050" max="2050" width="20.88671875" style="9" customWidth="1"/>
    <col min="2051" max="2051" width="25" style="9" customWidth="1"/>
    <col min="2052" max="2052" width="18.6640625" style="9" customWidth="1"/>
    <col min="2053" max="2053" width="29.6640625" style="9" customWidth="1"/>
    <col min="2054" max="2054" width="13.44140625" style="9" customWidth="1"/>
    <col min="2055" max="2055" width="13.88671875" style="9" customWidth="1"/>
    <col min="2056" max="2060" width="16.5546875" style="9" customWidth="1"/>
    <col min="2061" max="2061" width="20.5546875" style="9" customWidth="1"/>
    <col min="2062" max="2062" width="21.109375" style="9" customWidth="1"/>
    <col min="2063" max="2063" width="9.5546875" style="9" customWidth="1"/>
    <col min="2064" max="2064" width="0.44140625" style="9" customWidth="1"/>
    <col min="2065" max="2071" width="6.44140625" style="9" customWidth="1"/>
    <col min="2072" max="2300" width="11.44140625" style="9"/>
    <col min="2301" max="2301" width="1" style="9" customWidth="1"/>
    <col min="2302" max="2302" width="4.33203125" style="9" customWidth="1"/>
    <col min="2303" max="2303" width="34.6640625" style="9" customWidth="1"/>
    <col min="2304" max="2304" width="0" style="9" hidden="1" customWidth="1"/>
    <col min="2305" max="2305" width="20" style="9" customWidth="1"/>
    <col min="2306" max="2306" width="20.88671875" style="9" customWidth="1"/>
    <col min="2307" max="2307" width="25" style="9" customWidth="1"/>
    <col min="2308" max="2308" width="18.6640625" style="9" customWidth="1"/>
    <col min="2309" max="2309" width="29.6640625" style="9" customWidth="1"/>
    <col min="2310" max="2310" width="13.44140625" style="9" customWidth="1"/>
    <col min="2311" max="2311" width="13.88671875" style="9" customWidth="1"/>
    <col min="2312" max="2316" width="16.5546875" style="9" customWidth="1"/>
    <col min="2317" max="2317" width="20.5546875" style="9" customWidth="1"/>
    <col min="2318" max="2318" width="21.109375" style="9" customWidth="1"/>
    <col min="2319" max="2319" width="9.5546875" style="9" customWidth="1"/>
    <col min="2320" max="2320" width="0.44140625" style="9" customWidth="1"/>
    <col min="2321" max="2327" width="6.44140625" style="9" customWidth="1"/>
    <col min="2328" max="2556" width="11.44140625" style="9"/>
    <col min="2557" max="2557" width="1" style="9" customWidth="1"/>
    <col min="2558" max="2558" width="4.33203125" style="9" customWidth="1"/>
    <col min="2559" max="2559" width="34.6640625" style="9" customWidth="1"/>
    <col min="2560" max="2560" width="0" style="9" hidden="1" customWidth="1"/>
    <col min="2561" max="2561" width="20" style="9" customWidth="1"/>
    <col min="2562" max="2562" width="20.88671875" style="9" customWidth="1"/>
    <col min="2563" max="2563" width="25" style="9" customWidth="1"/>
    <col min="2564" max="2564" width="18.6640625" style="9" customWidth="1"/>
    <col min="2565" max="2565" width="29.6640625" style="9" customWidth="1"/>
    <col min="2566" max="2566" width="13.44140625" style="9" customWidth="1"/>
    <col min="2567" max="2567" width="13.88671875" style="9" customWidth="1"/>
    <col min="2568" max="2572" width="16.5546875" style="9" customWidth="1"/>
    <col min="2573" max="2573" width="20.5546875" style="9" customWidth="1"/>
    <col min="2574" max="2574" width="21.109375" style="9" customWidth="1"/>
    <col min="2575" max="2575" width="9.5546875" style="9" customWidth="1"/>
    <col min="2576" max="2576" width="0.44140625" style="9" customWidth="1"/>
    <col min="2577" max="2583" width="6.44140625" style="9" customWidth="1"/>
    <col min="2584" max="2812" width="11.44140625" style="9"/>
    <col min="2813" max="2813" width="1" style="9" customWidth="1"/>
    <col min="2814" max="2814" width="4.33203125" style="9" customWidth="1"/>
    <col min="2815" max="2815" width="34.6640625" style="9" customWidth="1"/>
    <col min="2816" max="2816" width="0" style="9" hidden="1" customWidth="1"/>
    <col min="2817" max="2817" width="20" style="9" customWidth="1"/>
    <col min="2818" max="2818" width="20.88671875" style="9" customWidth="1"/>
    <col min="2819" max="2819" width="25" style="9" customWidth="1"/>
    <col min="2820" max="2820" width="18.6640625" style="9" customWidth="1"/>
    <col min="2821" max="2821" width="29.6640625" style="9" customWidth="1"/>
    <col min="2822" max="2822" width="13.44140625" style="9" customWidth="1"/>
    <col min="2823" max="2823" width="13.88671875" style="9" customWidth="1"/>
    <col min="2824" max="2828" width="16.5546875" style="9" customWidth="1"/>
    <col min="2829" max="2829" width="20.5546875" style="9" customWidth="1"/>
    <col min="2830" max="2830" width="21.109375" style="9" customWidth="1"/>
    <col min="2831" max="2831" width="9.5546875" style="9" customWidth="1"/>
    <col min="2832" max="2832" width="0.44140625" style="9" customWidth="1"/>
    <col min="2833" max="2839" width="6.44140625" style="9" customWidth="1"/>
    <col min="2840" max="3068" width="11.44140625" style="9"/>
    <col min="3069" max="3069" width="1" style="9" customWidth="1"/>
    <col min="3070" max="3070" width="4.33203125" style="9" customWidth="1"/>
    <col min="3071" max="3071" width="34.6640625" style="9" customWidth="1"/>
    <col min="3072" max="3072" width="0" style="9" hidden="1" customWidth="1"/>
    <col min="3073" max="3073" width="20" style="9" customWidth="1"/>
    <col min="3074" max="3074" width="20.88671875" style="9" customWidth="1"/>
    <col min="3075" max="3075" width="25" style="9" customWidth="1"/>
    <col min="3076" max="3076" width="18.6640625" style="9" customWidth="1"/>
    <col min="3077" max="3077" width="29.6640625" style="9" customWidth="1"/>
    <col min="3078" max="3078" width="13.44140625" style="9" customWidth="1"/>
    <col min="3079" max="3079" width="13.88671875" style="9" customWidth="1"/>
    <col min="3080" max="3084" width="16.5546875" style="9" customWidth="1"/>
    <col min="3085" max="3085" width="20.5546875" style="9" customWidth="1"/>
    <col min="3086" max="3086" width="21.109375" style="9" customWidth="1"/>
    <col min="3087" max="3087" width="9.5546875" style="9" customWidth="1"/>
    <col min="3088" max="3088" width="0.44140625" style="9" customWidth="1"/>
    <col min="3089" max="3095" width="6.44140625" style="9" customWidth="1"/>
    <col min="3096" max="3324" width="11.44140625" style="9"/>
    <col min="3325" max="3325" width="1" style="9" customWidth="1"/>
    <col min="3326" max="3326" width="4.33203125" style="9" customWidth="1"/>
    <col min="3327" max="3327" width="34.6640625" style="9" customWidth="1"/>
    <col min="3328" max="3328" width="0" style="9" hidden="1" customWidth="1"/>
    <col min="3329" max="3329" width="20" style="9" customWidth="1"/>
    <col min="3330" max="3330" width="20.88671875" style="9" customWidth="1"/>
    <col min="3331" max="3331" width="25" style="9" customWidth="1"/>
    <col min="3332" max="3332" width="18.6640625" style="9" customWidth="1"/>
    <col min="3333" max="3333" width="29.6640625" style="9" customWidth="1"/>
    <col min="3334" max="3334" width="13.44140625" style="9" customWidth="1"/>
    <col min="3335" max="3335" width="13.88671875" style="9" customWidth="1"/>
    <col min="3336" max="3340" width="16.5546875" style="9" customWidth="1"/>
    <col min="3341" max="3341" width="20.5546875" style="9" customWidth="1"/>
    <col min="3342" max="3342" width="21.109375" style="9" customWidth="1"/>
    <col min="3343" max="3343" width="9.5546875" style="9" customWidth="1"/>
    <col min="3344" max="3344" width="0.44140625" style="9" customWidth="1"/>
    <col min="3345" max="3351" width="6.44140625" style="9" customWidth="1"/>
    <col min="3352" max="3580" width="11.44140625" style="9"/>
    <col min="3581" max="3581" width="1" style="9" customWidth="1"/>
    <col min="3582" max="3582" width="4.33203125" style="9" customWidth="1"/>
    <col min="3583" max="3583" width="34.6640625" style="9" customWidth="1"/>
    <col min="3584" max="3584" width="0" style="9" hidden="1" customWidth="1"/>
    <col min="3585" max="3585" width="20" style="9" customWidth="1"/>
    <col min="3586" max="3586" width="20.88671875" style="9" customWidth="1"/>
    <col min="3587" max="3587" width="25" style="9" customWidth="1"/>
    <col min="3588" max="3588" width="18.6640625" style="9" customWidth="1"/>
    <col min="3589" max="3589" width="29.6640625" style="9" customWidth="1"/>
    <col min="3590" max="3590" width="13.44140625" style="9" customWidth="1"/>
    <col min="3591" max="3591" width="13.88671875" style="9" customWidth="1"/>
    <col min="3592" max="3596" width="16.5546875" style="9" customWidth="1"/>
    <col min="3597" max="3597" width="20.5546875" style="9" customWidth="1"/>
    <col min="3598" max="3598" width="21.109375" style="9" customWidth="1"/>
    <col min="3599" max="3599" width="9.5546875" style="9" customWidth="1"/>
    <col min="3600" max="3600" width="0.44140625" style="9" customWidth="1"/>
    <col min="3601" max="3607" width="6.44140625" style="9" customWidth="1"/>
    <col min="3608" max="3836" width="11.44140625" style="9"/>
    <col min="3837" max="3837" width="1" style="9" customWidth="1"/>
    <col min="3838" max="3838" width="4.33203125" style="9" customWidth="1"/>
    <col min="3839" max="3839" width="34.6640625" style="9" customWidth="1"/>
    <col min="3840" max="3840" width="0" style="9" hidden="1" customWidth="1"/>
    <col min="3841" max="3841" width="20" style="9" customWidth="1"/>
    <col min="3842" max="3842" width="20.88671875" style="9" customWidth="1"/>
    <col min="3843" max="3843" width="25" style="9" customWidth="1"/>
    <col min="3844" max="3844" width="18.6640625" style="9" customWidth="1"/>
    <col min="3845" max="3845" width="29.6640625" style="9" customWidth="1"/>
    <col min="3846" max="3846" width="13.44140625" style="9" customWidth="1"/>
    <col min="3847" max="3847" width="13.88671875" style="9" customWidth="1"/>
    <col min="3848" max="3852" width="16.5546875" style="9" customWidth="1"/>
    <col min="3853" max="3853" width="20.5546875" style="9" customWidth="1"/>
    <col min="3854" max="3854" width="21.109375" style="9" customWidth="1"/>
    <col min="3855" max="3855" width="9.5546875" style="9" customWidth="1"/>
    <col min="3856" max="3856" width="0.44140625" style="9" customWidth="1"/>
    <col min="3857" max="3863" width="6.44140625" style="9" customWidth="1"/>
    <col min="3864" max="4092" width="11.44140625" style="9"/>
    <col min="4093" max="4093" width="1" style="9" customWidth="1"/>
    <col min="4094" max="4094" width="4.33203125" style="9" customWidth="1"/>
    <col min="4095" max="4095" width="34.6640625" style="9" customWidth="1"/>
    <col min="4096" max="4096" width="0" style="9" hidden="1" customWidth="1"/>
    <col min="4097" max="4097" width="20" style="9" customWidth="1"/>
    <col min="4098" max="4098" width="20.88671875" style="9" customWidth="1"/>
    <col min="4099" max="4099" width="25" style="9" customWidth="1"/>
    <col min="4100" max="4100" width="18.6640625" style="9" customWidth="1"/>
    <col min="4101" max="4101" width="29.6640625" style="9" customWidth="1"/>
    <col min="4102" max="4102" width="13.44140625" style="9" customWidth="1"/>
    <col min="4103" max="4103" width="13.88671875" style="9" customWidth="1"/>
    <col min="4104" max="4108" width="16.5546875" style="9" customWidth="1"/>
    <col min="4109" max="4109" width="20.5546875" style="9" customWidth="1"/>
    <col min="4110" max="4110" width="21.109375" style="9" customWidth="1"/>
    <col min="4111" max="4111" width="9.5546875" style="9" customWidth="1"/>
    <col min="4112" max="4112" width="0.44140625" style="9" customWidth="1"/>
    <col min="4113" max="4119" width="6.44140625" style="9" customWidth="1"/>
    <col min="4120" max="4348" width="11.44140625" style="9"/>
    <col min="4349" max="4349" width="1" style="9" customWidth="1"/>
    <col min="4350" max="4350" width="4.33203125" style="9" customWidth="1"/>
    <col min="4351" max="4351" width="34.6640625" style="9" customWidth="1"/>
    <col min="4352" max="4352" width="0" style="9" hidden="1" customWidth="1"/>
    <col min="4353" max="4353" width="20" style="9" customWidth="1"/>
    <col min="4354" max="4354" width="20.88671875" style="9" customWidth="1"/>
    <col min="4355" max="4355" width="25" style="9" customWidth="1"/>
    <col min="4356" max="4356" width="18.6640625" style="9" customWidth="1"/>
    <col min="4357" max="4357" width="29.6640625" style="9" customWidth="1"/>
    <col min="4358" max="4358" width="13.44140625" style="9" customWidth="1"/>
    <col min="4359" max="4359" width="13.88671875" style="9" customWidth="1"/>
    <col min="4360" max="4364" width="16.5546875" style="9" customWidth="1"/>
    <col min="4365" max="4365" width="20.5546875" style="9" customWidth="1"/>
    <col min="4366" max="4366" width="21.109375" style="9" customWidth="1"/>
    <col min="4367" max="4367" width="9.5546875" style="9" customWidth="1"/>
    <col min="4368" max="4368" width="0.44140625" style="9" customWidth="1"/>
    <col min="4369" max="4375" width="6.44140625" style="9" customWidth="1"/>
    <col min="4376" max="4604" width="11.44140625" style="9"/>
    <col min="4605" max="4605" width="1" style="9" customWidth="1"/>
    <col min="4606" max="4606" width="4.33203125" style="9" customWidth="1"/>
    <col min="4607" max="4607" width="34.6640625" style="9" customWidth="1"/>
    <col min="4608" max="4608" width="0" style="9" hidden="1" customWidth="1"/>
    <col min="4609" max="4609" width="20" style="9" customWidth="1"/>
    <col min="4610" max="4610" width="20.88671875" style="9" customWidth="1"/>
    <col min="4611" max="4611" width="25" style="9" customWidth="1"/>
    <col min="4612" max="4612" width="18.6640625" style="9" customWidth="1"/>
    <col min="4613" max="4613" width="29.6640625" style="9" customWidth="1"/>
    <col min="4614" max="4614" width="13.44140625" style="9" customWidth="1"/>
    <col min="4615" max="4615" width="13.88671875" style="9" customWidth="1"/>
    <col min="4616" max="4620" width="16.5546875" style="9" customWidth="1"/>
    <col min="4621" max="4621" width="20.5546875" style="9" customWidth="1"/>
    <col min="4622" max="4622" width="21.109375" style="9" customWidth="1"/>
    <col min="4623" max="4623" width="9.5546875" style="9" customWidth="1"/>
    <col min="4624" max="4624" width="0.44140625" style="9" customWidth="1"/>
    <col min="4625" max="4631" width="6.44140625" style="9" customWidth="1"/>
    <col min="4632" max="4860" width="11.44140625" style="9"/>
    <col min="4861" max="4861" width="1" style="9" customWidth="1"/>
    <col min="4862" max="4862" width="4.33203125" style="9" customWidth="1"/>
    <col min="4863" max="4863" width="34.6640625" style="9" customWidth="1"/>
    <col min="4864" max="4864" width="0" style="9" hidden="1" customWidth="1"/>
    <col min="4865" max="4865" width="20" style="9" customWidth="1"/>
    <col min="4866" max="4866" width="20.88671875" style="9" customWidth="1"/>
    <col min="4867" max="4867" width="25" style="9" customWidth="1"/>
    <col min="4868" max="4868" width="18.6640625" style="9" customWidth="1"/>
    <col min="4869" max="4869" width="29.6640625" style="9" customWidth="1"/>
    <col min="4870" max="4870" width="13.44140625" style="9" customWidth="1"/>
    <col min="4871" max="4871" width="13.88671875" style="9" customWidth="1"/>
    <col min="4872" max="4876" width="16.5546875" style="9" customWidth="1"/>
    <col min="4877" max="4877" width="20.5546875" style="9" customWidth="1"/>
    <col min="4878" max="4878" width="21.109375" style="9" customWidth="1"/>
    <col min="4879" max="4879" width="9.5546875" style="9" customWidth="1"/>
    <col min="4880" max="4880" width="0.44140625" style="9" customWidth="1"/>
    <col min="4881" max="4887" width="6.44140625" style="9" customWidth="1"/>
    <col min="4888" max="5116" width="11.44140625" style="9"/>
    <col min="5117" max="5117" width="1" style="9" customWidth="1"/>
    <col min="5118" max="5118" width="4.33203125" style="9" customWidth="1"/>
    <col min="5119" max="5119" width="34.6640625" style="9" customWidth="1"/>
    <col min="5120" max="5120" width="0" style="9" hidden="1" customWidth="1"/>
    <col min="5121" max="5121" width="20" style="9" customWidth="1"/>
    <col min="5122" max="5122" width="20.88671875" style="9" customWidth="1"/>
    <col min="5123" max="5123" width="25" style="9" customWidth="1"/>
    <col min="5124" max="5124" width="18.6640625" style="9" customWidth="1"/>
    <col min="5125" max="5125" width="29.6640625" style="9" customWidth="1"/>
    <col min="5126" max="5126" width="13.44140625" style="9" customWidth="1"/>
    <col min="5127" max="5127" width="13.88671875" style="9" customWidth="1"/>
    <col min="5128" max="5132" width="16.5546875" style="9" customWidth="1"/>
    <col min="5133" max="5133" width="20.5546875" style="9" customWidth="1"/>
    <col min="5134" max="5134" width="21.109375" style="9" customWidth="1"/>
    <col min="5135" max="5135" width="9.5546875" style="9" customWidth="1"/>
    <col min="5136" max="5136" width="0.44140625" style="9" customWidth="1"/>
    <col min="5137" max="5143" width="6.44140625" style="9" customWidth="1"/>
    <col min="5144" max="5372" width="11.44140625" style="9"/>
    <col min="5373" max="5373" width="1" style="9" customWidth="1"/>
    <col min="5374" max="5374" width="4.33203125" style="9" customWidth="1"/>
    <col min="5375" max="5375" width="34.6640625" style="9" customWidth="1"/>
    <col min="5376" max="5376" width="0" style="9" hidden="1" customWidth="1"/>
    <col min="5377" max="5377" width="20" style="9" customWidth="1"/>
    <col min="5378" max="5378" width="20.88671875" style="9" customWidth="1"/>
    <col min="5379" max="5379" width="25" style="9" customWidth="1"/>
    <col min="5380" max="5380" width="18.6640625" style="9" customWidth="1"/>
    <col min="5381" max="5381" width="29.6640625" style="9" customWidth="1"/>
    <col min="5382" max="5382" width="13.44140625" style="9" customWidth="1"/>
    <col min="5383" max="5383" width="13.88671875" style="9" customWidth="1"/>
    <col min="5384" max="5388" width="16.5546875" style="9" customWidth="1"/>
    <col min="5389" max="5389" width="20.5546875" style="9" customWidth="1"/>
    <col min="5390" max="5390" width="21.109375" style="9" customWidth="1"/>
    <col min="5391" max="5391" width="9.5546875" style="9" customWidth="1"/>
    <col min="5392" max="5392" width="0.44140625" style="9" customWidth="1"/>
    <col min="5393" max="5399" width="6.44140625" style="9" customWidth="1"/>
    <col min="5400" max="5628" width="11.44140625" style="9"/>
    <col min="5629" max="5629" width="1" style="9" customWidth="1"/>
    <col min="5630" max="5630" width="4.33203125" style="9" customWidth="1"/>
    <col min="5631" max="5631" width="34.6640625" style="9" customWidth="1"/>
    <col min="5632" max="5632" width="0" style="9" hidden="1" customWidth="1"/>
    <col min="5633" max="5633" width="20" style="9" customWidth="1"/>
    <col min="5634" max="5634" width="20.88671875" style="9" customWidth="1"/>
    <col min="5635" max="5635" width="25" style="9" customWidth="1"/>
    <col min="5636" max="5636" width="18.6640625" style="9" customWidth="1"/>
    <col min="5637" max="5637" width="29.6640625" style="9" customWidth="1"/>
    <col min="5638" max="5638" width="13.44140625" style="9" customWidth="1"/>
    <col min="5639" max="5639" width="13.88671875" style="9" customWidth="1"/>
    <col min="5640" max="5644" width="16.5546875" style="9" customWidth="1"/>
    <col min="5645" max="5645" width="20.5546875" style="9" customWidth="1"/>
    <col min="5646" max="5646" width="21.109375" style="9" customWidth="1"/>
    <col min="5647" max="5647" width="9.5546875" style="9" customWidth="1"/>
    <col min="5648" max="5648" width="0.44140625" style="9" customWidth="1"/>
    <col min="5649" max="5655" width="6.44140625" style="9" customWidth="1"/>
    <col min="5656" max="5884" width="11.44140625" style="9"/>
    <col min="5885" max="5885" width="1" style="9" customWidth="1"/>
    <col min="5886" max="5886" width="4.33203125" style="9" customWidth="1"/>
    <col min="5887" max="5887" width="34.6640625" style="9" customWidth="1"/>
    <col min="5888" max="5888" width="0" style="9" hidden="1" customWidth="1"/>
    <col min="5889" max="5889" width="20" style="9" customWidth="1"/>
    <col min="5890" max="5890" width="20.88671875" style="9" customWidth="1"/>
    <col min="5891" max="5891" width="25" style="9" customWidth="1"/>
    <col min="5892" max="5892" width="18.6640625" style="9" customWidth="1"/>
    <col min="5893" max="5893" width="29.6640625" style="9" customWidth="1"/>
    <col min="5894" max="5894" width="13.44140625" style="9" customWidth="1"/>
    <col min="5895" max="5895" width="13.88671875" style="9" customWidth="1"/>
    <col min="5896" max="5900" width="16.5546875" style="9" customWidth="1"/>
    <col min="5901" max="5901" width="20.5546875" style="9" customWidth="1"/>
    <col min="5902" max="5902" width="21.109375" style="9" customWidth="1"/>
    <col min="5903" max="5903" width="9.5546875" style="9" customWidth="1"/>
    <col min="5904" max="5904" width="0.44140625" style="9" customWidth="1"/>
    <col min="5905" max="5911" width="6.44140625" style="9" customWidth="1"/>
    <col min="5912" max="6140" width="11.44140625" style="9"/>
    <col min="6141" max="6141" width="1" style="9" customWidth="1"/>
    <col min="6142" max="6142" width="4.33203125" style="9" customWidth="1"/>
    <col min="6143" max="6143" width="34.6640625" style="9" customWidth="1"/>
    <col min="6144" max="6144" width="0" style="9" hidden="1" customWidth="1"/>
    <col min="6145" max="6145" width="20" style="9" customWidth="1"/>
    <col min="6146" max="6146" width="20.88671875" style="9" customWidth="1"/>
    <col min="6147" max="6147" width="25" style="9" customWidth="1"/>
    <col min="6148" max="6148" width="18.6640625" style="9" customWidth="1"/>
    <col min="6149" max="6149" width="29.6640625" style="9" customWidth="1"/>
    <col min="6150" max="6150" width="13.44140625" style="9" customWidth="1"/>
    <col min="6151" max="6151" width="13.88671875" style="9" customWidth="1"/>
    <col min="6152" max="6156" width="16.5546875" style="9" customWidth="1"/>
    <col min="6157" max="6157" width="20.5546875" style="9" customWidth="1"/>
    <col min="6158" max="6158" width="21.109375" style="9" customWidth="1"/>
    <col min="6159" max="6159" width="9.5546875" style="9" customWidth="1"/>
    <col min="6160" max="6160" width="0.44140625" style="9" customWidth="1"/>
    <col min="6161" max="6167" width="6.44140625" style="9" customWidth="1"/>
    <col min="6168" max="6396" width="11.44140625" style="9"/>
    <col min="6397" max="6397" width="1" style="9" customWidth="1"/>
    <col min="6398" max="6398" width="4.33203125" style="9" customWidth="1"/>
    <col min="6399" max="6399" width="34.6640625" style="9" customWidth="1"/>
    <col min="6400" max="6400" width="0" style="9" hidden="1" customWidth="1"/>
    <col min="6401" max="6401" width="20" style="9" customWidth="1"/>
    <col min="6402" max="6402" width="20.88671875" style="9" customWidth="1"/>
    <col min="6403" max="6403" width="25" style="9" customWidth="1"/>
    <col min="6404" max="6404" width="18.6640625" style="9" customWidth="1"/>
    <col min="6405" max="6405" width="29.6640625" style="9" customWidth="1"/>
    <col min="6406" max="6406" width="13.44140625" style="9" customWidth="1"/>
    <col min="6407" max="6407" width="13.88671875" style="9" customWidth="1"/>
    <col min="6408" max="6412" width="16.5546875" style="9" customWidth="1"/>
    <col min="6413" max="6413" width="20.5546875" style="9" customWidth="1"/>
    <col min="6414" max="6414" width="21.109375" style="9" customWidth="1"/>
    <col min="6415" max="6415" width="9.5546875" style="9" customWidth="1"/>
    <col min="6416" max="6416" width="0.44140625" style="9" customWidth="1"/>
    <col min="6417" max="6423" width="6.44140625" style="9" customWidth="1"/>
    <col min="6424" max="6652" width="11.44140625" style="9"/>
    <col min="6653" max="6653" width="1" style="9" customWidth="1"/>
    <col min="6654" max="6654" width="4.33203125" style="9" customWidth="1"/>
    <col min="6655" max="6655" width="34.6640625" style="9" customWidth="1"/>
    <col min="6656" max="6656" width="0" style="9" hidden="1" customWidth="1"/>
    <col min="6657" max="6657" width="20" style="9" customWidth="1"/>
    <col min="6658" max="6658" width="20.88671875" style="9" customWidth="1"/>
    <col min="6659" max="6659" width="25" style="9" customWidth="1"/>
    <col min="6660" max="6660" width="18.6640625" style="9" customWidth="1"/>
    <col min="6661" max="6661" width="29.6640625" style="9" customWidth="1"/>
    <col min="6662" max="6662" width="13.44140625" style="9" customWidth="1"/>
    <col min="6663" max="6663" width="13.88671875" style="9" customWidth="1"/>
    <col min="6664" max="6668" width="16.5546875" style="9" customWidth="1"/>
    <col min="6669" max="6669" width="20.5546875" style="9" customWidth="1"/>
    <col min="6670" max="6670" width="21.109375" style="9" customWidth="1"/>
    <col min="6671" max="6671" width="9.5546875" style="9" customWidth="1"/>
    <col min="6672" max="6672" width="0.44140625" style="9" customWidth="1"/>
    <col min="6673" max="6679" width="6.44140625" style="9" customWidth="1"/>
    <col min="6680" max="6908" width="11.44140625" style="9"/>
    <col min="6909" max="6909" width="1" style="9" customWidth="1"/>
    <col min="6910" max="6910" width="4.33203125" style="9" customWidth="1"/>
    <col min="6911" max="6911" width="34.6640625" style="9" customWidth="1"/>
    <col min="6912" max="6912" width="0" style="9" hidden="1" customWidth="1"/>
    <col min="6913" max="6913" width="20" style="9" customWidth="1"/>
    <col min="6914" max="6914" width="20.88671875" style="9" customWidth="1"/>
    <col min="6915" max="6915" width="25" style="9" customWidth="1"/>
    <col min="6916" max="6916" width="18.6640625" style="9" customWidth="1"/>
    <col min="6917" max="6917" width="29.6640625" style="9" customWidth="1"/>
    <col min="6918" max="6918" width="13.44140625" style="9" customWidth="1"/>
    <col min="6919" max="6919" width="13.88671875" style="9" customWidth="1"/>
    <col min="6920" max="6924" width="16.5546875" style="9" customWidth="1"/>
    <col min="6925" max="6925" width="20.5546875" style="9" customWidth="1"/>
    <col min="6926" max="6926" width="21.109375" style="9" customWidth="1"/>
    <col min="6927" max="6927" width="9.5546875" style="9" customWidth="1"/>
    <col min="6928" max="6928" width="0.44140625" style="9" customWidth="1"/>
    <col min="6929" max="6935" width="6.44140625" style="9" customWidth="1"/>
    <col min="6936" max="7164" width="11.44140625" style="9"/>
    <col min="7165" max="7165" width="1" style="9" customWidth="1"/>
    <col min="7166" max="7166" width="4.33203125" style="9" customWidth="1"/>
    <col min="7167" max="7167" width="34.6640625" style="9" customWidth="1"/>
    <col min="7168" max="7168" width="0" style="9" hidden="1" customWidth="1"/>
    <col min="7169" max="7169" width="20" style="9" customWidth="1"/>
    <col min="7170" max="7170" width="20.88671875" style="9" customWidth="1"/>
    <col min="7171" max="7171" width="25" style="9" customWidth="1"/>
    <col min="7172" max="7172" width="18.6640625" style="9" customWidth="1"/>
    <col min="7173" max="7173" width="29.6640625" style="9" customWidth="1"/>
    <col min="7174" max="7174" width="13.44140625" style="9" customWidth="1"/>
    <col min="7175" max="7175" width="13.88671875" style="9" customWidth="1"/>
    <col min="7176" max="7180" width="16.5546875" style="9" customWidth="1"/>
    <col min="7181" max="7181" width="20.5546875" style="9" customWidth="1"/>
    <col min="7182" max="7182" width="21.109375" style="9" customWidth="1"/>
    <col min="7183" max="7183" width="9.5546875" style="9" customWidth="1"/>
    <col min="7184" max="7184" width="0.44140625" style="9" customWidth="1"/>
    <col min="7185" max="7191" width="6.44140625" style="9" customWidth="1"/>
    <col min="7192" max="7420" width="11.44140625" style="9"/>
    <col min="7421" max="7421" width="1" style="9" customWidth="1"/>
    <col min="7422" max="7422" width="4.33203125" style="9" customWidth="1"/>
    <col min="7423" max="7423" width="34.6640625" style="9" customWidth="1"/>
    <col min="7424" max="7424" width="0" style="9" hidden="1" customWidth="1"/>
    <col min="7425" max="7425" width="20" style="9" customWidth="1"/>
    <col min="7426" max="7426" width="20.88671875" style="9" customWidth="1"/>
    <col min="7427" max="7427" width="25" style="9" customWidth="1"/>
    <col min="7428" max="7428" width="18.6640625" style="9" customWidth="1"/>
    <col min="7429" max="7429" width="29.6640625" style="9" customWidth="1"/>
    <col min="7430" max="7430" width="13.44140625" style="9" customWidth="1"/>
    <col min="7431" max="7431" width="13.88671875" style="9" customWidth="1"/>
    <col min="7432" max="7436" width="16.5546875" style="9" customWidth="1"/>
    <col min="7437" max="7437" width="20.5546875" style="9" customWidth="1"/>
    <col min="7438" max="7438" width="21.109375" style="9" customWidth="1"/>
    <col min="7439" max="7439" width="9.5546875" style="9" customWidth="1"/>
    <col min="7440" max="7440" width="0.44140625" style="9" customWidth="1"/>
    <col min="7441" max="7447" width="6.44140625" style="9" customWidth="1"/>
    <col min="7448" max="7676" width="11.44140625" style="9"/>
    <col min="7677" max="7677" width="1" style="9" customWidth="1"/>
    <col min="7678" max="7678" width="4.33203125" style="9" customWidth="1"/>
    <col min="7679" max="7679" width="34.6640625" style="9" customWidth="1"/>
    <col min="7680" max="7680" width="0" style="9" hidden="1" customWidth="1"/>
    <col min="7681" max="7681" width="20" style="9" customWidth="1"/>
    <col min="7682" max="7682" width="20.88671875" style="9" customWidth="1"/>
    <col min="7683" max="7683" width="25" style="9" customWidth="1"/>
    <col min="7684" max="7684" width="18.6640625" style="9" customWidth="1"/>
    <col min="7685" max="7685" width="29.6640625" style="9" customWidth="1"/>
    <col min="7686" max="7686" width="13.44140625" style="9" customWidth="1"/>
    <col min="7687" max="7687" width="13.88671875" style="9" customWidth="1"/>
    <col min="7688" max="7692" width="16.5546875" style="9" customWidth="1"/>
    <col min="7693" max="7693" width="20.5546875" style="9" customWidth="1"/>
    <col min="7694" max="7694" width="21.109375" style="9" customWidth="1"/>
    <col min="7695" max="7695" width="9.5546875" style="9" customWidth="1"/>
    <col min="7696" max="7696" width="0.44140625" style="9" customWidth="1"/>
    <col min="7697" max="7703" width="6.44140625" style="9" customWidth="1"/>
    <col min="7704" max="7932" width="11.44140625" style="9"/>
    <col min="7933" max="7933" width="1" style="9" customWidth="1"/>
    <col min="7934" max="7934" width="4.33203125" style="9" customWidth="1"/>
    <col min="7935" max="7935" width="34.6640625" style="9" customWidth="1"/>
    <col min="7936" max="7936" width="0" style="9" hidden="1" customWidth="1"/>
    <col min="7937" max="7937" width="20" style="9" customWidth="1"/>
    <col min="7938" max="7938" width="20.88671875" style="9" customWidth="1"/>
    <col min="7939" max="7939" width="25" style="9" customWidth="1"/>
    <col min="7940" max="7940" width="18.6640625" style="9" customWidth="1"/>
    <col min="7941" max="7941" width="29.6640625" style="9" customWidth="1"/>
    <col min="7942" max="7942" width="13.44140625" style="9" customWidth="1"/>
    <col min="7943" max="7943" width="13.88671875" style="9" customWidth="1"/>
    <col min="7944" max="7948" width="16.5546875" style="9" customWidth="1"/>
    <col min="7949" max="7949" width="20.5546875" style="9" customWidth="1"/>
    <col min="7950" max="7950" width="21.109375" style="9" customWidth="1"/>
    <col min="7951" max="7951" width="9.5546875" style="9" customWidth="1"/>
    <col min="7952" max="7952" width="0.44140625" style="9" customWidth="1"/>
    <col min="7953" max="7959" width="6.44140625" style="9" customWidth="1"/>
    <col min="7960" max="8188" width="11.44140625" style="9"/>
    <col min="8189" max="8189" width="1" style="9" customWidth="1"/>
    <col min="8190" max="8190" width="4.33203125" style="9" customWidth="1"/>
    <col min="8191" max="8191" width="34.6640625" style="9" customWidth="1"/>
    <col min="8192" max="8192" width="0" style="9" hidden="1" customWidth="1"/>
    <col min="8193" max="8193" width="20" style="9" customWidth="1"/>
    <col min="8194" max="8194" width="20.88671875" style="9" customWidth="1"/>
    <col min="8195" max="8195" width="25" style="9" customWidth="1"/>
    <col min="8196" max="8196" width="18.6640625" style="9" customWidth="1"/>
    <col min="8197" max="8197" width="29.6640625" style="9" customWidth="1"/>
    <col min="8198" max="8198" width="13.44140625" style="9" customWidth="1"/>
    <col min="8199" max="8199" width="13.88671875" style="9" customWidth="1"/>
    <col min="8200" max="8204" width="16.5546875" style="9" customWidth="1"/>
    <col min="8205" max="8205" width="20.5546875" style="9" customWidth="1"/>
    <col min="8206" max="8206" width="21.109375" style="9" customWidth="1"/>
    <col min="8207" max="8207" width="9.5546875" style="9" customWidth="1"/>
    <col min="8208" max="8208" width="0.44140625" style="9" customWidth="1"/>
    <col min="8209" max="8215" width="6.44140625" style="9" customWidth="1"/>
    <col min="8216" max="8444" width="11.44140625" style="9"/>
    <col min="8445" max="8445" width="1" style="9" customWidth="1"/>
    <col min="8446" max="8446" width="4.33203125" style="9" customWidth="1"/>
    <col min="8447" max="8447" width="34.6640625" style="9" customWidth="1"/>
    <col min="8448" max="8448" width="0" style="9" hidden="1" customWidth="1"/>
    <col min="8449" max="8449" width="20" style="9" customWidth="1"/>
    <col min="8450" max="8450" width="20.88671875" style="9" customWidth="1"/>
    <col min="8451" max="8451" width="25" style="9" customWidth="1"/>
    <col min="8452" max="8452" width="18.6640625" style="9" customWidth="1"/>
    <col min="8453" max="8453" width="29.6640625" style="9" customWidth="1"/>
    <col min="8454" max="8454" width="13.44140625" style="9" customWidth="1"/>
    <col min="8455" max="8455" width="13.88671875" style="9" customWidth="1"/>
    <col min="8456" max="8460" width="16.5546875" style="9" customWidth="1"/>
    <col min="8461" max="8461" width="20.5546875" style="9" customWidth="1"/>
    <col min="8462" max="8462" width="21.109375" style="9" customWidth="1"/>
    <col min="8463" max="8463" width="9.5546875" style="9" customWidth="1"/>
    <col min="8464" max="8464" width="0.44140625" style="9" customWidth="1"/>
    <col min="8465" max="8471" width="6.44140625" style="9" customWidth="1"/>
    <col min="8472" max="8700" width="11.44140625" style="9"/>
    <col min="8701" max="8701" width="1" style="9" customWidth="1"/>
    <col min="8702" max="8702" width="4.33203125" style="9" customWidth="1"/>
    <col min="8703" max="8703" width="34.6640625" style="9" customWidth="1"/>
    <col min="8704" max="8704" width="0" style="9" hidden="1" customWidth="1"/>
    <col min="8705" max="8705" width="20" style="9" customWidth="1"/>
    <col min="8706" max="8706" width="20.88671875" style="9" customWidth="1"/>
    <col min="8707" max="8707" width="25" style="9" customWidth="1"/>
    <col min="8708" max="8708" width="18.6640625" style="9" customWidth="1"/>
    <col min="8709" max="8709" width="29.6640625" style="9" customWidth="1"/>
    <col min="8710" max="8710" width="13.44140625" style="9" customWidth="1"/>
    <col min="8711" max="8711" width="13.88671875" style="9" customWidth="1"/>
    <col min="8712" max="8716" width="16.5546875" style="9" customWidth="1"/>
    <col min="8717" max="8717" width="20.5546875" style="9" customWidth="1"/>
    <col min="8718" max="8718" width="21.109375" style="9" customWidth="1"/>
    <col min="8719" max="8719" width="9.5546875" style="9" customWidth="1"/>
    <col min="8720" max="8720" width="0.44140625" style="9" customWidth="1"/>
    <col min="8721" max="8727" width="6.44140625" style="9" customWidth="1"/>
    <col min="8728" max="8956" width="11.44140625" style="9"/>
    <col min="8957" max="8957" width="1" style="9" customWidth="1"/>
    <col min="8958" max="8958" width="4.33203125" style="9" customWidth="1"/>
    <col min="8959" max="8959" width="34.6640625" style="9" customWidth="1"/>
    <col min="8960" max="8960" width="0" style="9" hidden="1" customWidth="1"/>
    <col min="8961" max="8961" width="20" style="9" customWidth="1"/>
    <col min="8962" max="8962" width="20.88671875" style="9" customWidth="1"/>
    <col min="8963" max="8963" width="25" style="9" customWidth="1"/>
    <col min="8964" max="8964" width="18.6640625" style="9" customWidth="1"/>
    <col min="8965" max="8965" width="29.6640625" style="9" customWidth="1"/>
    <col min="8966" max="8966" width="13.44140625" style="9" customWidth="1"/>
    <col min="8967" max="8967" width="13.88671875" style="9" customWidth="1"/>
    <col min="8968" max="8972" width="16.5546875" style="9" customWidth="1"/>
    <col min="8973" max="8973" width="20.5546875" style="9" customWidth="1"/>
    <col min="8974" max="8974" width="21.109375" style="9" customWidth="1"/>
    <col min="8975" max="8975" width="9.5546875" style="9" customWidth="1"/>
    <col min="8976" max="8976" width="0.44140625" style="9" customWidth="1"/>
    <col min="8977" max="8983" width="6.44140625" style="9" customWidth="1"/>
    <col min="8984" max="9212" width="11.44140625" style="9"/>
    <col min="9213" max="9213" width="1" style="9" customWidth="1"/>
    <col min="9214" max="9214" width="4.33203125" style="9" customWidth="1"/>
    <col min="9215" max="9215" width="34.6640625" style="9" customWidth="1"/>
    <col min="9216" max="9216" width="0" style="9" hidden="1" customWidth="1"/>
    <col min="9217" max="9217" width="20" style="9" customWidth="1"/>
    <col min="9218" max="9218" width="20.88671875" style="9" customWidth="1"/>
    <col min="9219" max="9219" width="25" style="9" customWidth="1"/>
    <col min="9220" max="9220" width="18.6640625" style="9" customWidth="1"/>
    <col min="9221" max="9221" width="29.6640625" style="9" customWidth="1"/>
    <col min="9222" max="9222" width="13.44140625" style="9" customWidth="1"/>
    <col min="9223" max="9223" width="13.88671875" style="9" customWidth="1"/>
    <col min="9224" max="9228" width="16.5546875" style="9" customWidth="1"/>
    <col min="9229" max="9229" width="20.5546875" style="9" customWidth="1"/>
    <col min="9230" max="9230" width="21.109375" style="9" customWidth="1"/>
    <col min="9231" max="9231" width="9.5546875" style="9" customWidth="1"/>
    <col min="9232" max="9232" width="0.44140625" style="9" customWidth="1"/>
    <col min="9233" max="9239" width="6.44140625" style="9" customWidth="1"/>
    <col min="9240" max="9468" width="11.44140625" style="9"/>
    <col min="9469" max="9469" width="1" style="9" customWidth="1"/>
    <col min="9470" max="9470" width="4.33203125" style="9" customWidth="1"/>
    <col min="9471" max="9471" width="34.6640625" style="9" customWidth="1"/>
    <col min="9472" max="9472" width="0" style="9" hidden="1" customWidth="1"/>
    <col min="9473" max="9473" width="20" style="9" customWidth="1"/>
    <col min="9474" max="9474" width="20.88671875" style="9" customWidth="1"/>
    <col min="9475" max="9475" width="25" style="9" customWidth="1"/>
    <col min="9476" max="9476" width="18.6640625" style="9" customWidth="1"/>
    <col min="9477" max="9477" width="29.6640625" style="9" customWidth="1"/>
    <col min="9478" max="9478" width="13.44140625" style="9" customWidth="1"/>
    <col min="9479" max="9479" width="13.88671875" style="9" customWidth="1"/>
    <col min="9480" max="9484" width="16.5546875" style="9" customWidth="1"/>
    <col min="9485" max="9485" width="20.5546875" style="9" customWidth="1"/>
    <col min="9486" max="9486" width="21.109375" style="9" customWidth="1"/>
    <col min="9487" max="9487" width="9.5546875" style="9" customWidth="1"/>
    <col min="9488" max="9488" width="0.44140625" style="9" customWidth="1"/>
    <col min="9489" max="9495" width="6.44140625" style="9" customWidth="1"/>
    <col min="9496" max="9724" width="11.44140625" style="9"/>
    <col min="9725" max="9725" width="1" style="9" customWidth="1"/>
    <col min="9726" max="9726" width="4.33203125" style="9" customWidth="1"/>
    <col min="9727" max="9727" width="34.6640625" style="9" customWidth="1"/>
    <col min="9728" max="9728" width="0" style="9" hidden="1" customWidth="1"/>
    <col min="9729" max="9729" width="20" style="9" customWidth="1"/>
    <col min="9730" max="9730" width="20.88671875" style="9" customWidth="1"/>
    <col min="9731" max="9731" width="25" style="9" customWidth="1"/>
    <col min="9732" max="9732" width="18.6640625" style="9" customWidth="1"/>
    <col min="9733" max="9733" width="29.6640625" style="9" customWidth="1"/>
    <col min="9734" max="9734" width="13.44140625" style="9" customWidth="1"/>
    <col min="9735" max="9735" width="13.88671875" style="9" customWidth="1"/>
    <col min="9736" max="9740" width="16.5546875" style="9" customWidth="1"/>
    <col min="9741" max="9741" width="20.5546875" style="9" customWidth="1"/>
    <col min="9742" max="9742" width="21.109375" style="9" customWidth="1"/>
    <col min="9743" max="9743" width="9.5546875" style="9" customWidth="1"/>
    <col min="9744" max="9744" width="0.44140625" style="9" customWidth="1"/>
    <col min="9745" max="9751" width="6.44140625" style="9" customWidth="1"/>
    <col min="9752" max="9980" width="11.44140625" style="9"/>
    <col min="9981" max="9981" width="1" style="9" customWidth="1"/>
    <col min="9982" max="9982" width="4.33203125" style="9" customWidth="1"/>
    <col min="9983" max="9983" width="34.6640625" style="9" customWidth="1"/>
    <col min="9984" max="9984" width="0" style="9" hidden="1" customWidth="1"/>
    <col min="9985" max="9985" width="20" style="9" customWidth="1"/>
    <col min="9986" max="9986" width="20.88671875" style="9" customWidth="1"/>
    <col min="9987" max="9987" width="25" style="9" customWidth="1"/>
    <col min="9988" max="9988" width="18.6640625" style="9" customWidth="1"/>
    <col min="9989" max="9989" width="29.6640625" style="9" customWidth="1"/>
    <col min="9990" max="9990" width="13.44140625" style="9" customWidth="1"/>
    <col min="9991" max="9991" width="13.88671875" style="9" customWidth="1"/>
    <col min="9992" max="9996" width="16.5546875" style="9" customWidth="1"/>
    <col min="9997" max="9997" width="20.5546875" style="9" customWidth="1"/>
    <col min="9998" max="9998" width="21.109375" style="9" customWidth="1"/>
    <col min="9999" max="9999" width="9.5546875" style="9" customWidth="1"/>
    <col min="10000" max="10000" width="0.44140625" style="9" customWidth="1"/>
    <col min="10001" max="10007" width="6.44140625" style="9" customWidth="1"/>
    <col min="10008" max="10236" width="11.44140625" style="9"/>
    <col min="10237" max="10237" width="1" style="9" customWidth="1"/>
    <col min="10238" max="10238" width="4.33203125" style="9" customWidth="1"/>
    <col min="10239" max="10239" width="34.6640625" style="9" customWidth="1"/>
    <col min="10240" max="10240" width="0" style="9" hidden="1" customWidth="1"/>
    <col min="10241" max="10241" width="20" style="9" customWidth="1"/>
    <col min="10242" max="10242" width="20.88671875" style="9" customWidth="1"/>
    <col min="10243" max="10243" width="25" style="9" customWidth="1"/>
    <col min="10244" max="10244" width="18.6640625" style="9" customWidth="1"/>
    <col min="10245" max="10245" width="29.6640625" style="9" customWidth="1"/>
    <col min="10246" max="10246" width="13.44140625" style="9" customWidth="1"/>
    <col min="10247" max="10247" width="13.88671875" style="9" customWidth="1"/>
    <col min="10248" max="10252" width="16.5546875" style="9" customWidth="1"/>
    <col min="10253" max="10253" width="20.5546875" style="9" customWidth="1"/>
    <col min="10254" max="10254" width="21.109375" style="9" customWidth="1"/>
    <col min="10255" max="10255" width="9.5546875" style="9" customWidth="1"/>
    <col min="10256" max="10256" width="0.44140625" style="9" customWidth="1"/>
    <col min="10257" max="10263" width="6.44140625" style="9" customWidth="1"/>
    <col min="10264" max="10492" width="11.44140625" style="9"/>
    <col min="10493" max="10493" width="1" style="9" customWidth="1"/>
    <col min="10494" max="10494" width="4.33203125" style="9" customWidth="1"/>
    <col min="10495" max="10495" width="34.6640625" style="9" customWidth="1"/>
    <col min="10496" max="10496" width="0" style="9" hidden="1" customWidth="1"/>
    <col min="10497" max="10497" width="20" style="9" customWidth="1"/>
    <col min="10498" max="10498" width="20.88671875" style="9" customWidth="1"/>
    <col min="10499" max="10499" width="25" style="9" customWidth="1"/>
    <col min="10500" max="10500" width="18.6640625" style="9" customWidth="1"/>
    <col min="10501" max="10501" width="29.6640625" style="9" customWidth="1"/>
    <col min="10502" max="10502" width="13.44140625" style="9" customWidth="1"/>
    <col min="10503" max="10503" width="13.88671875" style="9" customWidth="1"/>
    <col min="10504" max="10508" width="16.5546875" style="9" customWidth="1"/>
    <col min="10509" max="10509" width="20.5546875" style="9" customWidth="1"/>
    <col min="10510" max="10510" width="21.109375" style="9" customWidth="1"/>
    <col min="10511" max="10511" width="9.5546875" style="9" customWidth="1"/>
    <col min="10512" max="10512" width="0.44140625" style="9" customWidth="1"/>
    <col min="10513" max="10519" width="6.44140625" style="9" customWidth="1"/>
    <col min="10520" max="10748" width="11.44140625" style="9"/>
    <col min="10749" max="10749" width="1" style="9" customWidth="1"/>
    <col min="10750" max="10750" width="4.33203125" style="9" customWidth="1"/>
    <col min="10751" max="10751" width="34.6640625" style="9" customWidth="1"/>
    <col min="10752" max="10752" width="0" style="9" hidden="1" customWidth="1"/>
    <col min="10753" max="10753" width="20" style="9" customWidth="1"/>
    <col min="10754" max="10754" width="20.88671875" style="9" customWidth="1"/>
    <col min="10755" max="10755" width="25" style="9" customWidth="1"/>
    <col min="10756" max="10756" width="18.6640625" style="9" customWidth="1"/>
    <col min="10757" max="10757" width="29.6640625" style="9" customWidth="1"/>
    <col min="10758" max="10758" width="13.44140625" style="9" customWidth="1"/>
    <col min="10759" max="10759" width="13.88671875" style="9" customWidth="1"/>
    <col min="10760" max="10764" width="16.5546875" style="9" customWidth="1"/>
    <col min="10765" max="10765" width="20.5546875" style="9" customWidth="1"/>
    <col min="10766" max="10766" width="21.109375" style="9" customWidth="1"/>
    <col min="10767" max="10767" width="9.5546875" style="9" customWidth="1"/>
    <col min="10768" max="10768" width="0.44140625" style="9" customWidth="1"/>
    <col min="10769" max="10775" width="6.44140625" style="9" customWidth="1"/>
    <col min="10776" max="11004" width="11.44140625" style="9"/>
    <col min="11005" max="11005" width="1" style="9" customWidth="1"/>
    <col min="11006" max="11006" width="4.33203125" style="9" customWidth="1"/>
    <col min="11007" max="11007" width="34.6640625" style="9" customWidth="1"/>
    <col min="11008" max="11008" width="0" style="9" hidden="1" customWidth="1"/>
    <col min="11009" max="11009" width="20" style="9" customWidth="1"/>
    <col min="11010" max="11010" width="20.88671875" style="9" customWidth="1"/>
    <col min="11011" max="11011" width="25" style="9" customWidth="1"/>
    <col min="11012" max="11012" width="18.6640625" style="9" customWidth="1"/>
    <col min="11013" max="11013" width="29.6640625" style="9" customWidth="1"/>
    <col min="11014" max="11014" width="13.44140625" style="9" customWidth="1"/>
    <col min="11015" max="11015" width="13.88671875" style="9" customWidth="1"/>
    <col min="11016" max="11020" width="16.5546875" style="9" customWidth="1"/>
    <col min="11021" max="11021" width="20.5546875" style="9" customWidth="1"/>
    <col min="11022" max="11022" width="21.109375" style="9" customWidth="1"/>
    <col min="11023" max="11023" width="9.5546875" style="9" customWidth="1"/>
    <col min="11024" max="11024" width="0.44140625" style="9" customWidth="1"/>
    <col min="11025" max="11031" width="6.44140625" style="9" customWidth="1"/>
    <col min="11032" max="11260" width="11.44140625" style="9"/>
    <col min="11261" max="11261" width="1" style="9" customWidth="1"/>
    <col min="11262" max="11262" width="4.33203125" style="9" customWidth="1"/>
    <col min="11263" max="11263" width="34.6640625" style="9" customWidth="1"/>
    <col min="11264" max="11264" width="0" style="9" hidden="1" customWidth="1"/>
    <col min="11265" max="11265" width="20" style="9" customWidth="1"/>
    <col min="11266" max="11266" width="20.88671875" style="9" customWidth="1"/>
    <col min="11267" max="11267" width="25" style="9" customWidth="1"/>
    <col min="11268" max="11268" width="18.6640625" style="9" customWidth="1"/>
    <col min="11269" max="11269" width="29.6640625" style="9" customWidth="1"/>
    <col min="11270" max="11270" width="13.44140625" style="9" customWidth="1"/>
    <col min="11271" max="11271" width="13.88671875" style="9" customWidth="1"/>
    <col min="11272" max="11276" width="16.5546875" style="9" customWidth="1"/>
    <col min="11277" max="11277" width="20.5546875" style="9" customWidth="1"/>
    <col min="11278" max="11278" width="21.109375" style="9" customWidth="1"/>
    <col min="11279" max="11279" width="9.5546875" style="9" customWidth="1"/>
    <col min="11280" max="11280" width="0.44140625" style="9" customWidth="1"/>
    <col min="11281" max="11287" width="6.44140625" style="9" customWidth="1"/>
    <col min="11288" max="11516" width="11.44140625" style="9"/>
    <col min="11517" max="11517" width="1" style="9" customWidth="1"/>
    <col min="11518" max="11518" width="4.33203125" style="9" customWidth="1"/>
    <col min="11519" max="11519" width="34.6640625" style="9" customWidth="1"/>
    <col min="11520" max="11520" width="0" style="9" hidden="1" customWidth="1"/>
    <col min="11521" max="11521" width="20" style="9" customWidth="1"/>
    <col min="11522" max="11522" width="20.88671875" style="9" customWidth="1"/>
    <col min="11523" max="11523" width="25" style="9" customWidth="1"/>
    <col min="11524" max="11524" width="18.6640625" style="9" customWidth="1"/>
    <col min="11525" max="11525" width="29.6640625" style="9" customWidth="1"/>
    <col min="11526" max="11526" width="13.44140625" style="9" customWidth="1"/>
    <col min="11527" max="11527" width="13.88671875" style="9" customWidth="1"/>
    <col min="11528" max="11532" width="16.5546875" style="9" customWidth="1"/>
    <col min="11533" max="11533" width="20.5546875" style="9" customWidth="1"/>
    <col min="11534" max="11534" width="21.109375" style="9" customWidth="1"/>
    <col min="11535" max="11535" width="9.5546875" style="9" customWidth="1"/>
    <col min="11536" max="11536" width="0.44140625" style="9" customWidth="1"/>
    <col min="11537" max="11543" width="6.44140625" style="9" customWidth="1"/>
    <col min="11544" max="11772" width="11.44140625" style="9"/>
    <col min="11773" max="11773" width="1" style="9" customWidth="1"/>
    <col min="11774" max="11774" width="4.33203125" style="9" customWidth="1"/>
    <col min="11775" max="11775" width="34.6640625" style="9" customWidth="1"/>
    <col min="11776" max="11776" width="0" style="9" hidden="1" customWidth="1"/>
    <col min="11777" max="11777" width="20" style="9" customWidth="1"/>
    <col min="11778" max="11778" width="20.88671875" style="9" customWidth="1"/>
    <col min="11779" max="11779" width="25" style="9" customWidth="1"/>
    <col min="11780" max="11780" width="18.6640625" style="9" customWidth="1"/>
    <col min="11781" max="11781" width="29.6640625" style="9" customWidth="1"/>
    <col min="11782" max="11782" width="13.44140625" style="9" customWidth="1"/>
    <col min="11783" max="11783" width="13.88671875" style="9" customWidth="1"/>
    <col min="11784" max="11788" width="16.5546875" style="9" customWidth="1"/>
    <col min="11789" max="11789" width="20.5546875" style="9" customWidth="1"/>
    <col min="11790" max="11790" width="21.109375" style="9" customWidth="1"/>
    <col min="11791" max="11791" width="9.5546875" style="9" customWidth="1"/>
    <col min="11792" max="11792" width="0.44140625" style="9" customWidth="1"/>
    <col min="11793" max="11799" width="6.44140625" style="9" customWidth="1"/>
    <col min="11800" max="12028" width="11.44140625" style="9"/>
    <col min="12029" max="12029" width="1" style="9" customWidth="1"/>
    <col min="12030" max="12030" width="4.33203125" style="9" customWidth="1"/>
    <col min="12031" max="12031" width="34.6640625" style="9" customWidth="1"/>
    <col min="12032" max="12032" width="0" style="9" hidden="1" customWidth="1"/>
    <col min="12033" max="12033" width="20" style="9" customWidth="1"/>
    <col min="12034" max="12034" width="20.88671875" style="9" customWidth="1"/>
    <col min="12035" max="12035" width="25" style="9" customWidth="1"/>
    <col min="12036" max="12036" width="18.6640625" style="9" customWidth="1"/>
    <col min="12037" max="12037" width="29.6640625" style="9" customWidth="1"/>
    <col min="12038" max="12038" width="13.44140625" style="9" customWidth="1"/>
    <col min="12039" max="12039" width="13.88671875" style="9" customWidth="1"/>
    <col min="12040" max="12044" width="16.5546875" style="9" customWidth="1"/>
    <col min="12045" max="12045" width="20.5546875" style="9" customWidth="1"/>
    <col min="12046" max="12046" width="21.109375" style="9" customWidth="1"/>
    <col min="12047" max="12047" width="9.5546875" style="9" customWidth="1"/>
    <col min="12048" max="12048" width="0.44140625" style="9" customWidth="1"/>
    <col min="12049" max="12055" width="6.44140625" style="9" customWidth="1"/>
    <col min="12056" max="12284" width="11.44140625" style="9"/>
    <col min="12285" max="12285" width="1" style="9" customWidth="1"/>
    <col min="12286" max="12286" width="4.33203125" style="9" customWidth="1"/>
    <col min="12287" max="12287" width="34.6640625" style="9" customWidth="1"/>
    <col min="12288" max="12288" width="0" style="9" hidden="1" customWidth="1"/>
    <col min="12289" max="12289" width="20" style="9" customWidth="1"/>
    <col min="12290" max="12290" width="20.88671875" style="9" customWidth="1"/>
    <col min="12291" max="12291" width="25" style="9" customWidth="1"/>
    <col min="12292" max="12292" width="18.6640625" style="9" customWidth="1"/>
    <col min="12293" max="12293" width="29.6640625" style="9" customWidth="1"/>
    <col min="12294" max="12294" width="13.44140625" style="9" customWidth="1"/>
    <col min="12295" max="12295" width="13.88671875" style="9" customWidth="1"/>
    <col min="12296" max="12300" width="16.5546875" style="9" customWidth="1"/>
    <col min="12301" max="12301" width="20.5546875" style="9" customWidth="1"/>
    <col min="12302" max="12302" width="21.109375" style="9" customWidth="1"/>
    <col min="12303" max="12303" width="9.5546875" style="9" customWidth="1"/>
    <col min="12304" max="12304" width="0.44140625" style="9" customWidth="1"/>
    <col min="12305" max="12311" width="6.44140625" style="9" customWidth="1"/>
    <col min="12312" max="12540" width="11.44140625" style="9"/>
    <col min="12541" max="12541" width="1" style="9" customWidth="1"/>
    <col min="12542" max="12542" width="4.33203125" style="9" customWidth="1"/>
    <col min="12543" max="12543" width="34.6640625" style="9" customWidth="1"/>
    <col min="12544" max="12544" width="0" style="9" hidden="1" customWidth="1"/>
    <col min="12545" max="12545" width="20" style="9" customWidth="1"/>
    <col min="12546" max="12546" width="20.88671875" style="9" customWidth="1"/>
    <col min="12547" max="12547" width="25" style="9" customWidth="1"/>
    <col min="12548" max="12548" width="18.6640625" style="9" customWidth="1"/>
    <col min="12549" max="12549" width="29.6640625" style="9" customWidth="1"/>
    <col min="12550" max="12550" width="13.44140625" style="9" customWidth="1"/>
    <col min="12551" max="12551" width="13.88671875" style="9" customWidth="1"/>
    <col min="12552" max="12556" width="16.5546875" style="9" customWidth="1"/>
    <col min="12557" max="12557" width="20.5546875" style="9" customWidth="1"/>
    <col min="12558" max="12558" width="21.109375" style="9" customWidth="1"/>
    <col min="12559" max="12559" width="9.5546875" style="9" customWidth="1"/>
    <col min="12560" max="12560" width="0.44140625" style="9" customWidth="1"/>
    <col min="12561" max="12567" width="6.44140625" style="9" customWidth="1"/>
    <col min="12568" max="12796" width="11.44140625" style="9"/>
    <col min="12797" max="12797" width="1" style="9" customWidth="1"/>
    <col min="12798" max="12798" width="4.33203125" style="9" customWidth="1"/>
    <col min="12799" max="12799" width="34.6640625" style="9" customWidth="1"/>
    <col min="12800" max="12800" width="0" style="9" hidden="1" customWidth="1"/>
    <col min="12801" max="12801" width="20" style="9" customWidth="1"/>
    <col min="12802" max="12802" width="20.88671875" style="9" customWidth="1"/>
    <col min="12803" max="12803" width="25" style="9" customWidth="1"/>
    <col min="12804" max="12804" width="18.6640625" style="9" customWidth="1"/>
    <col min="12805" max="12805" width="29.6640625" style="9" customWidth="1"/>
    <col min="12806" max="12806" width="13.44140625" style="9" customWidth="1"/>
    <col min="12807" max="12807" width="13.88671875" style="9" customWidth="1"/>
    <col min="12808" max="12812" width="16.5546875" style="9" customWidth="1"/>
    <col min="12813" max="12813" width="20.5546875" style="9" customWidth="1"/>
    <col min="12814" max="12814" width="21.109375" style="9" customWidth="1"/>
    <col min="12815" max="12815" width="9.5546875" style="9" customWidth="1"/>
    <col min="12816" max="12816" width="0.44140625" style="9" customWidth="1"/>
    <col min="12817" max="12823" width="6.44140625" style="9" customWidth="1"/>
    <col min="12824" max="13052" width="11.44140625" style="9"/>
    <col min="13053" max="13053" width="1" style="9" customWidth="1"/>
    <col min="13054" max="13054" width="4.33203125" style="9" customWidth="1"/>
    <col min="13055" max="13055" width="34.6640625" style="9" customWidth="1"/>
    <col min="13056" max="13056" width="0" style="9" hidden="1" customWidth="1"/>
    <col min="13057" max="13057" width="20" style="9" customWidth="1"/>
    <col min="13058" max="13058" width="20.88671875" style="9" customWidth="1"/>
    <col min="13059" max="13059" width="25" style="9" customWidth="1"/>
    <col min="13060" max="13060" width="18.6640625" style="9" customWidth="1"/>
    <col min="13061" max="13061" width="29.6640625" style="9" customWidth="1"/>
    <col min="13062" max="13062" width="13.44140625" style="9" customWidth="1"/>
    <col min="13063" max="13063" width="13.88671875" style="9" customWidth="1"/>
    <col min="13064" max="13068" width="16.5546875" style="9" customWidth="1"/>
    <col min="13069" max="13069" width="20.5546875" style="9" customWidth="1"/>
    <col min="13070" max="13070" width="21.109375" style="9" customWidth="1"/>
    <col min="13071" max="13071" width="9.5546875" style="9" customWidth="1"/>
    <col min="13072" max="13072" width="0.44140625" style="9" customWidth="1"/>
    <col min="13073" max="13079" width="6.44140625" style="9" customWidth="1"/>
    <col min="13080" max="13308" width="11.44140625" style="9"/>
    <col min="13309" max="13309" width="1" style="9" customWidth="1"/>
    <col min="13310" max="13310" width="4.33203125" style="9" customWidth="1"/>
    <col min="13311" max="13311" width="34.6640625" style="9" customWidth="1"/>
    <col min="13312" max="13312" width="0" style="9" hidden="1" customWidth="1"/>
    <col min="13313" max="13313" width="20" style="9" customWidth="1"/>
    <col min="13314" max="13314" width="20.88671875" style="9" customWidth="1"/>
    <col min="13315" max="13315" width="25" style="9" customWidth="1"/>
    <col min="13316" max="13316" width="18.6640625" style="9" customWidth="1"/>
    <col min="13317" max="13317" width="29.6640625" style="9" customWidth="1"/>
    <col min="13318" max="13318" width="13.44140625" style="9" customWidth="1"/>
    <col min="13319" max="13319" width="13.88671875" style="9" customWidth="1"/>
    <col min="13320" max="13324" width="16.5546875" style="9" customWidth="1"/>
    <col min="13325" max="13325" width="20.5546875" style="9" customWidth="1"/>
    <col min="13326" max="13326" width="21.109375" style="9" customWidth="1"/>
    <col min="13327" max="13327" width="9.5546875" style="9" customWidth="1"/>
    <col min="13328" max="13328" width="0.44140625" style="9" customWidth="1"/>
    <col min="13329" max="13335" width="6.44140625" style="9" customWidth="1"/>
    <col min="13336" max="13564" width="11.44140625" style="9"/>
    <col min="13565" max="13565" width="1" style="9" customWidth="1"/>
    <col min="13566" max="13566" width="4.33203125" style="9" customWidth="1"/>
    <col min="13567" max="13567" width="34.6640625" style="9" customWidth="1"/>
    <col min="13568" max="13568" width="0" style="9" hidden="1" customWidth="1"/>
    <col min="13569" max="13569" width="20" style="9" customWidth="1"/>
    <col min="13570" max="13570" width="20.88671875" style="9" customWidth="1"/>
    <col min="13571" max="13571" width="25" style="9" customWidth="1"/>
    <col min="13572" max="13572" width="18.6640625" style="9" customWidth="1"/>
    <col min="13573" max="13573" width="29.6640625" style="9" customWidth="1"/>
    <col min="13574" max="13574" width="13.44140625" style="9" customWidth="1"/>
    <col min="13575" max="13575" width="13.88671875" style="9" customWidth="1"/>
    <col min="13576" max="13580" width="16.5546875" style="9" customWidth="1"/>
    <col min="13581" max="13581" width="20.5546875" style="9" customWidth="1"/>
    <col min="13582" max="13582" width="21.109375" style="9" customWidth="1"/>
    <col min="13583" max="13583" width="9.5546875" style="9" customWidth="1"/>
    <col min="13584" max="13584" width="0.44140625" style="9" customWidth="1"/>
    <col min="13585" max="13591" width="6.44140625" style="9" customWidth="1"/>
    <col min="13592" max="13820" width="11.44140625" style="9"/>
    <col min="13821" max="13821" width="1" style="9" customWidth="1"/>
    <col min="13822" max="13822" width="4.33203125" style="9" customWidth="1"/>
    <col min="13823" max="13823" width="34.6640625" style="9" customWidth="1"/>
    <col min="13824" max="13824" width="0" style="9" hidden="1" customWidth="1"/>
    <col min="13825" max="13825" width="20" style="9" customWidth="1"/>
    <col min="13826" max="13826" width="20.88671875" style="9" customWidth="1"/>
    <col min="13827" max="13827" width="25" style="9" customWidth="1"/>
    <col min="13828" max="13828" width="18.6640625" style="9" customWidth="1"/>
    <col min="13829" max="13829" width="29.6640625" style="9" customWidth="1"/>
    <col min="13830" max="13830" width="13.44140625" style="9" customWidth="1"/>
    <col min="13831" max="13831" width="13.88671875" style="9" customWidth="1"/>
    <col min="13832" max="13836" width="16.5546875" style="9" customWidth="1"/>
    <col min="13837" max="13837" width="20.5546875" style="9" customWidth="1"/>
    <col min="13838" max="13838" width="21.109375" style="9" customWidth="1"/>
    <col min="13839" max="13839" width="9.5546875" style="9" customWidth="1"/>
    <col min="13840" max="13840" width="0.44140625" style="9" customWidth="1"/>
    <col min="13841" max="13847" width="6.44140625" style="9" customWidth="1"/>
    <col min="13848" max="14076" width="11.44140625" style="9"/>
    <col min="14077" max="14077" width="1" style="9" customWidth="1"/>
    <col min="14078" max="14078" width="4.33203125" style="9" customWidth="1"/>
    <col min="14079" max="14079" width="34.6640625" style="9" customWidth="1"/>
    <col min="14080" max="14080" width="0" style="9" hidden="1" customWidth="1"/>
    <col min="14081" max="14081" width="20" style="9" customWidth="1"/>
    <col min="14082" max="14082" width="20.88671875" style="9" customWidth="1"/>
    <col min="14083" max="14083" width="25" style="9" customWidth="1"/>
    <col min="14084" max="14084" width="18.6640625" style="9" customWidth="1"/>
    <col min="14085" max="14085" width="29.6640625" style="9" customWidth="1"/>
    <col min="14086" max="14086" width="13.44140625" style="9" customWidth="1"/>
    <col min="14087" max="14087" width="13.88671875" style="9" customWidth="1"/>
    <col min="14088" max="14092" width="16.5546875" style="9" customWidth="1"/>
    <col min="14093" max="14093" width="20.5546875" style="9" customWidth="1"/>
    <col min="14094" max="14094" width="21.109375" style="9" customWidth="1"/>
    <col min="14095" max="14095" width="9.5546875" style="9" customWidth="1"/>
    <col min="14096" max="14096" width="0.44140625" style="9" customWidth="1"/>
    <col min="14097" max="14103" width="6.44140625" style="9" customWidth="1"/>
    <col min="14104" max="14332" width="11.44140625" style="9"/>
    <col min="14333" max="14333" width="1" style="9" customWidth="1"/>
    <col min="14334" max="14334" width="4.33203125" style="9" customWidth="1"/>
    <col min="14335" max="14335" width="34.6640625" style="9" customWidth="1"/>
    <col min="14336" max="14336" width="0" style="9" hidden="1" customWidth="1"/>
    <col min="14337" max="14337" width="20" style="9" customWidth="1"/>
    <col min="14338" max="14338" width="20.88671875" style="9" customWidth="1"/>
    <col min="14339" max="14339" width="25" style="9" customWidth="1"/>
    <col min="14340" max="14340" width="18.6640625" style="9" customWidth="1"/>
    <col min="14341" max="14341" width="29.6640625" style="9" customWidth="1"/>
    <col min="14342" max="14342" width="13.44140625" style="9" customWidth="1"/>
    <col min="14343" max="14343" width="13.88671875" style="9" customWidth="1"/>
    <col min="14344" max="14348" width="16.5546875" style="9" customWidth="1"/>
    <col min="14349" max="14349" width="20.5546875" style="9" customWidth="1"/>
    <col min="14350" max="14350" width="21.109375" style="9" customWidth="1"/>
    <col min="14351" max="14351" width="9.5546875" style="9" customWidth="1"/>
    <col min="14352" max="14352" width="0.44140625" style="9" customWidth="1"/>
    <col min="14353" max="14359" width="6.44140625" style="9" customWidth="1"/>
    <col min="14360" max="14588" width="11.44140625" style="9"/>
    <col min="14589" max="14589" width="1" style="9" customWidth="1"/>
    <col min="14590" max="14590" width="4.33203125" style="9" customWidth="1"/>
    <col min="14591" max="14591" width="34.6640625" style="9" customWidth="1"/>
    <col min="14592" max="14592" width="0" style="9" hidden="1" customWidth="1"/>
    <col min="14593" max="14593" width="20" style="9" customWidth="1"/>
    <col min="14594" max="14594" width="20.88671875" style="9" customWidth="1"/>
    <col min="14595" max="14595" width="25" style="9" customWidth="1"/>
    <col min="14596" max="14596" width="18.6640625" style="9" customWidth="1"/>
    <col min="14597" max="14597" width="29.6640625" style="9" customWidth="1"/>
    <col min="14598" max="14598" width="13.44140625" style="9" customWidth="1"/>
    <col min="14599" max="14599" width="13.88671875" style="9" customWidth="1"/>
    <col min="14600" max="14604" width="16.5546875" style="9" customWidth="1"/>
    <col min="14605" max="14605" width="20.5546875" style="9" customWidth="1"/>
    <col min="14606" max="14606" width="21.109375" style="9" customWidth="1"/>
    <col min="14607" max="14607" width="9.5546875" style="9" customWidth="1"/>
    <col min="14608" max="14608" width="0.44140625" style="9" customWidth="1"/>
    <col min="14609" max="14615" width="6.44140625" style="9" customWidth="1"/>
    <col min="14616" max="14844" width="11.44140625" style="9"/>
    <col min="14845" max="14845" width="1" style="9" customWidth="1"/>
    <col min="14846" max="14846" width="4.33203125" style="9" customWidth="1"/>
    <col min="14847" max="14847" width="34.6640625" style="9" customWidth="1"/>
    <col min="14848" max="14848" width="0" style="9" hidden="1" customWidth="1"/>
    <col min="14849" max="14849" width="20" style="9" customWidth="1"/>
    <col min="14850" max="14850" width="20.88671875" style="9" customWidth="1"/>
    <col min="14851" max="14851" width="25" style="9" customWidth="1"/>
    <col min="14852" max="14852" width="18.6640625" style="9" customWidth="1"/>
    <col min="14853" max="14853" width="29.6640625" style="9" customWidth="1"/>
    <col min="14854" max="14854" width="13.44140625" style="9" customWidth="1"/>
    <col min="14855" max="14855" width="13.88671875" style="9" customWidth="1"/>
    <col min="14856" max="14860" width="16.5546875" style="9" customWidth="1"/>
    <col min="14861" max="14861" width="20.5546875" style="9" customWidth="1"/>
    <col min="14862" max="14862" width="21.109375" style="9" customWidth="1"/>
    <col min="14863" max="14863" width="9.5546875" style="9" customWidth="1"/>
    <col min="14864" max="14864" width="0.44140625" style="9" customWidth="1"/>
    <col min="14865" max="14871" width="6.44140625" style="9" customWidth="1"/>
    <col min="14872" max="15100" width="11.44140625" style="9"/>
    <col min="15101" max="15101" width="1" style="9" customWidth="1"/>
    <col min="15102" max="15102" width="4.33203125" style="9" customWidth="1"/>
    <col min="15103" max="15103" width="34.6640625" style="9" customWidth="1"/>
    <col min="15104" max="15104" width="0" style="9" hidden="1" customWidth="1"/>
    <col min="15105" max="15105" width="20" style="9" customWidth="1"/>
    <col min="15106" max="15106" width="20.88671875" style="9" customWidth="1"/>
    <col min="15107" max="15107" width="25" style="9" customWidth="1"/>
    <col min="15108" max="15108" width="18.6640625" style="9" customWidth="1"/>
    <col min="15109" max="15109" width="29.6640625" style="9" customWidth="1"/>
    <col min="15110" max="15110" width="13.44140625" style="9" customWidth="1"/>
    <col min="15111" max="15111" width="13.88671875" style="9" customWidth="1"/>
    <col min="15112" max="15116" width="16.5546875" style="9" customWidth="1"/>
    <col min="15117" max="15117" width="20.5546875" style="9" customWidth="1"/>
    <col min="15118" max="15118" width="21.109375" style="9" customWidth="1"/>
    <col min="15119" max="15119" width="9.5546875" style="9" customWidth="1"/>
    <col min="15120" max="15120" width="0.44140625" style="9" customWidth="1"/>
    <col min="15121" max="15127" width="6.44140625" style="9" customWidth="1"/>
    <col min="15128" max="15356" width="11.44140625" style="9"/>
    <col min="15357" max="15357" width="1" style="9" customWidth="1"/>
    <col min="15358" max="15358" width="4.33203125" style="9" customWidth="1"/>
    <col min="15359" max="15359" width="34.6640625" style="9" customWidth="1"/>
    <col min="15360" max="15360" width="0" style="9" hidden="1" customWidth="1"/>
    <col min="15361" max="15361" width="20" style="9" customWidth="1"/>
    <col min="15362" max="15362" width="20.88671875" style="9" customWidth="1"/>
    <col min="15363" max="15363" width="25" style="9" customWidth="1"/>
    <col min="15364" max="15364" width="18.6640625" style="9" customWidth="1"/>
    <col min="15365" max="15365" width="29.6640625" style="9" customWidth="1"/>
    <col min="15366" max="15366" width="13.44140625" style="9" customWidth="1"/>
    <col min="15367" max="15367" width="13.88671875" style="9" customWidth="1"/>
    <col min="15368" max="15372" width="16.5546875" style="9" customWidth="1"/>
    <col min="15373" max="15373" width="20.5546875" style="9" customWidth="1"/>
    <col min="15374" max="15374" width="21.109375" style="9" customWidth="1"/>
    <col min="15375" max="15375" width="9.5546875" style="9" customWidth="1"/>
    <col min="15376" max="15376" width="0.44140625" style="9" customWidth="1"/>
    <col min="15377" max="15383" width="6.44140625" style="9" customWidth="1"/>
    <col min="15384" max="15612" width="11.44140625" style="9"/>
    <col min="15613" max="15613" width="1" style="9" customWidth="1"/>
    <col min="15614" max="15614" width="4.33203125" style="9" customWidth="1"/>
    <col min="15615" max="15615" width="34.6640625" style="9" customWidth="1"/>
    <col min="15616" max="15616" width="0" style="9" hidden="1" customWidth="1"/>
    <col min="15617" max="15617" width="20" style="9" customWidth="1"/>
    <col min="15618" max="15618" width="20.88671875" style="9" customWidth="1"/>
    <col min="15619" max="15619" width="25" style="9" customWidth="1"/>
    <col min="15620" max="15620" width="18.6640625" style="9" customWidth="1"/>
    <col min="15621" max="15621" width="29.6640625" style="9" customWidth="1"/>
    <col min="15622" max="15622" width="13.44140625" style="9" customWidth="1"/>
    <col min="15623" max="15623" width="13.88671875" style="9" customWidth="1"/>
    <col min="15624" max="15628" width="16.5546875" style="9" customWidth="1"/>
    <col min="15629" max="15629" width="20.5546875" style="9" customWidth="1"/>
    <col min="15630" max="15630" width="21.109375" style="9" customWidth="1"/>
    <col min="15631" max="15631" width="9.5546875" style="9" customWidth="1"/>
    <col min="15632" max="15632" width="0.44140625" style="9" customWidth="1"/>
    <col min="15633" max="15639" width="6.44140625" style="9" customWidth="1"/>
    <col min="15640" max="15868" width="11.44140625" style="9"/>
    <col min="15869" max="15869" width="1" style="9" customWidth="1"/>
    <col min="15870" max="15870" width="4.33203125" style="9" customWidth="1"/>
    <col min="15871" max="15871" width="34.6640625" style="9" customWidth="1"/>
    <col min="15872" max="15872" width="0" style="9" hidden="1" customWidth="1"/>
    <col min="15873" max="15873" width="20" style="9" customWidth="1"/>
    <col min="15874" max="15874" width="20.88671875" style="9" customWidth="1"/>
    <col min="15875" max="15875" width="25" style="9" customWidth="1"/>
    <col min="15876" max="15876" width="18.6640625" style="9" customWidth="1"/>
    <col min="15877" max="15877" width="29.6640625" style="9" customWidth="1"/>
    <col min="15878" max="15878" width="13.44140625" style="9" customWidth="1"/>
    <col min="15879" max="15879" width="13.88671875" style="9" customWidth="1"/>
    <col min="15880" max="15884" width="16.5546875" style="9" customWidth="1"/>
    <col min="15885" max="15885" width="20.5546875" style="9" customWidth="1"/>
    <col min="15886" max="15886" width="21.109375" style="9" customWidth="1"/>
    <col min="15887" max="15887" width="9.5546875" style="9" customWidth="1"/>
    <col min="15888" max="15888" width="0.44140625" style="9" customWidth="1"/>
    <col min="15889" max="15895" width="6.44140625" style="9" customWidth="1"/>
    <col min="15896" max="16124" width="11.44140625" style="9"/>
    <col min="16125" max="16125" width="1" style="9" customWidth="1"/>
    <col min="16126" max="16126" width="4.33203125" style="9" customWidth="1"/>
    <col min="16127" max="16127" width="34.6640625" style="9" customWidth="1"/>
    <col min="16128" max="16128" width="0" style="9" hidden="1" customWidth="1"/>
    <col min="16129" max="16129" width="20" style="9" customWidth="1"/>
    <col min="16130" max="16130" width="20.88671875" style="9" customWidth="1"/>
    <col min="16131" max="16131" width="25" style="9" customWidth="1"/>
    <col min="16132" max="16132" width="18.6640625" style="9" customWidth="1"/>
    <col min="16133" max="16133" width="29.6640625" style="9" customWidth="1"/>
    <col min="16134" max="16134" width="13.44140625" style="9" customWidth="1"/>
    <col min="16135" max="16135" width="13.88671875" style="9" customWidth="1"/>
    <col min="16136" max="16140" width="16.5546875" style="9" customWidth="1"/>
    <col min="16141" max="16141" width="20.5546875" style="9" customWidth="1"/>
    <col min="16142" max="16142" width="21.109375" style="9" customWidth="1"/>
    <col min="16143" max="16143" width="9.5546875" style="9" customWidth="1"/>
    <col min="16144" max="16144" width="0.44140625" style="9" customWidth="1"/>
    <col min="16145" max="16151" width="6.44140625" style="9" customWidth="1"/>
    <col min="16152" max="16372" width="11.44140625" style="9"/>
    <col min="16373" max="16384" width="11.44140625" style="9" customWidth="1"/>
  </cols>
  <sheetData>
    <row r="2" spans="1:17" ht="25.8" x14ac:dyDescent="0.3">
      <c r="B2" s="324" t="s">
        <v>61</v>
      </c>
      <c r="C2" s="325"/>
      <c r="D2" s="325"/>
      <c r="E2" s="325"/>
      <c r="F2" s="325"/>
      <c r="G2" s="325"/>
      <c r="H2" s="325"/>
      <c r="I2" s="325"/>
      <c r="J2" s="325"/>
      <c r="K2" s="325"/>
      <c r="L2" s="325"/>
      <c r="M2" s="325"/>
      <c r="N2" s="325"/>
      <c r="O2" s="325"/>
      <c r="P2" s="325"/>
      <c r="Q2" s="325"/>
    </row>
    <row r="4" spans="1:17" ht="25.8" x14ac:dyDescent="0.3">
      <c r="B4" s="339" t="s">
        <v>47</v>
      </c>
      <c r="C4" s="339"/>
      <c r="D4" s="339"/>
      <c r="E4" s="339"/>
      <c r="F4" s="339"/>
      <c r="G4" s="339"/>
      <c r="H4" s="339"/>
      <c r="I4" s="339"/>
      <c r="J4" s="339"/>
      <c r="K4" s="339"/>
      <c r="L4" s="339"/>
      <c r="M4" s="339"/>
      <c r="N4" s="339"/>
      <c r="O4" s="339"/>
      <c r="P4" s="339"/>
      <c r="Q4" s="339"/>
    </row>
    <row r="5" spans="1:17" s="85" customFormat="1" ht="21" x14ac:dyDescent="0.4">
      <c r="A5" s="360" t="s">
        <v>117</v>
      </c>
      <c r="B5" s="360"/>
      <c r="C5" s="360"/>
      <c r="D5" s="360"/>
      <c r="E5" s="360"/>
      <c r="F5" s="360"/>
      <c r="G5" s="360"/>
      <c r="H5" s="360"/>
      <c r="I5" s="360"/>
      <c r="J5" s="360"/>
      <c r="K5" s="360"/>
      <c r="L5" s="360"/>
    </row>
    <row r="6" spans="1:17" ht="15" thickBot="1" x14ac:dyDescent="0.35"/>
    <row r="7" spans="1:17" ht="21.6" thickBot="1" x14ac:dyDescent="0.35">
      <c r="B7" s="11" t="s">
        <v>4</v>
      </c>
      <c r="C7" s="342" t="s">
        <v>118</v>
      </c>
      <c r="D7" s="342"/>
      <c r="E7" s="342"/>
      <c r="F7" s="342"/>
      <c r="G7" s="342"/>
      <c r="H7" s="342"/>
      <c r="I7" s="342"/>
      <c r="J7" s="342"/>
      <c r="K7" s="342"/>
      <c r="L7" s="342"/>
      <c r="M7" s="342"/>
      <c r="N7" s="342"/>
      <c r="O7" s="343"/>
    </row>
    <row r="8" spans="1:17" ht="16.2" thickBot="1" x14ac:dyDescent="0.35">
      <c r="B8" s="12" t="s">
        <v>5</v>
      </c>
      <c r="C8" s="342"/>
      <c r="D8" s="342"/>
      <c r="E8" s="342"/>
      <c r="F8" s="342"/>
      <c r="G8" s="342"/>
      <c r="H8" s="342"/>
      <c r="I8" s="342"/>
      <c r="J8" s="342"/>
      <c r="K8" s="342"/>
      <c r="L8" s="342"/>
      <c r="M8" s="342"/>
      <c r="N8" s="342"/>
      <c r="O8" s="343"/>
    </row>
    <row r="9" spans="1:17" ht="16.2" thickBot="1" x14ac:dyDescent="0.35">
      <c r="B9" s="12" t="s">
        <v>6</v>
      </c>
      <c r="C9" s="342"/>
      <c r="D9" s="342"/>
      <c r="E9" s="342"/>
      <c r="F9" s="342"/>
      <c r="G9" s="342"/>
      <c r="H9" s="342"/>
      <c r="I9" s="342"/>
      <c r="J9" s="342"/>
      <c r="K9" s="342"/>
      <c r="L9" s="342"/>
      <c r="M9" s="342"/>
      <c r="N9" s="342"/>
      <c r="O9" s="343"/>
    </row>
    <row r="10" spans="1:17" ht="16.2" thickBot="1" x14ac:dyDescent="0.35">
      <c r="B10" s="12" t="s">
        <v>7</v>
      </c>
      <c r="C10" s="342"/>
      <c r="D10" s="342"/>
      <c r="E10" s="342"/>
      <c r="F10" s="342"/>
      <c r="G10" s="342"/>
      <c r="H10" s="342"/>
      <c r="I10" s="342"/>
      <c r="J10" s="342"/>
      <c r="K10" s="342"/>
      <c r="L10" s="342"/>
      <c r="M10" s="342"/>
      <c r="N10" s="342"/>
      <c r="O10" s="343"/>
    </row>
    <row r="11" spans="1:17" ht="16.2" thickBot="1" x14ac:dyDescent="0.35">
      <c r="B11" s="12" t="s">
        <v>8</v>
      </c>
      <c r="C11" s="366">
        <v>65</v>
      </c>
      <c r="D11" s="366"/>
      <c r="E11" s="367"/>
      <c r="F11" s="32"/>
      <c r="G11" s="32"/>
      <c r="H11" s="32"/>
      <c r="I11" s="32"/>
      <c r="J11" s="32"/>
      <c r="K11" s="32"/>
      <c r="L11" s="32"/>
      <c r="M11" s="32"/>
      <c r="N11" s="32"/>
      <c r="O11" s="33"/>
    </row>
    <row r="12" spans="1:17" ht="16.2" thickBot="1" x14ac:dyDescent="0.35">
      <c r="B12" s="14" t="s">
        <v>9</v>
      </c>
      <c r="C12" s="15">
        <v>41979</v>
      </c>
      <c r="D12" s="16"/>
      <c r="E12" s="133"/>
      <c r="F12" s="16"/>
      <c r="G12" s="16"/>
      <c r="H12" s="16"/>
      <c r="I12" s="16"/>
      <c r="J12" s="16"/>
      <c r="K12" s="16"/>
      <c r="L12" s="16"/>
      <c r="M12" s="16"/>
      <c r="N12" s="16"/>
      <c r="O12" s="17"/>
    </row>
    <row r="13" spans="1:17" ht="15.6" x14ac:dyDescent="0.3">
      <c r="B13" s="13"/>
      <c r="C13" s="18"/>
      <c r="D13" s="19"/>
      <c r="E13" s="134"/>
      <c r="F13" s="19"/>
      <c r="G13" s="19"/>
      <c r="H13" s="19"/>
      <c r="I13" s="88"/>
      <c r="J13" s="88"/>
      <c r="K13" s="88"/>
      <c r="L13" s="88"/>
      <c r="M13" s="88"/>
      <c r="N13" s="88"/>
      <c r="O13" s="19"/>
    </row>
    <row r="14" spans="1:17" x14ac:dyDescent="0.3">
      <c r="I14" s="88"/>
      <c r="J14" s="88"/>
      <c r="K14" s="88"/>
      <c r="L14" s="88"/>
      <c r="M14" s="88"/>
      <c r="N14" s="88"/>
      <c r="O14" s="89"/>
    </row>
    <row r="15" spans="1:17" x14ac:dyDescent="0.3">
      <c r="B15" s="363" t="s">
        <v>63</v>
      </c>
      <c r="C15" s="363"/>
      <c r="D15" s="127" t="s">
        <v>12</v>
      </c>
      <c r="E15" s="127" t="s">
        <v>13</v>
      </c>
      <c r="F15" s="127" t="s">
        <v>28</v>
      </c>
      <c r="G15" s="74"/>
      <c r="I15" s="34"/>
      <c r="J15" s="34"/>
      <c r="K15" s="34"/>
      <c r="L15" s="34"/>
      <c r="M15" s="34"/>
      <c r="N15" s="34"/>
      <c r="O15" s="89"/>
    </row>
    <row r="16" spans="1:17" x14ac:dyDescent="0.3">
      <c r="B16" s="363"/>
      <c r="C16" s="363"/>
      <c r="D16" s="127">
        <v>65</v>
      </c>
      <c r="E16" s="135">
        <v>906313954</v>
      </c>
      <c r="F16" s="111">
        <v>434</v>
      </c>
      <c r="G16" s="75"/>
      <c r="I16" s="35"/>
      <c r="J16" s="35"/>
      <c r="K16" s="35"/>
      <c r="L16" s="35"/>
      <c r="M16" s="35"/>
      <c r="N16" s="35"/>
      <c r="O16" s="89"/>
    </row>
    <row r="17" spans="1:15" x14ac:dyDescent="0.3">
      <c r="B17" s="363"/>
      <c r="C17" s="363"/>
      <c r="D17" s="127"/>
      <c r="E17" s="135"/>
      <c r="F17" s="111"/>
      <c r="G17" s="75"/>
      <c r="I17" s="35"/>
      <c r="J17" s="35"/>
      <c r="K17" s="35"/>
      <c r="L17" s="35"/>
      <c r="M17" s="35"/>
      <c r="N17" s="35"/>
      <c r="O17" s="89"/>
    </row>
    <row r="18" spans="1:15" x14ac:dyDescent="0.3">
      <c r="B18" s="363"/>
      <c r="C18" s="363"/>
      <c r="D18" s="127"/>
      <c r="E18" s="135"/>
      <c r="F18" s="111"/>
      <c r="G18" s="75"/>
      <c r="I18" s="35"/>
      <c r="J18" s="35"/>
      <c r="K18" s="35"/>
      <c r="L18" s="35"/>
      <c r="M18" s="35"/>
      <c r="N18" s="35"/>
      <c r="O18" s="89"/>
    </row>
    <row r="19" spans="1:15" x14ac:dyDescent="0.3">
      <c r="B19" s="363"/>
      <c r="C19" s="363"/>
      <c r="D19" s="127"/>
      <c r="E19" s="135"/>
      <c r="F19" s="111"/>
      <c r="G19" s="75"/>
      <c r="H19" s="22"/>
      <c r="I19" s="35"/>
      <c r="J19" s="35"/>
      <c r="K19" s="35"/>
      <c r="L19" s="35"/>
      <c r="M19" s="35"/>
      <c r="N19" s="35"/>
      <c r="O19" s="20"/>
    </row>
    <row r="20" spans="1:15" x14ac:dyDescent="0.3">
      <c r="B20" s="363"/>
      <c r="C20" s="363"/>
      <c r="D20" s="127"/>
      <c r="E20" s="135"/>
      <c r="F20" s="111"/>
      <c r="G20" s="75"/>
      <c r="H20" s="22"/>
      <c r="I20" s="37"/>
      <c r="J20" s="37"/>
      <c r="K20" s="37"/>
      <c r="L20" s="37"/>
      <c r="M20" s="37"/>
      <c r="N20" s="37"/>
      <c r="O20" s="20"/>
    </row>
    <row r="21" spans="1:15" x14ac:dyDescent="0.3">
      <c r="B21" s="363"/>
      <c r="C21" s="363"/>
      <c r="D21" s="127"/>
      <c r="E21" s="135"/>
      <c r="F21" s="111"/>
      <c r="G21" s="75"/>
      <c r="H21" s="22"/>
      <c r="I21" s="88"/>
      <c r="J21" s="88"/>
      <c r="K21" s="88"/>
      <c r="L21" s="88"/>
      <c r="M21" s="88"/>
      <c r="N21" s="88"/>
      <c r="O21" s="20"/>
    </row>
    <row r="22" spans="1:15" x14ac:dyDescent="0.3">
      <c r="B22" s="363"/>
      <c r="C22" s="363"/>
      <c r="D22" s="127"/>
      <c r="E22" s="135"/>
      <c r="F22" s="111"/>
      <c r="G22" s="75"/>
      <c r="H22" s="22"/>
      <c r="I22" s="88"/>
      <c r="J22" s="88"/>
      <c r="K22" s="88"/>
      <c r="L22" s="88"/>
      <c r="M22" s="88"/>
      <c r="N22" s="88"/>
      <c r="O22" s="20"/>
    </row>
    <row r="23" spans="1:15" ht="15" thickBot="1" x14ac:dyDescent="0.35">
      <c r="B23" s="340" t="s">
        <v>14</v>
      </c>
      <c r="C23" s="341"/>
      <c r="D23" s="127"/>
      <c r="E23" s="136">
        <f>SUM(E16:E22)</f>
        <v>906313954</v>
      </c>
      <c r="F23" s="111">
        <f>SUM(F16:F22)</f>
        <v>434</v>
      </c>
      <c r="G23" s="75"/>
      <c r="H23" s="22"/>
      <c r="I23" s="88"/>
      <c r="J23" s="88"/>
      <c r="K23" s="88"/>
      <c r="L23" s="88"/>
      <c r="M23" s="88"/>
      <c r="N23" s="88"/>
      <c r="O23" s="20"/>
    </row>
    <row r="24" spans="1:15" ht="29.4" thickBot="1" x14ac:dyDescent="0.35">
      <c r="A24" s="39"/>
      <c r="B24" s="48" t="s">
        <v>15</v>
      </c>
      <c r="C24" s="48" t="s">
        <v>64</v>
      </c>
      <c r="E24" s="137"/>
      <c r="F24" s="34"/>
      <c r="G24" s="34"/>
      <c r="H24" s="34"/>
      <c r="I24" s="10"/>
      <c r="J24" s="10"/>
      <c r="K24" s="10"/>
      <c r="L24" s="10"/>
      <c r="M24" s="10"/>
      <c r="N24" s="10"/>
    </row>
    <row r="25" spans="1:15" ht="15" thickBot="1" x14ac:dyDescent="0.35">
      <c r="A25" s="40">
        <v>1</v>
      </c>
      <c r="C25" s="41">
        <f>+F23*80%</f>
        <v>347.20000000000005</v>
      </c>
      <c r="D25" s="38"/>
      <c r="E25" s="138">
        <f>E23</f>
        <v>906313954</v>
      </c>
      <c r="F25" s="36"/>
      <c r="G25" s="36"/>
      <c r="H25" s="36"/>
      <c r="I25" s="23"/>
      <c r="J25" s="23"/>
      <c r="K25" s="23"/>
      <c r="L25" s="23"/>
      <c r="M25" s="23"/>
      <c r="N25" s="23"/>
    </row>
    <row r="26" spans="1:15" x14ac:dyDescent="0.3">
      <c r="A26" s="81"/>
      <c r="C26" s="82"/>
      <c r="D26" s="35"/>
      <c r="E26" s="139"/>
      <c r="F26" s="36"/>
      <c r="G26" s="36"/>
      <c r="H26" s="36"/>
      <c r="I26" s="23"/>
      <c r="J26" s="23"/>
      <c r="K26" s="23"/>
      <c r="L26" s="23"/>
      <c r="M26" s="23"/>
      <c r="N26" s="23"/>
    </row>
    <row r="27" spans="1:15" x14ac:dyDescent="0.3">
      <c r="A27" s="81"/>
      <c r="C27" s="82"/>
      <c r="D27" s="35"/>
      <c r="E27" s="139"/>
      <c r="F27" s="36"/>
      <c r="G27" s="36"/>
      <c r="H27" s="36"/>
      <c r="I27" s="23"/>
      <c r="J27" s="23"/>
      <c r="K27" s="23"/>
      <c r="L27" s="23"/>
      <c r="M27" s="23"/>
      <c r="N27" s="23"/>
    </row>
    <row r="28" spans="1:15" x14ac:dyDescent="0.3">
      <c r="A28" s="81"/>
      <c r="B28" s="103" t="s">
        <v>95</v>
      </c>
      <c r="C28" s="85"/>
      <c r="D28" s="85"/>
      <c r="F28" s="85"/>
      <c r="G28" s="85"/>
      <c r="H28" s="85"/>
      <c r="I28" s="88"/>
      <c r="J28" s="88"/>
      <c r="K28" s="88"/>
      <c r="L28" s="88"/>
      <c r="M28" s="88"/>
      <c r="N28" s="88"/>
      <c r="O28" s="89"/>
    </row>
    <row r="29" spans="1:15" x14ac:dyDescent="0.3">
      <c r="A29" s="81"/>
      <c r="B29" s="85"/>
      <c r="C29" s="85"/>
      <c r="D29" s="85"/>
      <c r="F29" s="85"/>
      <c r="G29" s="85"/>
      <c r="H29" s="85"/>
      <c r="I29" s="88"/>
      <c r="J29" s="88"/>
      <c r="K29" s="88"/>
      <c r="L29" s="88"/>
      <c r="M29" s="88"/>
      <c r="N29" s="88"/>
      <c r="O29" s="89"/>
    </row>
    <row r="30" spans="1:15" x14ac:dyDescent="0.3">
      <c r="A30" s="81"/>
      <c r="B30" s="106" t="s">
        <v>32</v>
      </c>
      <c r="C30" s="106" t="s">
        <v>96</v>
      </c>
      <c r="D30" s="106" t="s">
        <v>97</v>
      </c>
      <c r="F30" s="85"/>
      <c r="G30" s="85"/>
      <c r="H30" s="85"/>
      <c r="I30" s="88"/>
      <c r="J30" s="88"/>
      <c r="K30" s="88"/>
      <c r="L30" s="88"/>
      <c r="M30" s="88"/>
      <c r="N30" s="88"/>
      <c r="O30" s="89"/>
    </row>
    <row r="31" spans="1:15" x14ac:dyDescent="0.3">
      <c r="A31" s="81"/>
      <c r="B31" s="102" t="s">
        <v>98</v>
      </c>
      <c r="C31" s="102" t="s">
        <v>96</v>
      </c>
      <c r="D31" s="102"/>
      <c r="F31" s="85"/>
      <c r="G31" s="85"/>
      <c r="H31" s="85"/>
      <c r="I31" s="88"/>
      <c r="J31" s="88"/>
      <c r="K31" s="88"/>
      <c r="L31" s="88"/>
      <c r="M31" s="88"/>
      <c r="N31" s="88"/>
      <c r="O31" s="89"/>
    </row>
    <row r="32" spans="1:15" x14ac:dyDescent="0.3">
      <c r="A32" s="81"/>
      <c r="B32" s="102" t="s">
        <v>99</v>
      </c>
      <c r="C32" s="102" t="s">
        <v>96</v>
      </c>
      <c r="D32" s="102"/>
      <c r="F32" s="85"/>
      <c r="G32" s="85"/>
      <c r="H32" s="85"/>
      <c r="I32" s="88"/>
      <c r="J32" s="88"/>
      <c r="K32" s="88"/>
      <c r="L32" s="88"/>
      <c r="M32" s="88"/>
      <c r="N32" s="88"/>
      <c r="O32" s="89"/>
    </row>
    <row r="33" spans="1:15" x14ac:dyDescent="0.3">
      <c r="A33" s="81"/>
      <c r="B33" s="102" t="s">
        <v>100</v>
      </c>
      <c r="C33" s="102" t="s">
        <v>96</v>
      </c>
      <c r="D33" s="102"/>
      <c r="F33" s="85"/>
      <c r="G33" s="85"/>
      <c r="H33" s="85"/>
      <c r="I33" s="88"/>
      <c r="J33" s="88"/>
      <c r="K33" s="88"/>
      <c r="L33" s="88"/>
      <c r="M33" s="88"/>
      <c r="N33" s="88"/>
      <c r="O33" s="89"/>
    </row>
    <row r="34" spans="1:15" x14ac:dyDescent="0.3">
      <c r="A34" s="81"/>
      <c r="B34" s="102" t="s">
        <v>101</v>
      </c>
      <c r="C34" s="102" t="s">
        <v>96</v>
      </c>
      <c r="D34" s="102"/>
      <c r="F34" s="85"/>
      <c r="G34" s="85"/>
      <c r="H34" s="85"/>
      <c r="I34" s="88"/>
      <c r="J34" s="88"/>
      <c r="K34" s="88"/>
      <c r="L34" s="88"/>
      <c r="M34" s="88"/>
      <c r="N34" s="88"/>
      <c r="O34" s="89"/>
    </row>
    <row r="35" spans="1:15" x14ac:dyDescent="0.3">
      <c r="A35" s="81"/>
      <c r="B35" s="85"/>
      <c r="C35" s="85"/>
      <c r="D35" s="85"/>
      <c r="F35" s="85"/>
      <c r="G35" s="85"/>
      <c r="H35" s="85"/>
      <c r="I35" s="88"/>
      <c r="J35" s="88"/>
      <c r="K35" s="88"/>
      <c r="L35" s="88"/>
      <c r="M35" s="88"/>
      <c r="N35" s="88"/>
      <c r="O35" s="89"/>
    </row>
    <row r="36" spans="1:15" x14ac:dyDescent="0.3">
      <c r="A36" s="81"/>
      <c r="B36" s="85"/>
      <c r="C36" s="85"/>
      <c r="D36" s="85"/>
      <c r="F36" s="85"/>
      <c r="G36" s="85"/>
      <c r="H36" s="85"/>
      <c r="I36" s="88"/>
      <c r="J36" s="88"/>
      <c r="K36" s="88"/>
      <c r="L36" s="88"/>
      <c r="M36" s="88"/>
      <c r="N36" s="88"/>
      <c r="O36" s="89"/>
    </row>
    <row r="37" spans="1:15" x14ac:dyDescent="0.3">
      <c r="A37" s="81"/>
      <c r="B37" s="103" t="s">
        <v>102</v>
      </c>
      <c r="C37" s="85"/>
      <c r="D37" s="85"/>
      <c r="F37" s="85"/>
      <c r="G37" s="85"/>
      <c r="H37" s="85"/>
      <c r="I37" s="88"/>
      <c r="J37" s="88"/>
      <c r="K37" s="88"/>
      <c r="L37" s="88"/>
      <c r="M37" s="88"/>
      <c r="N37" s="88"/>
      <c r="O37" s="89"/>
    </row>
    <row r="38" spans="1:15" x14ac:dyDescent="0.3">
      <c r="A38" s="81"/>
      <c r="B38" s="85"/>
      <c r="C38" s="85"/>
      <c r="D38" s="85"/>
      <c r="F38" s="85"/>
      <c r="G38" s="85"/>
      <c r="H38" s="85"/>
      <c r="I38" s="88"/>
      <c r="J38" s="88"/>
      <c r="K38" s="88"/>
      <c r="L38" s="88"/>
      <c r="M38" s="88"/>
      <c r="N38" s="88"/>
      <c r="O38" s="89"/>
    </row>
    <row r="39" spans="1:15" x14ac:dyDescent="0.3">
      <c r="A39" s="81"/>
      <c r="B39" s="85"/>
      <c r="C39" s="85"/>
      <c r="D39" s="85"/>
      <c r="F39" s="85"/>
      <c r="G39" s="85"/>
      <c r="H39" s="85"/>
      <c r="I39" s="88"/>
      <c r="J39" s="88"/>
      <c r="K39" s="88"/>
      <c r="L39" s="88"/>
      <c r="M39" s="88"/>
      <c r="N39" s="88"/>
      <c r="O39" s="89"/>
    </row>
    <row r="40" spans="1:15" x14ac:dyDescent="0.3">
      <c r="A40" s="81"/>
      <c r="B40" s="106" t="s">
        <v>32</v>
      </c>
      <c r="C40" s="106" t="s">
        <v>57</v>
      </c>
      <c r="D40" s="105" t="s">
        <v>50</v>
      </c>
      <c r="E40" s="105" t="s">
        <v>16</v>
      </c>
      <c r="F40" s="85"/>
      <c r="G40" s="85"/>
      <c r="H40" s="85"/>
      <c r="I40" s="88"/>
      <c r="J40" s="88"/>
      <c r="K40" s="88"/>
      <c r="L40" s="88"/>
      <c r="M40" s="88"/>
      <c r="N40" s="88"/>
      <c r="O40" s="89"/>
    </row>
    <row r="41" spans="1:15" ht="27.6" x14ac:dyDescent="0.3">
      <c r="A41" s="81"/>
      <c r="B41" s="86" t="s">
        <v>103</v>
      </c>
      <c r="C41" s="87">
        <v>40</v>
      </c>
      <c r="D41" s="124">
        <v>40</v>
      </c>
      <c r="E41" s="335">
        <f>+D41+D42</f>
        <v>100</v>
      </c>
      <c r="F41" s="85"/>
      <c r="G41" s="85"/>
      <c r="H41" s="85"/>
      <c r="I41" s="88"/>
      <c r="J41" s="88"/>
      <c r="K41" s="88"/>
      <c r="L41" s="88"/>
      <c r="M41" s="88"/>
      <c r="N41" s="88"/>
      <c r="O41" s="89"/>
    </row>
    <row r="42" spans="1:15" ht="55.2" x14ac:dyDescent="0.3">
      <c r="A42" s="81"/>
      <c r="B42" s="86" t="s">
        <v>104</v>
      </c>
      <c r="C42" s="87">
        <v>60</v>
      </c>
      <c r="D42" s="124">
        <v>60</v>
      </c>
      <c r="E42" s="336"/>
      <c r="F42" s="85"/>
      <c r="G42" s="85"/>
      <c r="H42" s="85"/>
      <c r="I42" s="88"/>
      <c r="J42" s="88"/>
      <c r="K42" s="88"/>
      <c r="L42" s="88"/>
      <c r="M42" s="88"/>
      <c r="N42" s="88"/>
      <c r="O42" s="89"/>
    </row>
    <row r="43" spans="1:15" x14ac:dyDescent="0.3">
      <c r="A43" s="81"/>
      <c r="C43" s="82"/>
      <c r="D43" s="35"/>
      <c r="E43" s="139"/>
      <c r="F43" s="36"/>
      <c r="G43" s="36"/>
      <c r="H43" s="36"/>
      <c r="I43" s="23"/>
      <c r="J43" s="23"/>
      <c r="K43" s="23"/>
      <c r="L43" s="23"/>
      <c r="M43" s="23"/>
      <c r="N43" s="23"/>
    </row>
    <row r="44" spans="1:15" x14ac:dyDescent="0.3">
      <c r="A44" s="81"/>
      <c r="C44" s="82"/>
      <c r="D44" s="35"/>
      <c r="E44" s="139"/>
      <c r="F44" s="36"/>
      <c r="G44" s="36"/>
      <c r="H44" s="36"/>
      <c r="I44" s="23"/>
      <c r="J44" s="23"/>
      <c r="K44" s="23"/>
      <c r="L44" s="23"/>
      <c r="M44" s="23"/>
      <c r="N44" s="23"/>
    </row>
    <row r="45" spans="1:15" x14ac:dyDescent="0.3">
      <c r="A45" s="81"/>
      <c r="C45" s="82"/>
      <c r="D45" s="35"/>
      <c r="E45" s="139"/>
      <c r="F45" s="36"/>
      <c r="G45" s="36"/>
      <c r="H45" s="36"/>
      <c r="I45" s="23"/>
      <c r="J45" s="23"/>
      <c r="K45" s="23"/>
      <c r="L45" s="23"/>
      <c r="M45" s="23"/>
      <c r="N45" s="23"/>
    </row>
    <row r="46" spans="1:15" ht="15" thickBot="1" x14ac:dyDescent="0.35">
      <c r="M46" s="365" t="s">
        <v>34</v>
      </c>
      <c r="N46" s="365"/>
      <c r="O46" s="365"/>
    </row>
    <row r="47" spans="1:15" x14ac:dyDescent="0.3">
      <c r="B47" s="112" t="s">
        <v>29</v>
      </c>
      <c r="M47" s="59"/>
      <c r="N47" s="59"/>
      <c r="O47" s="59"/>
    </row>
    <row r="48" spans="1:15" ht="15" thickBot="1" x14ac:dyDescent="0.35">
      <c r="M48" s="59"/>
      <c r="N48" s="59"/>
      <c r="O48" s="59"/>
    </row>
    <row r="49" spans="1:27" s="88" customFormat="1" ht="57.6" x14ac:dyDescent="0.3">
      <c r="B49" s="99" t="s">
        <v>105</v>
      </c>
      <c r="C49" s="99" t="s">
        <v>106</v>
      </c>
      <c r="D49" s="99" t="s">
        <v>107</v>
      </c>
      <c r="E49" s="99" t="s">
        <v>44</v>
      </c>
      <c r="F49" s="99" t="s">
        <v>22</v>
      </c>
      <c r="G49" s="99" t="s">
        <v>65</v>
      </c>
      <c r="H49" s="99" t="s">
        <v>17</v>
      </c>
      <c r="I49" s="99" t="s">
        <v>10</v>
      </c>
      <c r="J49" s="99" t="s">
        <v>30</v>
      </c>
      <c r="K49" s="99" t="s">
        <v>60</v>
      </c>
      <c r="L49" s="99" t="s">
        <v>20</v>
      </c>
      <c r="M49" s="84" t="s">
        <v>26</v>
      </c>
      <c r="N49" s="99" t="s">
        <v>135</v>
      </c>
      <c r="O49" s="99" t="s">
        <v>108</v>
      </c>
      <c r="P49" s="99" t="s">
        <v>35</v>
      </c>
      <c r="Q49" s="126" t="s">
        <v>11</v>
      </c>
      <c r="R49" s="126" t="s">
        <v>19</v>
      </c>
    </row>
    <row r="50" spans="1:27" s="154" customFormat="1" ht="86.4" x14ac:dyDescent="0.3">
      <c r="A50" s="141">
        <v>1</v>
      </c>
      <c r="B50" s="142" t="s">
        <v>118</v>
      </c>
      <c r="C50" s="142" t="s">
        <v>118</v>
      </c>
      <c r="D50" s="142" t="s">
        <v>119</v>
      </c>
      <c r="E50" s="143">
        <v>796</v>
      </c>
      <c r="F50" s="144" t="s">
        <v>96</v>
      </c>
      <c r="G50" s="144" t="s">
        <v>120</v>
      </c>
      <c r="H50" s="145">
        <v>40428</v>
      </c>
      <c r="I50" s="145">
        <v>40532</v>
      </c>
      <c r="J50" s="146" t="s">
        <v>97</v>
      </c>
      <c r="K50" s="147">
        <v>0</v>
      </c>
      <c r="L50" s="147" t="s">
        <v>162</v>
      </c>
      <c r="M50" s="148">
        <v>2500</v>
      </c>
      <c r="N50" s="148">
        <v>348</v>
      </c>
      <c r="O50" s="149" t="s">
        <v>120</v>
      </c>
      <c r="P50" s="150">
        <v>1399360000</v>
      </c>
      <c r="Q50" s="151" t="s">
        <v>121</v>
      </c>
      <c r="R50" s="152" t="s">
        <v>557</v>
      </c>
      <c r="S50" s="153"/>
      <c r="T50" s="153"/>
      <c r="U50" s="153"/>
      <c r="V50" s="153"/>
      <c r="W50" s="153"/>
      <c r="X50" s="153"/>
      <c r="Y50" s="153"/>
      <c r="Z50" s="153"/>
      <c r="AA50" s="153"/>
    </row>
    <row r="51" spans="1:27" s="94" customFormat="1" ht="72" x14ac:dyDescent="0.3">
      <c r="A51" s="42">
        <f>+A50+1</f>
        <v>2</v>
      </c>
      <c r="B51" s="95" t="s">
        <v>118</v>
      </c>
      <c r="C51" s="95" t="s">
        <v>118</v>
      </c>
      <c r="D51" s="95" t="s">
        <v>125</v>
      </c>
      <c r="E51" s="42">
        <v>2120849</v>
      </c>
      <c r="F51" s="42" t="s">
        <v>96</v>
      </c>
      <c r="G51" s="42" t="s">
        <v>120</v>
      </c>
      <c r="H51" s="115">
        <v>41003</v>
      </c>
      <c r="I51" s="115">
        <v>41175</v>
      </c>
      <c r="J51" s="42" t="s">
        <v>97</v>
      </c>
      <c r="K51" s="113">
        <f>(I51-H51)/30</f>
        <v>5.7333333333333334</v>
      </c>
      <c r="L51" s="42" t="s">
        <v>120</v>
      </c>
      <c r="M51" s="42">
        <v>145</v>
      </c>
      <c r="N51" s="42">
        <v>145</v>
      </c>
      <c r="O51" s="42" t="s">
        <v>120</v>
      </c>
      <c r="P51" s="132">
        <v>88969687</v>
      </c>
      <c r="Q51" s="42">
        <v>57</v>
      </c>
      <c r="R51" s="110" t="s">
        <v>124</v>
      </c>
      <c r="S51" s="93"/>
      <c r="T51" s="93"/>
      <c r="U51" s="93"/>
      <c r="V51" s="93"/>
      <c r="W51" s="93"/>
      <c r="X51" s="93"/>
      <c r="Y51" s="93"/>
      <c r="Z51" s="93"/>
      <c r="AA51" s="93"/>
    </row>
    <row r="52" spans="1:27" s="154" customFormat="1" ht="72" x14ac:dyDescent="0.3">
      <c r="A52" s="141">
        <f>+A51+1</f>
        <v>3</v>
      </c>
      <c r="B52" s="142" t="s">
        <v>118</v>
      </c>
      <c r="C52" s="142" t="s">
        <v>118</v>
      </c>
      <c r="D52" s="154" t="s">
        <v>122</v>
      </c>
      <c r="E52" s="141">
        <v>621</v>
      </c>
      <c r="F52" s="144" t="s">
        <v>96</v>
      </c>
      <c r="G52" s="144" t="s">
        <v>120</v>
      </c>
      <c r="H52" s="145">
        <v>41246</v>
      </c>
      <c r="I52" s="145">
        <v>42003</v>
      </c>
      <c r="J52" s="146" t="s">
        <v>97</v>
      </c>
      <c r="K52" s="147">
        <f>(I52-H52-90)/30</f>
        <v>22.233333333333334</v>
      </c>
      <c r="L52" s="158">
        <v>3</v>
      </c>
      <c r="M52" s="141">
        <v>187</v>
      </c>
      <c r="N52" s="141">
        <v>187</v>
      </c>
      <c r="O52" s="149" t="s">
        <v>120</v>
      </c>
      <c r="P52" s="150">
        <v>695512092</v>
      </c>
      <c r="Q52" s="159" t="s">
        <v>127</v>
      </c>
      <c r="R52" s="152" t="s">
        <v>345</v>
      </c>
      <c r="S52" s="153"/>
      <c r="T52" s="153"/>
      <c r="U52" s="153"/>
      <c r="V52" s="153"/>
      <c r="W52" s="153"/>
      <c r="X52" s="153"/>
      <c r="Y52" s="153"/>
      <c r="Z52" s="153"/>
      <c r="AA52" s="153"/>
    </row>
    <row r="53" spans="1:27" s="94" customFormat="1" x14ac:dyDescent="0.3">
      <c r="A53" s="42">
        <f t="shared" ref="A53:A57" si="0">+A52+1</f>
        <v>4</v>
      </c>
      <c r="B53" s="95"/>
      <c r="C53" s="96"/>
      <c r="D53" s="95"/>
      <c r="E53" s="90"/>
      <c r="F53" s="91"/>
      <c r="G53" s="91"/>
      <c r="H53" s="115"/>
      <c r="I53" s="115"/>
      <c r="J53" s="92"/>
      <c r="K53" s="92"/>
      <c r="L53" s="92"/>
      <c r="M53" s="83"/>
      <c r="N53" s="83"/>
      <c r="O53" s="83"/>
      <c r="P53" s="26"/>
      <c r="Q53" s="26"/>
      <c r="R53" s="109"/>
      <c r="S53" s="93"/>
      <c r="T53" s="93"/>
      <c r="U53" s="93"/>
      <c r="V53" s="93"/>
      <c r="W53" s="93"/>
      <c r="X53" s="93"/>
      <c r="Y53" s="93"/>
      <c r="Z53" s="93"/>
      <c r="AA53" s="93"/>
    </row>
    <row r="54" spans="1:27" s="94" customFormat="1" x14ac:dyDescent="0.3">
      <c r="A54" s="42">
        <f t="shared" si="0"/>
        <v>5</v>
      </c>
      <c r="B54" s="95"/>
      <c r="C54" s="96"/>
      <c r="D54" s="95"/>
      <c r="E54" s="90"/>
      <c r="F54" s="91"/>
      <c r="G54" s="91"/>
      <c r="H54" s="115"/>
      <c r="I54" s="115"/>
      <c r="J54" s="92"/>
      <c r="K54" s="92"/>
      <c r="L54" s="92"/>
      <c r="M54" s="83"/>
      <c r="N54" s="83"/>
      <c r="O54" s="83"/>
      <c r="P54" s="26"/>
      <c r="Q54" s="26"/>
      <c r="R54" s="109"/>
      <c r="S54" s="93"/>
      <c r="T54" s="93"/>
      <c r="U54" s="93"/>
      <c r="V54" s="93"/>
      <c r="W54" s="93"/>
      <c r="X54" s="93"/>
      <c r="Y54" s="93"/>
      <c r="Z54" s="93"/>
      <c r="AA54" s="93"/>
    </row>
    <row r="55" spans="1:27" s="94" customFormat="1" x14ac:dyDescent="0.3">
      <c r="A55" s="42">
        <f t="shared" si="0"/>
        <v>6</v>
      </c>
      <c r="B55" s="95"/>
      <c r="C55" s="96"/>
      <c r="D55" s="95"/>
      <c r="E55" s="90"/>
      <c r="F55" s="91"/>
      <c r="G55" s="91"/>
      <c r="H55" s="115"/>
      <c r="I55" s="115"/>
      <c r="J55" s="92"/>
      <c r="K55" s="92"/>
      <c r="L55" s="92"/>
      <c r="M55" s="83"/>
      <c r="N55" s="83"/>
      <c r="O55" s="83"/>
      <c r="P55" s="26"/>
      <c r="Q55" s="26"/>
      <c r="R55" s="109"/>
      <c r="S55" s="93"/>
      <c r="T55" s="93"/>
      <c r="U55" s="93"/>
      <c r="V55" s="93"/>
      <c r="W55" s="93"/>
      <c r="X55" s="93"/>
      <c r="Y55" s="93"/>
      <c r="Z55" s="93"/>
      <c r="AA55" s="93"/>
    </row>
    <row r="56" spans="1:27" s="94" customFormat="1" x14ac:dyDescent="0.3">
      <c r="A56" s="42">
        <f t="shared" si="0"/>
        <v>7</v>
      </c>
      <c r="B56" s="95"/>
      <c r="C56" s="96"/>
      <c r="D56" s="95"/>
      <c r="E56" s="90"/>
      <c r="F56" s="91"/>
      <c r="G56" s="91"/>
      <c r="H56" s="115"/>
      <c r="I56" s="115"/>
      <c r="J56" s="92"/>
      <c r="K56" s="92"/>
      <c r="L56" s="92"/>
      <c r="M56" s="83"/>
      <c r="N56" s="83"/>
      <c r="O56" s="83"/>
      <c r="P56" s="26"/>
      <c r="Q56" s="26"/>
      <c r="R56" s="109"/>
      <c r="S56" s="93"/>
      <c r="T56" s="93"/>
      <c r="U56" s="93"/>
      <c r="V56" s="93"/>
      <c r="W56" s="93"/>
      <c r="X56" s="93"/>
      <c r="Y56" s="93"/>
      <c r="Z56" s="93"/>
      <c r="AA56" s="93"/>
    </row>
    <row r="57" spans="1:27" s="94" customFormat="1" x14ac:dyDescent="0.3">
      <c r="A57" s="42">
        <f t="shared" si="0"/>
        <v>8</v>
      </c>
      <c r="B57" s="95"/>
      <c r="C57" s="96"/>
      <c r="D57" s="95"/>
      <c r="E57" s="90"/>
      <c r="F57" s="91"/>
      <c r="G57" s="91"/>
      <c r="H57" s="115"/>
      <c r="I57" s="115"/>
      <c r="J57" s="92"/>
      <c r="K57" s="92"/>
      <c r="L57" s="92"/>
      <c r="M57" s="83"/>
      <c r="N57" s="83"/>
      <c r="O57" s="83"/>
      <c r="P57" s="26"/>
      <c r="Q57" s="26"/>
      <c r="R57" s="109"/>
      <c r="S57" s="93"/>
      <c r="T57" s="93"/>
      <c r="U57" s="93"/>
      <c r="V57" s="93"/>
      <c r="W57" s="93"/>
      <c r="X57" s="93"/>
      <c r="Y57" s="93"/>
      <c r="Z57" s="93"/>
      <c r="AA57" s="93"/>
    </row>
    <row r="58" spans="1:27" s="94" customFormat="1" x14ac:dyDescent="0.3">
      <c r="A58" s="42"/>
      <c r="B58" s="45" t="s">
        <v>16</v>
      </c>
      <c r="C58" s="96"/>
      <c r="D58" s="95"/>
      <c r="E58" s="90"/>
      <c r="F58" s="91"/>
      <c r="G58" s="91"/>
      <c r="H58" s="91"/>
      <c r="I58" s="92"/>
      <c r="J58" s="92"/>
      <c r="K58" s="177">
        <f>SUM(K51:K57)</f>
        <v>27.966666666666669</v>
      </c>
      <c r="L58" s="97"/>
      <c r="M58" s="107">
        <f>SUM(M50:M57)</f>
        <v>2832</v>
      </c>
      <c r="N58" s="107">
        <v>348</v>
      </c>
      <c r="O58" s="97">
        <f>SUM(O50:O57)</f>
        <v>0</v>
      </c>
      <c r="P58" s="26"/>
      <c r="Q58" s="26"/>
      <c r="R58" s="110"/>
    </row>
    <row r="59" spans="1:27" s="29" customFormat="1" x14ac:dyDescent="0.3">
      <c r="E59" s="140"/>
      <c r="K59" s="116"/>
    </row>
    <row r="60" spans="1:27" s="29" customFormat="1" x14ac:dyDescent="0.3">
      <c r="B60" s="337" t="s">
        <v>27</v>
      </c>
      <c r="C60" s="337" t="s">
        <v>110</v>
      </c>
      <c r="D60" s="364" t="s">
        <v>33</v>
      </c>
      <c r="E60" s="364"/>
    </row>
    <row r="61" spans="1:27" s="29" customFormat="1" x14ac:dyDescent="0.3">
      <c r="B61" s="338"/>
      <c r="C61" s="338"/>
      <c r="D61" s="128" t="s">
        <v>23</v>
      </c>
      <c r="E61" s="57" t="s">
        <v>24</v>
      </c>
    </row>
    <row r="62" spans="1:27" s="29" customFormat="1" ht="18" x14ac:dyDescent="0.3">
      <c r="B62" s="54" t="s">
        <v>21</v>
      </c>
      <c r="C62" s="55">
        <f>+K58</f>
        <v>27.966666666666669</v>
      </c>
      <c r="D62" s="53" t="s">
        <v>23</v>
      </c>
      <c r="E62" s="52"/>
      <c r="F62" s="30"/>
      <c r="G62" s="30"/>
      <c r="H62" s="30"/>
      <c r="I62" s="30"/>
      <c r="J62" s="30"/>
      <c r="K62" s="30"/>
      <c r="L62" s="30"/>
      <c r="M62" s="30"/>
      <c r="N62" s="30"/>
    </row>
    <row r="63" spans="1:27" s="29" customFormat="1" x14ac:dyDescent="0.3">
      <c r="B63" s="54" t="s">
        <v>25</v>
      </c>
      <c r="C63" s="55" t="s">
        <v>157</v>
      </c>
      <c r="D63" s="53" t="s">
        <v>23</v>
      </c>
      <c r="E63" s="52"/>
    </row>
    <row r="64" spans="1:27" s="29" customFormat="1" x14ac:dyDescent="0.3">
      <c r="B64" s="31"/>
      <c r="C64" s="362"/>
      <c r="D64" s="362"/>
      <c r="E64" s="362"/>
      <c r="F64" s="362"/>
      <c r="G64" s="362"/>
      <c r="H64" s="362"/>
      <c r="I64" s="362"/>
      <c r="J64" s="362"/>
      <c r="K64" s="362"/>
      <c r="L64" s="362"/>
      <c r="M64" s="362"/>
      <c r="N64" s="362"/>
      <c r="O64" s="362"/>
    </row>
    <row r="65" spans="2:19" ht="15" thickBot="1" x14ac:dyDescent="0.35"/>
    <row r="66" spans="2:19" ht="26.4" thickBot="1" x14ac:dyDescent="0.35">
      <c r="B66" s="361" t="s">
        <v>66</v>
      </c>
      <c r="C66" s="361"/>
      <c r="D66" s="361"/>
      <c r="E66" s="361"/>
      <c r="F66" s="361"/>
      <c r="G66" s="361"/>
      <c r="H66" s="361"/>
      <c r="I66" s="361"/>
      <c r="J66" s="361"/>
      <c r="K66" s="361"/>
      <c r="L66" s="361"/>
      <c r="M66" s="361"/>
      <c r="N66" s="361"/>
      <c r="O66" s="361"/>
    </row>
    <row r="69" spans="2:19" ht="100.8" x14ac:dyDescent="0.3">
      <c r="B69" s="125" t="s">
        <v>109</v>
      </c>
      <c r="C69" s="62" t="s">
        <v>2</v>
      </c>
      <c r="D69" s="62" t="s">
        <v>68</v>
      </c>
      <c r="E69" s="125" t="s">
        <v>67</v>
      </c>
      <c r="F69" s="62" t="s">
        <v>69</v>
      </c>
      <c r="G69" s="62" t="s">
        <v>70</v>
      </c>
      <c r="H69" s="62" t="s">
        <v>71</v>
      </c>
      <c r="I69" s="125" t="s">
        <v>112</v>
      </c>
      <c r="J69" s="62" t="s">
        <v>72</v>
      </c>
      <c r="K69" s="62" t="s">
        <v>73</v>
      </c>
      <c r="L69" s="62" t="s">
        <v>74</v>
      </c>
      <c r="M69" s="62" t="s">
        <v>75</v>
      </c>
      <c r="N69" s="78" t="s">
        <v>76</v>
      </c>
      <c r="O69" s="78" t="s">
        <v>77</v>
      </c>
      <c r="P69" s="185" t="s">
        <v>3</v>
      </c>
      <c r="Q69" s="407" t="s">
        <v>18</v>
      </c>
      <c r="R69" s="408"/>
    </row>
    <row r="70" spans="2:19" x14ac:dyDescent="0.3">
      <c r="B70" s="3" t="s">
        <v>207</v>
      </c>
      <c r="C70" s="3" t="s">
        <v>207</v>
      </c>
      <c r="D70" s="5" t="s">
        <v>208</v>
      </c>
      <c r="E70" s="52" t="s">
        <v>208</v>
      </c>
      <c r="F70" s="4" t="s">
        <v>208</v>
      </c>
      <c r="G70" s="118" t="s">
        <v>208</v>
      </c>
      <c r="H70" s="4" t="s">
        <v>208</v>
      </c>
      <c r="I70" s="102" t="s">
        <v>208</v>
      </c>
      <c r="J70" s="79" t="s">
        <v>206</v>
      </c>
      <c r="K70" s="79" t="s">
        <v>208</v>
      </c>
      <c r="L70" s="102" t="s">
        <v>208</v>
      </c>
      <c r="M70" s="102" t="s">
        <v>208</v>
      </c>
      <c r="N70" s="102" t="s">
        <v>208</v>
      </c>
      <c r="O70" s="102" t="s">
        <v>208</v>
      </c>
      <c r="P70" s="208"/>
      <c r="Q70" s="207" t="s">
        <v>23</v>
      </c>
      <c r="R70" s="102"/>
      <c r="S70" s="206"/>
    </row>
    <row r="71" spans="2:19" x14ac:dyDescent="0.3">
      <c r="B71" s="3"/>
      <c r="C71" s="3"/>
      <c r="D71" s="5"/>
      <c r="E71" s="52"/>
      <c r="F71" s="4"/>
      <c r="G71" s="118"/>
      <c r="H71" s="4"/>
      <c r="I71" s="102"/>
      <c r="J71" s="79"/>
      <c r="K71" s="79"/>
      <c r="L71" s="102"/>
      <c r="M71" s="102"/>
      <c r="N71" s="102"/>
      <c r="O71" s="102"/>
      <c r="P71" s="102"/>
      <c r="Q71" s="348"/>
      <c r="R71" s="349"/>
      <c r="S71" s="10"/>
    </row>
    <row r="72" spans="2:19" x14ac:dyDescent="0.3">
      <c r="B72" s="3"/>
      <c r="C72" s="3"/>
      <c r="D72" s="5"/>
      <c r="E72" s="52"/>
      <c r="F72" s="4"/>
      <c r="G72" s="118"/>
      <c r="H72" s="4"/>
      <c r="I72" s="102"/>
      <c r="J72" s="79"/>
      <c r="K72" s="79"/>
      <c r="L72" s="102"/>
      <c r="M72" s="102"/>
      <c r="N72" s="102"/>
      <c r="O72" s="102"/>
      <c r="P72" s="102"/>
      <c r="Q72" s="348"/>
      <c r="R72" s="349"/>
      <c r="S72" s="10"/>
    </row>
    <row r="73" spans="2:19" x14ac:dyDescent="0.3">
      <c r="B73" s="3"/>
      <c r="C73" s="3"/>
      <c r="D73" s="5"/>
      <c r="E73" s="52"/>
      <c r="F73" s="4"/>
      <c r="G73" s="118"/>
      <c r="H73" s="4"/>
      <c r="I73" s="102"/>
      <c r="J73" s="79"/>
      <c r="K73" s="79"/>
      <c r="L73" s="102"/>
      <c r="M73" s="102"/>
      <c r="N73" s="102"/>
      <c r="O73" s="102"/>
      <c r="P73" s="102"/>
      <c r="Q73" s="348"/>
      <c r="R73" s="349"/>
      <c r="S73" s="10"/>
    </row>
    <row r="74" spans="2:19" x14ac:dyDescent="0.3">
      <c r="B74" s="3"/>
      <c r="C74" s="3"/>
      <c r="D74" s="5"/>
      <c r="E74" s="52"/>
      <c r="F74" s="4"/>
      <c r="G74" s="118"/>
      <c r="H74" s="4"/>
      <c r="I74" s="102"/>
      <c r="J74" s="79"/>
      <c r="K74" s="79"/>
      <c r="L74" s="102"/>
      <c r="M74" s="102"/>
      <c r="N74" s="102"/>
      <c r="O74" s="102"/>
      <c r="P74" s="102"/>
      <c r="Q74" s="348"/>
      <c r="R74" s="349"/>
      <c r="S74" s="10"/>
    </row>
    <row r="75" spans="2:19" x14ac:dyDescent="0.3">
      <c r="B75" s="3"/>
      <c r="C75" s="3"/>
      <c r="D75" s="5"/>
      <c r="E75" s="52"/>
      <c r="F75" s="4"/>
      <c r="G75" s="118"/>
      <c r="H75" s="4"/>
      <c r="I75" s="102"/>
      <c r="J75" s="79"/>
      <c r="K75" s="79"/>
      <c r="L75" s="102"/>
      <c r="M75" s="102"/>
      <c r="N75" s="102"/>
      <c r="O75" s="102"/>
      <c r="P75" s="102"/>
      <c r="Q75" s="348"/>
      <c r="R75" s="349"/>
      <c r="S75" s="10"/>
    </row>
    <row r="76" spans="2:19" x14ac:dyDescent="0.3">
      <c r="B76" s="102"/>
      <c r="C76" s="102"/>
      <c r="D76" s="102"/>
      <c r="E76" s="124"/>
      <c r="F76" s="102"/>
      <c r="G76" s="119"/>
      <c r="H76" s="102"/>
      <c r="I76" s="102"/>
      <c r="J76" s="102"/>
      <c r="K76" s="102"/>
      <c r="L76" s="102"/>
      <c r="M76" s="102"/>
      <c r="N76" s="102"/>
      <c r="O76" s="102"/>
      <c r="P76" s="102"/>
      <c r="Q76" s="348"/>
      <c r="R76" s="349"/>
      <c r="S76" s="10"/>
    </row>
    <row r="77" spans="2:19" x14ac:dyDescent="0.3">
      <c r="B77" s="9" t="s">
        <v>1</v>
      </c>
      <c r="H77" s="102"/>
      <c r="I77" s="102"/>
    </row>
    <row r="78" spans="2:19" x14ac:dyDescent="0.3">
      <c r="B78" s="9" t="s">
        <v>36</v>
      </c>
    </row>
    <row r="79" spans="2:19" x14ac:dyDescent="0.3">
      <c r="B79" s="9" t="s">
        <v>113</v>
      </c>
    </row>
    <row r="81" spans="1:18" ht="15" thickBot="1" x14ac:dyDescent="0.35"/>
    <row r="82" spans="1:18" ht="26.4" thickBot="1" x14ac:dyDescent="0.35">
      <c r="B82" s="326" t="s">
        <v>37</v>
      </c>
      <c r="C82" s="327"/>
      <c r="D82" s="327"/>
      <c r="E82" s="327"/>
      <c r="F82" s="327"/>
      <c r="G82" s="327"/>
      <c r="H82" s="327"/>
      <c r="I82" s="327"/>
      <c r="J82" s="327"/>
      <c r="K82" s="327"/>
      <c r="L82" s="327"/>
      <c r="M82" s="327"/>
      <c r="N82" s="327"/>
      <c r="O82" s="328"/>
    </row>
    <row r="87" spans="1:18" x14ac:dyDescent="0.3">
      <c r="B87" s="354" t="s">
        <v>0</v>
      </c>
      <c r="C87" s="351" t="s">
        <v>38</v>
      </c>
      <c r="D87" s="351" t="s">
        <v>39</v>
      </c>
      <c r="E87" s="351" t="s">
        <v>78</v>
      </c>
      <c r="F87" s="351" t="s">
        <v>80</v>
      </c>
      <c r="G87" s="351" t="s">
        <v>81</v>
      </c>
      <c r="H87" s="351" t="s">
        <v>82</v>
      </c>
      <c r="I87" s="351" t="s">
        <v>79</v>
      </c>
      <c r="J87" s="351" t="s">
        <v>83</v>
      </c>
      <c r="K87" s="351"/>
      <c r="L87" s="351"/>
      <c r="M87" s="351" t="s">
        <v>87</v>
      </c>
      <c r="N87" s="125"/>
      <c r="O87" s="351" t="s">
        <v>40</v>
      </c>
      <c r="P87" s="351" t="s">
        <v>41</v>
      </c>
      <c r="Q87" s="351" t="s">
        <v>3</v>
      </c>
      <c r="R87" s="351"/>
    </row>
    <row r="88" spans="1:18" ht="43.2" x14ac:dyDescent="0.3">
      <c r="B88" s="355"/>
      <c r="C88" s="351"/>
      <c r="D88" s="351"/>
      <c r="E88" s="351"/>
      <c r="F88" s="351"/>
      <c r="G88" s="351"/>
      <c r="H88" s="351"/>
      <c r="I88" s="351"/>
      <c r="J88" s="120" t="s">
        <v>84</v>
      </c>
      <c r="K88" s="121" t="s">
        <v>85</v>
      </c>
      <c r="L88" s="122" t="s">
        <v>86</v>
      </c>
      <c r="M88" s="351"/>
      <c r="N88" s="125"/>
      <c r="O88" s="351"/>
      <c r="P88" s="351"/>
      <c r="Q88" s="351"/>
      <c r="R88" s="351"/>
    </row>
    <row r="89" spans="1:18" ht="80.25" customHeight="1" x14ac:dyDescent="0.3">
      <c r="A89" s="9">
        <v>1</v>
      </c>
      <c r="B89" s="123" t="s">
        <v>42</v>
      </c>
      <c r="C89" s="237">
        <f>434/2</f>
        <v>217</v>
      </c>
      <c r="D89" s="237" t="s">
        <v>209</v>
      </c>
      <c r="E89" s="284">
        <v>65748807</v>
      </c>
      <c r="F89" s="237" t="s">
        <v>210</v>
      </c>
      <c r="G89" s="237" t="s">
        <v>195</v>
      </c>
      <c r="H89" s="243">
        <v>34502</v>
      </c>
      <c r="I89" s="242" t="s">
        <v>120</v>
      </c>
      <c r="J89" s="237" t="s">
        <v>196</v>
      </c>
      <c r="K89" s="237" t="s">
        <v>211</v>
      </c>
      <c r="L89" s="237" t="s">
        <v>352</v>
      </c>
      <c r="M89" s="237" t="s">
        <v>96</v>
      </c>
      <c r="N89" s="237"/>
      <c r="O89" s="237" t="s">
        <v>96</v>
      </c>
      <c r="P89" s="237" t="s">
        <v>96</v>
      </c>
      <c r="Q89" s="352"/>
      <c r="R89" s="352"/>
    </row>
    <row r="90" spans="1:18" ht="26.25" customHeight="1" x14ac:dyDescent="0.3">
      <c r="A90" s="9">
        <v>2</v>
      </c>
      <c r="B90" s="123" t="s">
        <v>42</v>
      </c>
      <c r="C90" s="237">
        <f>434/2</f>
        <v>217</v>
      </c>
      <c r="D90" s="237" t="s">
        <v>212</v>
      </c>
      <c r="E90" s="284">
        <v>65737748</v>
      </c>
      <c r="F90" s="237" t="s">
        <v>213</v>
      </c>
      <c r="G90" s="237" t="s">
        <v>195</v>
      </c>
      <c r="H90" s="243">
        <v>40306</v>
      </c>
      <c r="I90" s="242" t="s">
        <v>120</v>
      </c>
      <c r="J90" s="237" t="s">
        <v>196</v>
      </c>
      <c r="K90" s="237" t="s">
        <v>214</v>
      </c>
      <c r="L90" s="237" t="s">
        <v>352</v>
      </c>
      <c r="M90" s="237" t="s">
        <v>96</v>
      </c>
      <c r="N90" s="237"/>
      <c r="O90" s="237" t="s">
        <v>96</v>
      </c>
      <c r="P90" s="237" t="s">
        <v>96</v>
      </c>
      <c r="Q90" s="368"/>
      <c r="R90" s="369"/>
    </row>
    <row r="91" spans="1:18" ht="49.5" customHeight="1" x14ac:dyDescent="0.3">
      <c r="A91" s="9">
        <v>3</v>
      </c>
      <c r="B91" s="123" t="s">
        <v>43</v>
      </c>
      <c r="C91" s="237">
        <f>434/2</f>
        <v>217</v>
      </c>
      <c r="D91" s="287" t="s">
        <v>215</v>
      </c>
      <c r="E91" s="288">
        <v>30235733</v>
      </c>
      <c r="F91" s="289" t="s">
        <v>174</v>
      </c>
      <c r="G91" s="289" t="s">
        <v>216</v>
      </c>
      <c r="H91" s="290">
        <v>39535</v>
      </c>
      <c r="I91" s="291" t="s">
        <v>120</v>
      </c>
      <c r="J91" s="237" t="s">
        <v>217</v>
      </c>
      <c r="K91" s="242" t="s">
        <v>218</v>
      </c>
      <c r="L91" s="286" t="s">
        <v>219</v>
      </c>
      <c r="M91" s="250" t="s">
        <v>96</v>
      </c>
      <c r="N91" s="250"/>
      <c r="O91" s="250" t="s">
        <v>96</v>
      </c>
      <c r="P91" s="250" t="s">
        <v>96</v>
      </c>
      <c r="Q91" s="353"/>
      <c r="R91" s="353"/>
    </row>
    <row r="92" spans="1:18" ht="29.25" customHeight="1" x14ac:dyDescent="0.3">
      <c r="A92" s="9">
        <v>4</v>
      </c>
      <c r="B92" s="123" t="s">
        <v>43</v>
      </c>
      <c r="C92" s="237">
        <f>434/2</f>
        <v>217</v>
      </c>
      <c r="D92" s="287" t="s">
        <v>220</v>
      </c>
      <c r="E92" s="288">
        <v>24334719</v>
      </c>
      <c r="F92" s="289" t="s">
        <v>174</v>
      </c>
      <c r="G92" s="289" t="s">
        <v>216</v>
      </c>
      <c r="H92" s="290">
        <v>39262</v>
      </c>
      <c r="I92" s="291" t="s">
        <v>120</v>
      </c>
      <c r="J92" s="237" t="s">
        <v>196</v>
      </c>
      <c r="K92" s="242" t="s">
        <v>221</v>
      </c>
      <c r="L92" s="286" t="s">
        <v>222</v>
      </c>
      <c r="M92" s="250" t="s">
        <v>96</v>
      </c>
      <c r="N92" s="250"/>
      <c r="O92" s="250" t="s">
        <v>96</v>
      </c>
      <c r="P92" s="250" t="s">
        <v>96</v>
      </c>
      <c r="Q92" s="368"/>
      <c r="R92" s="369"/>
    </row>
    <row r="94" spans="1:18" ht="15" thickBot="1" x14ac:dyDescent="0.35"/>
    <row r="95" spans="1:18" ht="26.4" thickBot="1" x14ac:dyDescent="0.35">
      <c r="B95" s="326" t="s">
        <v>45</v>
      </c>
      <c r="C95" s="327"/>
      <c r="D95" s="327"/>
      <c r="E95" s="327"/>
      <c r="F95" s="327"/>
      <c r="G95" s="327"/>
      <c r="H95" s="327"/>
      <c r="I95" s="327"/>
      <c r="J95" s="327"/>
      <c r="K95" s="327"/>
      <c r="L95" s="327"/>
      <c r="M95" s="327"/>
      <c r="N95" s="327"/>
      <c r="O95" s="328"/>
    </row>
    <row r="98" spans="1:27" ht="28.8" x14ac:dyDescent="0.3">
      <c r="B98" s="62" t="s">
        <v>32</v>
      </c>
      <c r="C98" s="62" t="s">
        <v>46</v>
      </c>
      <c r="D98" s="332" t="s">
        <v>3</v>
      </c>
      <c r="E98" s="333"/>
    </row>
    <row r="99" spans="1:27" ht="28.8" x14ac:dyDescent="0.3">
      <c r="B99" s="63" t="s">
        <v>88</v>
      </c>
      <c r="C99" s="102" t="s">
        <v>96</v>
      </c>
      <c r="D99" s="334"/>
      <c r="E99" s="334"/>
    </row>
    <row r="102" spans="1:27" ht="25.8" x14ac:dyDescent="0.3">
      <c r="B102" s="324" t="s">
        <v>62</v>
      </c>
      <c r="C102" s="325"/>
      <c r="D102" s="325"/>
      <c r="E102" s="325"/>
      <c r="F102" s="325"/>
      <c r="G102" s="325"/>
      <c r="H102" s="325"/>
      <c r="I102" s="325"/>
      <c r="J102" s="325"/>
      <c r="K102" s="325"/>
      <c r="L102" s="325"/>
      <c r="M102" s="325"/>
      <c r="N102" s="325"/>
      <c r="O102" s="325"/>
      <c r="P102" s="325"/>
      <c r="Q102" s="325"/>
    </row>
    <row r="104" spans="1:27" ht="15" thickBot="1" x14ac:dyDescent="0.35"/>
    <row r="105" spans="1:27" ht="26.4" thickBot="1" x14ac:dyDescent="0.35">
      <c r="B105" s="326" t="s">
        <v>53</v>
      </c>
      <c r="C105" s="327"/>
      <c r="D105" s="327"/>
      <c r="E105" s="327"/>
      <c r="F105" s="327"/>
      <c r="G105" s="327"/>
      <c r="H105" s="327"/>
      <c r="I105" s="327"/>
      <c r="J105" s="327"/>
      <c r="K105" s="327"/>
      <c r="L105" s="327"/>
      <c r="M105" s="327"/>
      <c r="N105" s="327"/>
      <c r="O105" s="328"/>
    </row>
    <row r="107" spans="1:27" ht="15" thickBot="1" x14ac:dyDescent="0.35">
      <c r="M107" s="59"/>
      <c r="N107" s="59"/>
      <c r="O107" s="59"/>
    </row>
    <row r="108" spans="1:27" s="88" customFormat="1" ht="57.6" x14ac:dyDescent="0.3">
      <c r="B108" s="99" t="s">
        <v>105</v>
      </c>
      <c r="C108" s="99" t="s">
        <v>106</v>
      </c>
      <c r="D108" s="99" t="s">
        <v>107</v>
      </c>
      <c r="E108" s="99" t="s">
        <v>44</v>
      </c>
      <c r="F108" s="99" t="s">
        <v>22</v>
      </c>
      <c r="G108" s="99" t="s">
        <v>65</v>
      </c>
      <c r="H108" s="99" t="s">
        <v>17</v>
      </c>
      <c r="I108" s="99" t="s">
        <v>10</v>
      </c>
      <c r="J108" s="99" t="s">
        <v>30</v>
      </c>
      <c r="K108" s="99" t="s">
        <v>20</v>
      </c>
      <c r="L108" s="84" t="s">
        <v>26</v>
      </c>
      <c r="M108" s="99" t="s">
        <v>108</v>
      </c>
      <c r="N108" s="99" t="s">
        <v>35</v>
      </c>
      <c r="O108" s="126" t="s">
        <v>11</v>
      </c>
      <c r="P108" s="321" t="s">
        <v>19</v>
      </c>
      <c r="Q108" s="322"/>
      <c r="R108" s="197"/>
      <c r="S108" s="197"/>
    </row>
    <row r="109" spans="1:27" s="94" customFormat="1" ht="72" x14ac:dyDescent="0.3">
      <c r="A109" s="42">
        <v>1</v>
      </c>
      <c r="B109" s="95" t="s">
        <v>118</v>
      </c>
      <c r="C109" s="95" t="s">
        <v>118</v>
      </c>
      <c r="D109" s="95" t="s">
        <v>140</v>
      </c>
      <c r="E109" s="129">
        <v>2111620</v>
      </c>
      <c r="F109" s="91" t="s">
        <v>96</v>
      </c>
      <c r="G109" s="108" t="s">
        <v>120</v>
      </c>
      <c r="H109" s="98">
        <v>40815</v>
      </c>
      <c r="I109" s="98">
        <v>40981</v>
      </c>
      <c r="J109" s="92" t="s">
        <v>97</v>
      </c>
      <c r="K109" s="265">
        <f>(I109-H109)/30</f>
        <v>5.5333333333333332</v>
      </c>
      <c r="L109" s="92" t="s">
        <v>120</v>
      </c>
      <c r="M109" s="83" t="s">
        <v>120</v>
      </c>
      <c r="N109" s="26">
        <v>19014428</v>
      </c>
      <c r="O109" s="26">
        <v>172</v>
      </c>
      <c r="P109" s="110"/>
      <c r="Q109" s="182"/>
      <c r="R109" s="93"/>
      <c r="S109" s="93"/>
      <c r="T109" s="93"/>
      <c r="U109" s="93"/>
      <c r="V109" s="93"/>
      <c r="W109" s="93"/>
      <c r="X109" s="93"/>
      <c r="Y109" s="93"/>
      <c r="Z109" s="93"/>
      <c r="AA109" s="93"/>
    </row>
    <row r="110" spans="1:27" s="94" customFormat="1" ht="72" x14ac:dyDescent="0.3">
      <c r="A110" s="42">
        <f>+A109+1</f>
        <v>2</v>
      </c>
      <c r="B110" s="95" t="s">
        <v>118</v>
      </c>
      <c r="C110" s="95" t="s">
        <v>118</v>
      </c>
      <c r="D110" s="95" t="s">
        <v>140</v>
      </c>
      <c r="E110" s="129">
        <v>2120846</v>
      </c>
      <c r="F110" s="91" t="s">
        <v>96</v>
      </c>
      <c r="G110" s="91" t="s">
        <v>120</v>
      </c>
      <c r="H110" s="98">
        <v>41003</v>
      </c>
      <c r="I110" s="98">
        <v>41172</v>
      </c>
      <c r="J110" s="92" t="s">
        <v>97</v>
      </c>
      <c r="K110" s="265">
        <f>(I110-H110)/30</f>
        <v>5.6333333333333337</v>
      </c>
      <c r="L110" s="92" t="s">
        <v>120</v>
      </c>
      <c r="M110" s="83" t="s">
        <v>120</v>
      </c>
      <c r="N110" s="26">
        <v>25345740</v>
      </c>
      <c r="O110" s="26">
        <v>173</v>
      </c>
      <c r="P110" s="110"/>
      <c r="Q110" s="182"/>
      <c r="R110" s="93"/>
      <c r="S110" s="93"/>
      <c r="T110" s="93"/>
      <c r="U110" s="93"/>
      <c r="V110" s="93"/>
      <c r="W110" s="93"/>
      <c r="X110" s="93"/>
      <c r="Y110" s="93"/>
      <c r="Z110" s="93"/>
      <c r="AA110" s="93"/>
    </row>
    <row r="111" spans="1:27" s="94" customFormat="1" ht="72" x14ac:dyDescent="0.3">
      <c r="A111" s="42">
        <f t="shared" ref="A111:A116" si="1">+A110+1</f>
        <v>3</v>
      </c>
      <c r="B111" s="95" t="s">
        <v>118</v>
      </c>
      <c r="C111" s="95" t="s">
        <v>118</v>
      </c>
      <c r="D111" s="95" t="s">
        <v>141</v>
      </c>
      <c r="E111" s="129">
        <v>16</v>
      </c>
      <c r="F111" s="91" t="s">
        <v>96</v>
      </c>
      <c r="G111" s="91" t="s">
        <v>120</v>
      </c>
      <c r="H111" s="98">
        <v>40233</v>
      </c>
      <c r="I111" s="98">
        <v>40456</v>
      </c>
      <c r="J111" s="92" t="s">
        <v>97</v>
      </c>
      <c r="K111" s="265">
        <f>(I111-H111)/30</f>
        <v>7.4333333333333336</v>
      </c>
      <c r="L111" s="92" t="s">
        <v>120</v>
      </c>
      <c r="M111" s="83" t="s">
        <v>120</v>
      </c>
      <c r="N111" s="26">
        <v>9081072</v>
      </c>
      <c r="O111" s="26" t="s">
        <v>143</v>
      </c>
      <c r="P111" s="110"/>
      <c r="Q111" s="182"/>
      <c r="R111" s="93"/>
      <c r="S111" s="93"/>
      <c r="T111" s="93"/>
      <c r="U111" s="93"/>
      <c r="V111" s="93"/>
      <c r="W111" s="93"/>
      <c r="X111" s="93"/>
      <c r="Y111" s="93"/>
      <c r="Z111" s="93"/>
      <c r="AA111" s="93"/>
    </row>
    <row r="112" spans="1:27" s="94" customFormat="1" x14ac:dyDescent="0.3">
      <c r="A112" s="42"/>
      <c r="B112" s="95"/>
      <c r="C112" s="95"/>
      <c r="D112" s="95"/>
      <c r="E112" s="129"/>
      <c r="F112" s="91"/>
      <c r="G112" s="91"/>
      <c r="H112" s="98"/>
      <c r="I112" s="98"/>
      <c r="J112" s="92"/>
      <c r="K112" s="147"/>
      <c r="L112" s="92"/>
      <c r="M112" s="83"/>
      <c r="N112" s="26"/>
      <c r="O112" s="26"/>
      <c r="P112" s="110"/>
      <c r="Q112" s="182"/>
      <c r="R112" s="93"/>
      <c r="S112" s="93"/>
      <c r="T112" s="93"/>
      <c r="U112" s="93"/>
      <c r="V112" s="93"/>
      <c r="W112" s="93"/>
      <c r="X112" s="93"/>
      <c r="Y112" s="93"/>
      <c r="Z112" s="93"/>
      <c r="AA112" s="93"/>
    </row>
    <row r="113" spans="1:27" s="94" customFormat="1" x14ac:dyDescent="0.3">
      <c r="A113" s="42">
        <f t="shared" si="1"/>
        <v>1</v>
      </c>
      <c r="B113" s="95"/>
      <c r="C113" s="96"/>
      <c r="D113" s="95"/>
      <c r="E113" s="90"/>
      <c r="F113" s="91"/>
      <c r="G113" s="91"/>
      <c r="H113" s="91"/>
      <c r="I113" s="92"/>
      <c r="J113" s="92"/>
      <c r="K113" s="92"/>
      <c r="L113" s="92"/>
      <c r="M113" s="83"/>
      <c r="N113" s="83"/>
      <c r="O113" s="83"/>
      <c r="P113" s="26"/>
      <c r="Q113" s="182"/>
      <c r="R113" s="93"/>
      <c r="S113" s="93"/>
      <c r="T113" s="93"/>
      <c r="U113" s="93"/>
      <c r="V113" s="93"/>
      <c r="W113" s="93"/>
      <c r="X113" s="93"/>
      <c r="Y113" s="93"/>
      <c r="Z113" s="93"/>
      <c r="AA113" s="93"/>
    </row>
    <row r="114" spans="1:27" s="94" customFormat="1" x14ac:dyDescent="0.3">
      <c r="A114" s="42">
        <f t="shared" si="1"/>
        <v>2</v>
      </c>
      <c r="B114" s="95"/>
      <c r="C114" s="96"/>
      <c r="D114" s="95"/>
      <c r="E114" s="90"/>
      <c r="F114" s="91"/>
      <c r="G114" s="91"/>
      <c r="H114" s="91"/>
      <c r="I114" s="92"/>
      <c r="J114" s="92"/>
      <c r="K114" s="92"/>
      <c r="L114" s="92"/>
      <c r="M114" s="83"/>
      <c r="N114" s="83"/>
      <c r="O114" s="83"/>
      <c r="P114" s="26"/>
      <c r="Q114" s="182"/>
      <c r="R114" s="93"/>
      <c r="S114" s="93"/>
      <c r="T114" s="93"/>
      <c r="U114" s="93"/>
      <c r="V114" s="93"/>
      <c r="W114" s="93"/>
      <c r="X114" s="93"/>
      <c r="Y114" s="93"/>
      <c r="Z114" s="93"/>
      <c r="AA114" s="93"/>
    </row>
    <row r="115" spans="1:27" s="94" customFormat="1" x14ac:dyDescent="0.3">
      <c r="A115" s="42">
        <f t="shared" si="1"/>
        <v>3</v>
      </c>
      <c r="B115" s="95"/>
      <c r="C115" s="96"/>
      <c r="D115" s="95"/>
      <c r="E115" s="90"/>
      <c r="F115" s="91"/>
      <c r="G115" s="91"/>
      <c r="H115" s="91"/>
      <c r="I115" s="92"/>
      <c r="J115" s="92"/>
      <c r="K115" s="92"/>
      <c r="L115" s="92"/>
      <c r="M115" s="83"/>
      <c r="N115" s="83"/>
      <c r="O115" s="83"/>
      <c r="P115" s="26"/>
      <c r="Q115" s="182"/>
      <c r="R115" s="93"/>
      <c r="S115" s="93"/>
      <c r="T115" s="93"/>
      <c r="U115" s="93"/>
      <c r="V115" s="93"/>
      <c r="W115" s="93"/>
      <c r="X115" s="93"/>
      <c r="Y115" s="93"/>
      <c r="Z115" s="93"/>
      <c r="AA115" s="93"/>
    </row>
    <row r="116" spans="1:27" s="94" customFormat="1" x14ac:dyDescent="0.3">
      <c r="A116" s="42">
        <f t="shared" si="1"/>
        <v>4</v>
      </c>
      <c r="B116" s="95"/>
      <c r="C116" s="96"/>
      <c r="D116" s="95"/>
      <c r="E116" s="90"/>
      <c r="F116" s="91"/>
      <c r="G116" s="91"/>
      <c r="H116" s="91"/>
      <c r="I116" s="92"/>
      <c r="J116" s="92"/>
      <c r="K116" s="92"/>
      <c r="L116" s="92"/>
      <c r="M116" s="83"/>
      <c r="N116" s="83"/>
      <c r="O116" s="83"/>
      <c r="P116" s="26"/>
      <c r="Q116" s="182"/>
      <c r="R116" s="93"/>
      <c r="S116" s="93"/>
      <c r="T116" s="93"/>
      <c r="U116" s="93"/>
      <c r="V116" s="93"/>
      <c r="W116" s="93"/>
      <c r="X116" s="93"/>
      <c r="Y116" s="93"/>
      <c r="Z116" s="93"/>
      <c r="AA116" s="93"/>
    </row>
    <row r="117" spans="1:27" s="94" customFormat="1" x14ac:dyDescent="0.3">
      <c r="A117" s="42"/>
      <c r="B117" s="45" t="s">
        <v>16</v>
      </c>
      <c r="C117" s="96"/>
      <c r="D117" s="95"/>
      <c r="E117" s="90"/>
      <c r="F117" s="91"/>
      <c r="G117" s="91"/>
      <c r="H117" s="91"/>
      <c r="I117" s="92"/>
      <c r="J117" s="92"/>
      <c r="K117" s="97">
        <f t="shared" ref="K117:M117" si="2">SUM(K109:K116)</f>
        <v>18.600000000000001</v>
      </c>
      <c r="L117" s="97">
        <f t="shared" si="2"/>
        <v>0</v>
      </c>
      <c r="M117" s="107">
        <f t="shared" si="2"/>
        <v>0</v>
      </c>
      <c r="N117" s="107"/>
      <c r="O117" s="97">
        <f>SUM(O109:O116)</f>
        <v>345</v>
      </c>
      <c r="P117" s="26"/>
      <c r="Q117" s="182"/>
      <c r="R117" s="409"/>
      <c r="S117" s="409"/>
    </row>
    <row r="118" spans="1:27" x14ac:dyDescent="0.3">
      <c r="B118" s="29"/>
      <c r="C118" s="29"/>
      <c r="D118" s="29"/>
      <c r="E118" s="140"/>
      <c r="F118" s="29"/>
      <c r="G118" s="29"/>
      <c r="H118" s="29"/>
      <c r="I118" s="29"/>
      <c r="J118" s="29"/>
      <c r="K118" s="29"/>
      <c r="L118" s="29"/>
      <c r="M118" s="29"/>
      <c r="N118" s="29"/>
      <c r="O118" s="29"/>
      <c r="P118" s="29"/>
      <c r="Q118" s="410"/>
      <c r="R118" s="10"/>
      <c r="S118" s="10"/>
    </row>
    <row r="119" spans="1:27" ht="18" x14ac:dyDescent="0.3">
      <c r="B119" s="54" t="s">
        <v>31</v>
      </c>
      <c r="C119" s="67">
        <f>+K117</f>
        <v>18.600000000000001</v>
      </c>
      <c r="H119" s="30"/>
      <c r="I119" s="30"/>
      <c r="J119" s="30"/>
      <c r="K119" s="30"/>
      <c r="L119" s="30"/>
      <c r="M119" s="30"/>
      <c r="N119" s="30"/>
      <c r="O119" s="29"/>
      <c r="P119" s="29"/>
      <c r="Q119" s="29"/>
    </row>
    <row r="121" spans="1:27" ht="15" thickBot="1" x14ac:dyDescent="0.35"/>
    <row r="122" spans="1:27" ht="29.4" thickBot="1" x14ac:dyDescent="0.35">
      <c r="B122" s="70" t="s">
        <v>48</v>
      </c>
      <c r="C122" s="71" t="s">
        <v>49</v>
      </c>
      <c r="D122" s="70" t="s">
        <v>50</v>
      </c>
      <c r="E122" s="71" t="s">
        <v>54</v>
      </c>
    </row>
    <row r="123" spans="1:27" x14ac:dyDescent="0.3">
      <c r="B123" s="61" t="s">
        <v>89</v>
      </c>
      <c r="C123" s="64">
        <v>20</v>
      </c>
      <c r="D123" s="64">
        <v>0</v>
      </c>
      <c r="E123" s="329">
        <f>+D123+D124+D125</f>
        <v>40</v>
      </c>
    </row>
    <row r="124" spans="1:27" x14ac:dyDescent="0.3">
      <c r="B124" s="61" t="s">
        <v>90</v>
      </c>
      <c r="C124" s="52">
        <v>30</v>
      </c>
      <c r="D124" s="124">
        <v>0</v>
      </c>
      <c r="E124" s="330"/>
    </row>
    <row r="125" spans="1:27" ht="15" thickBot="1" x14ac:dyDescent="0.35">
      <c r="B125" s="61" t="s">
        <v>91</v>
      </c>
      <c r="C125" s="66">
        <v>40</v>
      </c>
      <c r="D125" s="66">
        <v>40</v>
      </c>
      <c r="E125" s="331"/>
    </row>
    <row r="127" spans="1:27" ht="15" thickBot="1" x14ac:dyDescent="0.35"/>
    <row r="128" spans="1:27" ht="26.4" thickBot="1" x14ac:dyDescent="0.35">
      <c r="B128" s="326" t="s">
        <v>51</v>
      </c>
      <c r="C128" s="327"/>
      <c r="D128" s="327"/>
      <c r="E128" s="327"/>
      <c r="F128" s="327"/>
      <c r="G128" s="327"/>
      <c r="H128" s="327"/>
      <c r="I128" s="327"/>
      <c r="J128" s="327"/>
      <c r="K128" s="327"/>
      <c r="L128" s="327"/>
      <c r="M128" s="327"/>
      <c r="N128" s="327"/>
      <c r="O128" s="328"/>
    </row>
    <row r="130" spans="2:18" ht="15" customHeight="1" x14ac:dyDescent="0.3">
      <c r="B130" s="354" t="s">
        <v>0</v>
      </c>
      <c r="C130" s="354" t="s">
        <v>38</v>
      </c>
      <c r="D130" s="354" t="s">
        <v>39</v>
      </c>
      <c r="E130" s="354" t="s">
        <v>78</v>
      </c>
      <c r="F130" s="354" t="s">
        <v>80</v>
      </c>
      <c r="G130" s="354" t="s">
        <v>81</v>
      </c>
      <c r="H130" s="354" t="s">
        <v>82</v>
      </c>
      <c r="I130" s="354" t="s">
        <v>79</v>
      </c>
      <c r="J130" s="332" t="s">
        <v>83</v>
      </c>
      <c r="K130" s="350"/>
      <c r="L130" s="333"/>
      <c r="M130" s="354" t="s">
        <v>87</v>
      </c>
      <c r="N130" s="354" t="s">
        <v>40</v>
      </c>
      <c r="O130" s="354" t="s">
        <v>41</v>
      </c>
      <c r="P130" s="372" t="s">
        <v>3</v>
      </c>
      <c r="Q130" s="374"/>
      <c r="R130" s="374"/>
    </row>
    <row r="131" spans="2:18" ht="43.2" x14ac:dyDescent="0.3">
      <c r="B131" s="355"/>
      <c r="C131" s="355"/>
      <c r="D131" s="355"/>
      <c r="E131" s="355"/>
      <c r="F131" s="355"/>
      <c r="G131" s="355"/>
      <c r="H131" s="355"/>
      <c r="I131" s="355"/>
      <c r="J131" s="125" t="s">
        <v>84</v>
      </c>
      <c r="K131" s="125" t="s">
        <v>85</v>
      </c>
      <c r="L131" s="125" t="s">
        <v>86</v>
      </c>
      <c r="M131" s="355"/>
      <c r="N131" s="355"/>
      <c r="O131" s="355"/>
      <c r="P131" s="373"/>
      <c r="Q131" s="374"/>
      <c r="R131" s="374"/>
    </row>
    <row r="132" spans="2:18" ht="63.75" customHeight="1" x14ac:dyDescent="0.3">
      <c r="B132" s="123" t="s">
        <v>115</v>
      </c>
      <c r="C132" s="123">
        <f>434/1</f>
        <v>434</v>
      </c>
      <c r="D132" s="237" t="s">
        <v>223</v>
      </c>
      <c r="E132" s="284">
        <v>5828919</v>
      </c>
      <c r="F132" s="237" t="s">
        <v>224</v>
      </c>
      <c r="G132" s="237" t="s">
        <v>225</v>
      </c>
      <c r="H132" s="243">
        <v>39143</v>
      </c>
      <c r="I132" s="242" t="s">
        <v>120</v>
      </c>
      <c r="J132" s="63" t="s">
        <v>227</v>
      </c>
      <c r="K132" s="63" t="s">
        <v>228</v>
      </c>
      <c r="L132" s="63" t="s">
        <v>229</v>
      </c>
      <c r="M132" s="102" t="s">
        <v>96</v>
      </c>
      <c r="N132" s="102" t="s">
        <v>96</v>
      </c>
      <c r="O132" s="102" t="s">
        <v>96</v>
      </c>
      <c r="P132" s="202" t="s">
        <v>128</v>
      </c>
      <c r="Q132" s="213"/>
      <c r="R132" s="213"/>
    </row>
    <row r="133" spans="2:18" ht="58.5" customHeight="1" x14ac:dyDescent="0.3">
      <c r="B133" s="123" t="s">
        <v>114</v>
      </c>
      <c r="C133" s="123">
        <f t="shared" ref="C133:C134" si="3">434/1</f>
        <v>434</v>
      </c>
      <c r="D133" s="123" t="s">
        <v>230</v>
      </c>
      <c r="E133" s="124">
        <v>1110447877</v>
      </c>
      <c r="F133" s="123" t="s">
        <v>231</v>
      </c>
      <c r="G133" s="3" t="s">
        <v>232</v>
      </c>
      <c r="H133" s="201">
        <v>40291</v>
      </c>
      <c r="I133" s="5" t="s">
        <v>120</v>
      </c>
      <c r="J133" s="123" t="s">
        <v>233</v>
      </c>
      <c r="K133" s="80" t="s">
        <v>351</v>
      </c>
      <c r="L133" s="80" t="s">
        <v>234</v>
      </c>
      <c r="M133" s="102" t="s">
        <v>96</v>
      </c>
      <c r="N133" s="102" t="s">
        <v>96</v>
      </c>
      <c r="O133" s="102" t="s">
        <v>96</v>
      </c>
      <c r="P133" s="202" t="s">
        <v>128</v>
      </c>
      <c r="Q133" s="213"/>
      <c r="R133" s="213"/>
    </row>
    <row r="134" spans="2:18" ht="28.8" x14ac:dyDescent="0.3">
      <c r="B134" s="123" t="s">
        <v>116</v>
      </c>
      <c r="C134" s="123">
        <f t="shared" si="3"/>
        <v>434</v>
      </c>
      <c r="D134" s="123" t="s">
        <v>203</v>
      </c>
      <c r="E134" s="189">
        <v>11104461233</v>
      </c>
      <c r="F134" s="3" t="s">
        <v>204</v>
      </c>
      <c r="G134" s="123" t="s">
        <v>205</v>
      </c>
      <c r="H134" s="201">
        <v>39772</v>
      </c>
      <c r="I134" s="5" t="s">
        <v>120</v>
      </c>
      <c r="J134" s="123" t="s">
        <v>120</v>
      </c>
      <c r="K134" s="80" t="s">
        <v>120</v>
      </c>
      <c r="L134" s="79" t="s">
        <v>120</v>
      </c>
      <c r="M134" s="102" t="s">
        <v>96</v>
      </c>
      <c r="N134" s="102" t="s">
        <v>96</v>
      </c>
      <c r="O134" s="102" t="s">
        <v>96</v>
      </c>
      <c r="P134" s="202" t="s">
        <v>128</v>
      </c>
      <c r="Q134" s="213"/>
      <c r="R134" s="213"/>
    </row>
    <row r="137" spans="2:18" ht="15" thickBot="1" x14ac:dyDescent="0.35"/>
    <row r="138" spans="2:18" ht="28.8" x14ac:dyDescent="0.3">
      <c r="B138" s="105" t="s">
        <v>32</v>
      </c>
      <c r="C138" s="105" t="s">
        <v>48</v>
      </c>
      <c r="D138" s="125" t="s">
        <v>49</v>
      </c>
      <c r="E138" s="105" t="s">
        <v>50</v>
      </c>
      <c r="F138" s="71" t="s">
        <v>55</v>
      </c>
      <c r="G138" s="76"/>
    </row>
    <row r="139" spans="2:18" ht="102.6" x14ac:dyDescent="0.2">
      <c r="B139" s="344" t="s">
        <v>52</v>
      </c>
      <c r="C139" s="6" t="s">
        <v>92</v>
      </c>
      <c r="D139" s="124">
        <v>25</v>
      </c>
      <c r="E139" s="124">
        <v>25</v>
      </c>
      <c r="F139" s="345">
        <f>+E139+E140+E141</f>
        <v>60</v>
      </c>
      <c r="G139" s="77"/>
    </row>
    <row r="140" spans="2:18" ht="68.400000000000006" x14ac:dyDescent="0.2">
      <c r="B140" s="344"/>
      <c r="C140" s="6" t="s">
        <v>93</v>
      </c>
      <c r="D140" s="68">
        <v>25</v>
      </c>
      <c r="E140" s="124">
        <v>25</v>
      </c>
      <c r="F140" s="346"/>
      <c r="G140" s="77"/>
    </row>
    <row r="141" spans="2:18" ht="57" x14ac:dyDescent="0.2">
      <c r="B141" s="344"/>
      <c r="C141" s="6" t="s">
        <v>94</v>
      </c>
      <c r="D141" s="124">
        <v>10</v>
      </c>
      <c r="E141" s="124">
        <v>10</v>
      </c>
      <c r="F141" s="347"/>
      <c r="G141" s="77"/>
    </row>
    <row r="142" spans="2:18" x14ac:dyDescent="0.3">
      <c r="C142" s="85"/>
    </row>
    <row r="145" spans="2:5" x14ac:dyDescent="0.3">
      <c r="B145" s="103" t="s">
        <v>56</v>
      </c>
    </row>
    <row r="148" spans="2:5" x14ac:dyDescent="0.3">
      <c r="B148" s="106" t="s">
        <v>32</v>
      </c>
      <c r="C148" s="106" t="s">
        <v>57</v>
      </c>
      <c r="D148" s="105" t="s">
        <v>50</v>
      </c>
      <c r="E148" s="105" t="s">
        <v>16</v>
      </c>
    </row>
    <row r="149" spans="2:5" ht="27.6" x14ac:dyDescent="0.3">
      <c r="B149" s="86" t="s">
        <v>58</v>
      </c>
      <c r="C149" s="87">
        <v>40</v>
      </c>
      <c r="D149" s="124">
        <f>+E123</f>
        <v>40</v>
      </c>
      <c r="E149" s="335">
        <f>+D149+D150</f>
        <v>100</v>
      </c>
    </row>
    <row r="150" spans="2:5" ht="55.2" x14ac:dyDescent="0.3">
      <c r="B150" s="86" t="s">
        <v>59</v>
      </c>
      <c r="C150" s="87">
        <v>60</v>
      </c>
      <c r="D150" s="124">
        <f>+F139</f>
        <v>60</v>
      </c>
      <c r="E150" s="336"/>
    </row>
  </sheetData>
  <mergeCells count="66">
    <mergeCell ref="Q130:R131"/>
    <mergeCell ref="M46:O46"/>
    <mergeCell ref="B2:Q2"/>
    <mergeCell ref="B4:Q4"/>
    <mergeCell ref="A5:L5"/>
    <mergeCell ref="C7:O7"/>
    <mergeCell ref="C8:O8"/>
    <mergeCell ref="C9:O9"/>
    <mergeCell ref="C10:O10"/>
    <mergeCell ref="C11:E11"/>
    <mergeCell ref="B15:C22"/>
    <mergeCell ref="B23:C23"/>
    <mergeCell ref="E41:E42"/>
    <mergeCell ref="Q75:R75"/>
    <mergeCell ref="B60:B61"/>
    <mergeCell ref="C60:C61"/>
    <mergeCell ref="D60:E60"/>
    <mergeCell ref="C64:O64"/>
    <mergeCell ref="B66:O66"/>
    <mergeCell ref="Q71:R71"/>
    <mergeCell ref="Q72:R72"/>
    <mergeCell ref="Q69:R69"/>
    <mergeCell ref="Q73:R73"/>
    <mergeCell ref="Q74:R74"/>
    <mergeCell ref="Q76:R76"/>
    <mergeCell ref="B82:O82"/>
    <mergeCell ref="B87:B88"/>
    <mergeCell ref="C87:C88"/>
    <mergeCell ref="D87:D88"/>
    <mergeCell ref="E87:E88"/>
    <mergeCell ref="F87:F88"/>
    <mergeCell ref="G87:G88"/>
    <mergeCell ref="H87:H88"/>
    <mergeCell ref="I87:I88"/>
    <mergeCell ref="B105:O105"/>
    <mergeCell ref="J87:L87"/>
    <mergeCell ref="M87:M88"/>
    <mergeCell ref="O87:O88"/>
    <mergeCell ref="P87:P88"/>
    <mergeCell ref="B95:O95"/>
    <mergeCell ref="D98:E98"/>
    <mergeCell ref="D99:E99"/>
    <mergeCell ref="B102:Q102"/>
    <mergeCell ref="Q87:R88"/>
    <mergeCell ref="Q89:R89"/>
    <mergeCell ref="Q90:R90"/>
    <mergeCell ref="Q92:R92"/>
    <mergeCell ref="Q91:R91"/>
    <mergeCell ref="B139:B141"/>
    <mergeCell ref="F139:F141"/>
    <mergeCell ref="E123:E125"/>
    <mergeCell ref="B128:O128"/>
    <mergeCell ref="B130:B131"/>
    <mergeCell ref="C130:C131"/>
    <mergeCell ref="D130:D131"/>
    <mergeCell ref="E130:E131"/>
    <mergeCell ref="F130:F131"/>
    <mergeCell ref="G130:G131"/>
    <mergeCell ref="H130:H131"/>
    <mergeCell ref="I130:I131"/>
    <mergeCell ref="P130:P131"/>
    <mergeCell ref="E149:E150"/>
    <mergeCell ref="J130:L130"/>
    <mergeCell ref="M130:M131"/>
    <mergeCell ref="N130:N131"/>
    <mergeCell ref="O130:O131"/>
  </mergeCells>
  <dataValidations count="2">
    <dataValidation type="list" allowBlank="1" showInputMessage="1" showErrorMessage="1" sqref="WVF983066 A65562 IT65562 SP65562 ACL65562 AMH65562 AWD65562 BFZ65562 BPV65562 BZR65562 CJN65562 CTJ65562 DDF65562 DNB65562 DWX65562 EGT65562 EQP65562 FAL65562 FKH65562 FUD65562 GDZ65562 GNV65562 GXR65562 HHN65562 HRJ65562 IBF65562 ILB65562 IUX65562 JET65562 JOP65562 JYL65562 KIH65562 KSD65562 LBZ65562 LLV65562 LVR65562 MFN65562 MPJ65562 MZF65562 NJB65562 NSX65562 OCT65562 OMP65562 OWL65562 PGH65562 PQD65562 PZZ65562 QJV65562 QTR65562 RDN65562 RNJ65562 RXF65562 SHB65562 SQX65562 TAT65562 TKP65562 TUL65562 UEH65562 UOD65562 UXZ65562 VHV65562 VRR65562 WBN65562 WLJ65562 WVF65562 A131098 IT131098 SP131098 ACL131098 AMH131098 AWD131098 BFZ131098 BPV131098 BZR131098 CJN131098 CTJ131098 DDF131098 DNB131098 DWX131098 EGT131098 EQP131098 FAL131098 FKH131098 FUD131098 GDZ131098 GNV131098 GXR131098 HHN131098 HRJ131098 IBF131098 ILB131098 IUX131098 JET131098 JOP131098 JYL131098 KIH131098 KSD131098 LBZ131098 LLV131098 LVR131098 MFN131098 MPJ131098 MZF131098 NJB131098 NSX131098 OCT131098 OMP131098 OWL131098 PGH131098 PQD131098 PZZ131098 QJV131098 QTR131098 RDN131098 RNJ131098 RXF131098 SHB131098 SQX131098 TAT131098 TKP131098 TUL131098 UEH131098 UOD131098 UXZ131098 VHV131098 VRR131098 WBN131098 WLJ131098 WVF131098 A196634 IT196634 SP196634 ACL196634 AMH196634 AWD196634 BFZ196634 BPV196634 BZR196634 CJN196634 CTJ196634 DDF196634 DNB196634 DWX196634 EGT196634 EQP196634 FAL196634 FKH196634 FUD196634 GDZ196634 GNV196634 GXR196634 HHN196634 HRJ196634 IBF196634 ILB196634 IUX196634 JET196634 JOP196634 JYL196634 KIH196634 KSD196634 LBZ196634 LLV196634 LVR196634 MFN196634 MPJ196634 MZF196634 NJB196634 NSX196634 OCT196634 OMP196634 OWL196634 PGH196634 PQD196634 PZZ196634 QJV196634 QTR196634 RDN196634 RNJ196634 RXF196634 SHB196634 SQX196634 TAT196634 TKP196634 TUL196634 UEH196634 UOD196634 UXZ196634 VHV196634 VRR196634 WBN196634 WLJ196634 WVF196634 A262170 IT262170 SP262170 ACL262170 AMH262170 AWD262170 BFZ262170 BPV262170 BZR262170 CJN262170 CTJ262170 DDF262170 DNB262170 DWX262170 EGT262170 EQP262170 FAL262170 FKH262170 FUD262170 GDZ262170 GNV262170 GXR262170 HHN262170 HRJ262170 IBF262170 ILB262170 IUX262170 JET262170 JOP262170 JYL262170 KIH262170 KSD262170 LBZ262170 LLV262170 LVR262170 MFN262170 MPJ262170 MZF262170 NJB262170 NSX262170 OCT262170 OMP262170 OWL262170 PGH262170 PQD262170 PZZ262170 QJV262170 QTR262170 RDN262170 RNJ262170 RXF262170 SHB262170 SQX262170 TAT262170 TKP262170 TUL262170 UEH262170 UOD262170 UXZ262170 VHV262170 VRR262170 WBN262170 WLJ262170 WVF262170 A327706 IT327706 SP327706 ACL327706 AMH327706 AWD327706 BFZ327706 BPV327706 BZR327706 CJN327706 CTJ327706 DDF327706 DNB327706 DWX327706 EGT327706 EQP327706 FAL327706 FKH327706 FUD327706 GDZ327706 GNV327706 GXR327706 HHN327706 HRJ327706 IBF327706 ILB327706 IUX327706 JET327706 JOP327706 JYL327706 KIH327706 KSD327706 LBZ327706 LLV327706 LVR327706 MFN327706 MPJ327706 MZF327706 NJB327706 NSX327706 OCT327706 OMP327706 OWL327706 PGH327706 PQD327706 PZZ327706 QJV327706 QTR327706 RDN327706 RNJ327706 RXF327706 SHB327706 SQX327706 TAT327706 TKP327706 TUL327706 UEH327706 UOD327706 UXZ327706 VHV327706 VRR327706 WBN327706 WLJ327706 WVF327706 A393242 IT393242 SP393242 ACL393242 AMH393242 AWD393242 BFZ393242 BPV393242 BZR393242 CJN393242 CTJ393242 DDF393242 DNB393242 DWX393242 EGT393242 EQP393242 FAL393242 FKH393242 FUD393242 GDZ393242 GNV393242 GXR393242 HHN393242 HRJ393242 IBF393242 ILB393242 IUX393242 JET393242 JOP393242 JYL393242 KIH393242 KSD393242 LBZ393242 LLV393242 LVR393242 MFN393242 MPJ393242 MZF393242 NJB393242 NSX393242 OCT393242 OMP393242 OWL393242 PGH393242 PQD393242 PZZ393242 QJV393242 QTR393242 RDN393242 RNJ393242 RXF393242 SHB393242 SQX393242 TAT393242 TKP393242 TUL393242 UEH393242 UOD393242 UXZ393242 VHV393242 VRR393242 WBN393242 WLJ393242 WVF393242 A458778 IT458778 SP458778 ACL458778 AMH458778 AWD458778 BFZ458778 BPV458778 BZR458778 CJN458778 CTJ458778 DDF458778 DNB458778 DWX458778 EGT458778 EQP458778 FAL458778 FKH458778 FUD458778 GDZ458778 GNV458778 GXR458778 HHN458778 HRJ458778 IBF458778 ILB458778 IUX458778 JET458778 JOP458778 JYL458778 KIH458778 KSD458778 LBZ458778 LLV458778 LVR458778 MFN458778 MPJ458778 MZF458778 NJB458778 NSX458778 OCT458778 OMP458778 OWL458778 PGH458778 PQD458778 PZZ458778 QJV458778 QTR458778 RDN458778 RNJ458778 RXF458778 SHB458778 SQX458778 TAT458778 TKP458778 TUL458778 UEH458778 UOD458778 UXZ458778 VHV458778 VRR458778 WBN458778 WLJ458778 WVF458778 A524314 IT524314 SP524314 ACL524314 AMH524314 AWD524314 BFZ524314 BPV524314 BZR524314 CJN524314 CTJ524314 DDF524314 DNB524314 DWX524314 EGT524314 EQP524314 FAL524314 FKH524314 FUD524314 GDZ524314 GNV524314 GXR524314 HHN524314 HRJ524314 IBF524314 ILB524314 IUX524314 JET524314 JOP524314 JYL524314 KIH524314 KSD524314 LBZ524314 LLV524314 LVR524314 MFN524314 MPJ524314 MZF524314 NJB524314 NSX524314 OCT524314 OMP524314 OWL524314 PGH524314 PQD524314 PZZ524314 QJV524314 QTR524314 RDN524314 RNJ524314 RXF524314 SHB524314 SQX524314 TAT524314 TKP524314 TUL524314 UEH524314 UOD524314 UXZ524314 VHV524314 VRR524314 WBN524314 WLJ524314 WVF524314 A589850 IT589850 SP589850 ACL589850 AMH589850 AWD589850 BFZ589850 BPV589850 BZR589850 CJN589850 CTJ589850 DDF589850 DNB589850 DWX589850 EGT589850 EQP589850 FAL589850 FKH589850 FUD589850 GDZ589850 GNV589850 GXR589850 HHN589850 HRJ589850 IBF589850 ILB589850 IUX589850 JET589850 JOP589850 JYL589850 KIH589850 KSD589850 LBZ589850 LLV589850 LVR589850 MFN589850 MPJ589850 MZF589850 NJB589850 NSX589850 OCT589850 OMP589850 OWL589850 PGH589850 PQD589850 PZZ589850 QJV589850 QTR589850 RDN589850 RNJ589850 RXF589850 SHB589850 SQX589850 TAT589850 TKP589850 TUL589850 UEH589850 UOD589850 UXZ589850 VHV589850 VRR589850 WBN589850 WLJ589850 WVF589850 A655386 IT655386 SP655386 ACL655386 AMH655386 AWD655386 BFZ655386 BPV655386 BZR655386 CJN655386 CTJ655386 DDF655386 DNB655386 DWX655386 EGT655386 EQP655386 FAL655386 FKH655386 FUD655386 GDZ655386 GNV655386 GXR655386 HHN655386 HRJ655386 IBF655386 ILB655386 IUX655386 JET655386 JOP655386 JYL655386 KIH655386 KSD655386 LBZ655386 LLV655386 LVR655386 MFN655386 MPJ655386 MZF655386 NJB655386 NSX655386 OCT655386 OMP655386 OWL655386 PGH655386 PQD655386 PZZ655386 QJV655386 QTR655386 RDN655386 RNJ655386 RXF655386 SHB655386 SQX655386 TAT655386 TKP655386 TUL655386 UEH655386 UOD655386 UXZ655386 VHV655386 VRR655386 WBN655386 WLJ655386 WVF655386 A720922 IT720922 SP720922 ACL720922 AMH720922 AWD720922 BFZ720922 BPV720922 BZR720922 CJN720922 CTJ720922 DDF720922 DNB720922 DWX720922 EGT720922 EQP720922 FAL720922 FKH720922 FUD720922 GDZ720922 GNV720922 GXR720922 HHN720922 HRJ720922 IBF720922 ILB720922 IUX720922 JET720922 JOP720922 JYL720922 KIH720922 KSD720922 LBZ720922 LLV720922 LVR720922 MFN720922 MPJ720922 MZF720922 NJB720922 NSX720922 OCT720922 OMP720922 OWL720922 PGH720922 PQD720922 PZZ720922 QJV720922 QTR720922 RDN720922 RNJ720922 RXF720922 SHB720922 SQX720922 TAT720922 TKP720922 TUL720922 UEH720922 UOD720922 UXZ720922 VHV720922 VRR720922 WBN720922 WLJ720922 WVF720922 A786458 IT786458 SP786458 ACL786458 AMH786458 AWD786458 BFZ786458 BPV786458 BZR786458 CJN786458 CTJ786458 DDF786458 DNB786458 DWX786458 EGT786458 EQP786458 FAL786458 FKH786458 FUD786458 GDZ786458 GNV786458 GXR786458 HHN786458 HRJ786458 IBF786458 ILB786458 IUX786458 JET786458 JOP786458 JYL786458 KIH786458 KSD786458 LBZ786458 LLV786458 LVR786458 MFN786458 MPJ786458 MZF786458 NJB786458 NSX786458 OCT786458 OMP786458 OWL786458 PGH786458 PQD786458 PZZ786458 QJV786458 QTR786458 RDN786458 RNJ786458 RXF786458 SHB786458 SQX786458 TAT786458 TKP786458 TUL786458 UEH786458 UOD786458 UXZ786458 VHV786458 VRR786458 WBN786458 WLJ786458 WVF786458 A851994 IT851994 SP851994 ACL851994 AMH851994 AWD851994 BFZ851994 BPV851994 BZR851994 CJN851994 CTJ851994 DDF851994 DNB851994 DWX851994 EGT851994 EQP851994 FAL851994 FKH851994 FUD851994 GDZ851994 GNV851994 GXR851994 HHN851994 HRJ851994 IBF851994 ILB851994 IUX851994 JET851994 JOP851994 JYL851994 KIH851994 KSD851994 LBZ851994 LLV851994 LVR851994 MFN851994 MPJ851994 MZF851994 NJB851994 NSX851994 OCT851994 OMP851994 OWL851994 PGH851994 PQD851994 PZZ851994 QJV851994 QTR851994 RDN851994 RNJ851994 RXF851994 SHB851994 SQX851994 TAT851994 TKP851994 TUL851994 UEH851994 UOD851994 UXZ851994 VHV851994 VRR851994 WBN851994 WLJ851994 WVF851994 A917530 IT917530 SP917530 ACL917530 AMH917530 AWD917530 BFZ917530 BPV917530 BZR917530 CJN917530 CTJ917530 DDF917530 DNB917530 DWX917530 EGT917530 EQP917530 FAL917530 FKH917530 FUD917530 GDZ917530 GNV917530 GXR917530 HHN917530 HRJ917530 IBF917530 ILB917530 IUX917530 JET917530 JOP917530 JYL917530 KIH917530 KSD917530 LBZ917530 LLV917530 LVR917530 MFN917530 MPJ917530 MZF917530 NJB917530 NSX917530 OCT917530 OMP917530 OWL917530 PGH917530 PQD917530 PZZ917530 QJV917530 QTR917530 RDN917530 RNJ917530 RXF917530 SHB917530 SQX917530 TAT917530 TKP917530 TUL917530 UEH917530 UOD917530 UXZ917530 VHV917530 VRR917530 WBN917530 WLJ917530 WVF917530 A983066 IT983066 SP983066 ACL983066 AMH983066 AWD983066 BFZ983066 BPV983066 BZR983066 CJN983066 CTJ983066 DDF983066 DNB983066 DWX983066 EGT983066 EQP983066 FAL983066 FKH983066 FUD983066 GDZ983066 GNV983066 GXR983066 HHN983066 HRJ983066 IBF983066 ILB983066 IUX983066 JET983066 JOP983066 JYL983066 KIH983066 KSD983066 LBZ983066 LLV983066 LVR983066 MFN983066 MPJ983066 MZF983066 NJB983066 NSX983066 OCT983066 OMP983066 OWL983066 PGH983066 PQD983066 PZZ983066 QJV983066 QTR983066 RDN983066 RNJ983066 RXF983066 SHB983066 SQX983066 TAT983066 TKP983066 TUL983066 UEH983066 UOD983066 UXZ983066 VHV983066 VRR983066 WBN983066 WLJ983066 A25:A45 IT25:IT45 SP25:SP45 ACL25:ACL45 AMH25:AMH45 AWD25:AWD45 BFZ25:BFZ45 BPV25:BPV45 BZR25:BZR45 CJN25:CJN45 CTJ25:CTJ45 DDF25:DDF45 DNB25:DNB45 DWX25:DWX45 EGT25:EGT45 EQP25:EQP45 FAL25:FAL45 FKH25:FKH45 FUD25:FUD45 GDZ25:GDZ45 GNV25:GNV45 GXR25:GXR45 HHN25:HHN45 HRJ25:HRJ45 IBF25:IBF45 ILB25:ILB45 IUX25:IUX45 JET25:JET45 JOP25:JOP45 JYL25:JYL45 KIH25:KIH45 KSD25:KSD45 LBZ25:LBZ45 LLV25:LLV45 LVR25:LVR45 MFN25:MFN45 MPJ25:MPJ45 MZF25:MZF45 NJB25:NJB45 NSX25:NSX45 OCT25:OCT45 OMP25:OMP45 OWL25:OWL45 PGH25:PGH45 PQD25:PQD45 PZZ25:PZZ45 QJV25:QJV45 QTR25:QTR45 RDN25:RDN45 RNJ25:RNJ45 RXF25:RXF45 SHB25:SHB45 SQX25:SQX45 TAT25:TAT45 TKP25:TKP45 TUL25:TUL45 UEH25:UEH45 UOD25:UOD45 UXZ25:UXZ45 VHV25:VHV45 VRR25:VRR45 WBN25:WBN45 WLJ25:WLJ45 WVF25:WVF45">
      <formula1>"1,2,3,4,5"</formula1>
    </dataValidation>
    <dataValidation type="decimal" allowBlank="1" showInputMessage="1" showErrorMessage="1" sqref="WVI983066 WLM983066 C65562 IW65562 SS65562 ACO65562 AMK65562 AWG65562 BGC65562 BPY65562 BZU65562 CJQ65562 CTM65562 DDI65562 DNE65562 DXA65562 EGW65562 EQS65562 FAO65562 FKK65562 FUG65562 GEC65562 GNY65562 GXU65562 HHQ65562 HRM65562 IBI65562 ILE65562 IVA65562 JEW65562 JOS65562 JYO65562 KIK65562 KSG65562 LCC65562 LLY65562 LVU65562 MFQ65562 MPM65562 MZI65562 NJE65562 NTA65562 OCW65562 OMS65562 OWO65562 PGK65562 PQG65562 QAC65562 QJY65562 QTU65562 RDQ65562 RNM65562 RXI65562 SHE65562 SRA65562 TAW65562 TKS65562 TUO65562 UEK65562 UOG65562 UYC65562 VHY65562 VRU65562 WBQ65562 WLM65562 WVI65562 C131098 IW131098 SS131098 ACO131098 AMK131098 AWG131098 BGC131098 BPY131098 BZU131098 CJQ131098 CTM131098 DDI131098 DNE131098 DXA131098 EGW131098 EQS131098 FAO131098 FKK131098 FUG131098 GEC131098 GNY131098 GXU131098 HHQ131098 HRM131098 IBI131098 ILE131098 IVA131098 JEW131098 JOS131098 JYO131098 KIK131098 KSG131098 LCC131098 LLY131098 LVU131098 MFQ131098 MPM131098 MZI131098 NJE131098 NTA131098 OCW131098 OMS131098 OWO131098 PGK131098 PQG131098 QAC131098 QJY131098 QTU131098 RDQ131098 RNM131098 RXI131098 SHE131098 SRA131098 TAW131098 TKS131098 TUO131098 UEK131098 UOG131098 UYC131098 VHY131098 VRU131098 WBQ131098 WLM131098 WVI131098 C196634 IW196634 SS196634 ACO196634 AMK196634 AWG196634 BGC196634 BPY196634 BZU196634 CJQ196634 CTM196634 DDI196634 DNE196634 DXA196634 EGW196634 EQS196634 FAO196634 FKK196634 FUG196634 GEC196634 GNY196634 GXU196634 HHQ196634 HRM196634 IBI196634 ILE196634 IVA196634 JEW196634 JOS196634 JYO196634 KIK196634 KSG196634 LCC196634 LLY196634 LVU196634 MFQ196634 MPM196634 MZI196634 NJE196634 NTA196634 OCW196634 OMS196634 OWO196634 PGK196634 PQG196634 QAC196634 QJY196634 QTU196634 RDQ196634 RNM196634 RXI196634 SHE196634 SRA196634 TAW196634 TKS196634 TUO196634 UEK196634 UOG196634 UYC196634 VHY196634 VRU196634 WBQ196634 WLM196634 WVI196634 C262170 IW262170 SS262170 ACO262170 AMK262170 AWG262170 BGC262170 BPY262170 BZU262170 CJQ262170 CTM262170 DDI262170 DNE262170 DXA262170 EGW262170 EQS262170 FAO262170 FKK262170 FUG262170 GEC262170 GNY262170 GXU262170 HHQ262170 HRM262170 IBI262170 ILE262170 IVA262170 JEW262170 JOS262170 JYO262170 KIK262170 KSG262170 LCC262170 LLY262170 LVU262170 MFQ262170 MPM262170 MZI262170 NJE262170 NTA262170 OCW262170 OMS262170 OWO262170 PGK262170 PQG262170 QAC262170 QJY262170 QTU262170 RDQ262170 RNM262170 RXI262170 SHE262170 SRA262170 TAW262170 TKS262170 TUO262170 UEK262170 UOG262170 UYC262170 VHY262170 VRU262170 WBQ262170 WLM262170 WVI262170 C327706 IW327706 SS327706 ACO327706 AMK327706 AWG327706 BGC327706 BPY327706 BZU327706 CJQ327706 CTM327706 DDI327706 DNE327706 DXA327706 EGW327706 EQS327706 FAO327706 FKK327706 FUG327706 GEC327706 GNY327706 GXU327706 HHQ327706 HRM327706 IBI327706 ILE327706 IVA327706 JEW327706 JOS327706 JYO327706 KIK327706 KSG327706 LCC327706 LLY327706 LVU327706 MFQ327706 MPM327706 MZI327706 NJE327706 NTA327706 OCW327706 OMS327706 OWO327706 PGK327706 PQG327706 QAC327706 QJY327706 QTU327706 RDQ327706 RNM327706 RXI327706 SHE327706 SRA327706 TAW327706 TKS327706 TUO327706 UEK327706 UOG327706 UYC327706 VHY327706 VRU327706 WBQ327706 WLM327706 WVI327706 C393242 IW393242 SS393242 ACO393242 AMK393242 AWG393242 BGC393242 BPY393242 BZU393242 CJQ393242 CTM393242 DDI393242 DNE393242 DXA393242 EGW393242 EQS393242 FAO393242 FKK393242 FUG393242 GEC393242 GNY393242 GXU393242 HHQ393242 HRM393242 IBI393242 ILE393242 IVA393242 JEW393242 JOS393242 JYO393242 KIK393242 KSG393242 LCC393242 LLY393242 LVU393242 MFQ393242 MPM393242 MZI393242 NJE393242 NTA393242 OCW393242 OMS393242 OWO393242 PGK393242 PQG393242 QAC393242 QJY393242 QTU393242 RDQ393242 RNM393242 RXI393242 SHE393242 SRA393242 TAW393242 TKS393242 TUO393242 UEK393242 UOG393242 UYC393242 VHY393242 VRU393242 WBQ393242 WLM393242 WVI393242 C458778 IW458778 SS458778 ACO458778 AMK458778 AWG458778 BGC458778 BPY458778 BZU458778 CJQ458778 CTM458778 DDI458778 DNE458778 DXA458778 EGW458778 EQS458778 FAO458778 FKK458778 FUG458778 GEC458778 GNY458778 GXU458778 HHQ458778 HRM458778 IBI458778 ILE458778 IVA458778 JEW458778 JOS458778 JYO458778 KIK458778 KSG458778 LCC458778 LLY458778 LVU458778 MFQ458778 MPM458778 MZI458778 NJE458778 NTA458778 OCW458778 OMS458778 OWO458778 PGK458778 PQG458778 QAC458778 QJY458778 QTU458778 RDQ458778 RNM458778 RXI458778 SHE458778 SRA458778 TAW458778 TKS458778 TUO458778 UEK458778 UOG458778 UYC458778 VHY458778 VRU458778 WBQ458778 WLM458778 WVI458778 C524314 IW524314 SS524314 ACO524314 AMK524314 AWG524314 BGC524314 BPY524314 BZU524314 CJQ524314 CTM524314 DDI524314 DNE524314 DXA524314 EGW524314 EQS524314 FAO524314 FKK524314 FUG524314 GEC524314 GNY524314 GXU524314 HHQ524314 HRM524314 IBI524314 ILE524314 IVA524314 JEW524314 JOS524314 JYO524314 KIK524314 KSG524314 LCC524314 LLY524314 LVU524314 MFQ524314 MPM524314 MZI524314 NJE524314 NTA524314 OCW524314 OMS524314 OWO524314 PGK524314 PQG524314 QAC524314 QJY524314 QTU524314 RDQ524314 RNM524314 RXI524314 SHE524314 SRA524314 TAW524314 TKS524314 TUO524314 UEK524314 UOG524314 UYC524314 VHY524314 VRU524314 WBQ524314 WLM524314 WVI524314 C589850 IW589850 SS589850 ACO589850 AMK589850 AWG589850 BGC589850 BPY589850 BZU589850 CJQ589850 CTM589850 DDI589850 DNE589850 DXA589850 EGW589850 EQS589850 FAO589850 FKK589850 FUG589850 GEC589850 GNY589850 GXU589850 HHQ589850 HRM589850 IBI589850 ILE589850 IVA589850 JEW589850 JOS589850 JYO589850 KIK589850 KSG589850 LCC589850 LLY589850 LVU589850 MFQ589850 MPM589850 MZI589850 NJE589850 NTA589850 OCW589850 OMS589850 OWO589850 PGK589850 PQG589850 QAC589850 QJY589850 QTU589850 RDQ589850 RNM589850 RXI589850 SHE589850 SRA589850 TAW589850 TKS589850 TUO589850 UEK589850 UOG589850 UYC589850 VHY589850 VRU589850 WBQ589850 WLM589850 WVI589850 C655386 IW655386 SS655386 ACO655386 AMK655386 AWG655386 BGC655386 BPY655386 BZU655386 CJQ655386 CTM655386 DDI655386 DNE655386 DXA655386 EGW655386 EQS655386 FAO655386 FKK655386 FUG655386 GEC655386 GNY655386 GXU655386 HHQ655386 HRM655386 IBI655386 ILE655386 IVA655386 JEW655386 JOS655386 JYO655386 KIK655386 KSG655386 LCC655386 LLY655386 LVU655386 MFQ655386 MPM655386 MZI655386 NJE655386 NTA655386 OCW655386 OMS655386 OWO655386 PGK655386 PQG655386 QAC655386 QJY655386 QTU655386 RDQ655386 RNM655386 RXI655386 SHE655386 SRA655386 TAW655386 TKS655386 TUO655386 UEK655386 UOG655386 UYC655386 VHY655386 VRU655386 WBQ655386 WLM655386 WVI655386 C720922 IW720922 SS720922 ACO720922 AMK720922 AWG720922 BGC720922 BPY720922 BZU720922 CJQ720922 CTM720922 DDI720922 DNE720922 DXA720922 EGW720922 EQS720922 FAO720922 FKK720922 FUG720922 GEC720922 GNY720922 GXU720922 HHQ720922 HRM720922 IBI720922 ILE720922 IVA720922 JEW720922 JOS720922 JYO720922 KIK720922 KSG720922 LCC720922 LLY720922 LVU720922 MFQ720922 MPM720922 MZI720922 NJE720922 NTA720922 OCW720922 OMS720922 OWO720922 PGK720922 PQG720922 QAC720922 QJY720922 QTU720922 RDQ720922 RNM720922 RXI720922 SHE720922 SRA720922 TAW720922 TKS720922 TUO720922 UEK720922 UOG720922 UYC720922 VHY720922 VRU720922 WBQ720922 WLM720922 WVI720922 C786458 IW786458 SS786458 ACO786458 AMK786458 AWG786458 BGC786458 BPY786458 BZU786458 CJQ786458 CTM786458 DDI786458 DNE786458 DXA786458 EGW786458 EQS786458 FAO786458 FKK786458 FUG786458 GEC786458 GNY786458 GXU786458 HHQ786458 HRM786458 IBI786458 ILE786458 IVA786458 JEW786458 JOS786458 JYO786458 KIK786458 KSG786458 LCC786458 LLY786458 LVU786458 MFQ786458 MPM786458 MZI786458 NJE786458 NTA786458 OCW786458 OMS786458 OWO786458 PGK786458 PQG786458 QAC786458 QJY786458 QTU786458 RDQ786458 RNM786458 RXI786458 SHE786458 SRA786458 TAW786458 TKS786458 TUO786458 UEK786458 UOG786458 UYC786458 VHY786458 VRU786458 WBQ786458 WLM786458 WVI786458 C851994 IW851994 SS851994 ACO851994 AMK851994 AWG851994 BGC851994 BPY851994 BZU851994 CJQ851994 CTM851994 DDI851994 DNE851994 DXA851994 EGW851994 EQS851994 FAO851994 FKK851994 FUG851994 GEC851994 GNY851994 GXU851994 HHQ851994 HRM851994 IBI851994 ILE851994 IVA851994 JEW851994 JOS851994 JYO851994 KIK851994 KSG851994 LCC851994 LLY851994 LVU851994 MFQ851994 MPM851994 MZI851994 NJE851994 NTA851994 OCW851994 OMS851994 OWO851994 PGK851994 PQG851994 QAC851994 QJY851994 QTU851994 RDQ851994 RNM851994 RXI851994 SHE851994 SRA851994 TAW851994 TKS851994 TUO851994 UEK851994 UOG851994 UYC851994 VHY851994 VRU851994 WBQ851994 WLM851994 WVI851994 C917530 IW917530 SS917530 ACO917530 AMK917530 AWG917530 BGC917530 BPY917530 BZU917530 CJQ917530 CTM917530 DDI917530 DNE917530 DXA917530 EGW917530 EQS917530 FAO917530 FKK917530 FUG917530 GEC917530 GNY917530 GXU917530 HHQ917530 HRM917530 IBI917530 ILE917530 IVA917530 JEW917530 JOS917530 JYO917530 KIK917530 KSG917530 LCC917530 LLY917530 LVU917530 MFQ917530 MPM917530 MZI917530 NJE917530 NTA917530 OCW917530 OMS917530 OWO917530 PGK917530 PQG917530 QAC917530 QJY917530 QTU917530 RDQ917530 RNM917530 RXI917530 SHE917530 SRA917530 TAW917530 TKS917530 TUO917530 UEK917530 UOG917530 UYC917530 VHY917530 VRU917530 WBQ917530 WLM917530 WVI917530 C983066 IW983066 SS983066 ACO983066 AMK983066 AWG983066 BGC983066 BPY983066 BZU983066 CJQ983066 CTM983066 DDI983066 DNE983066 DXA983066 EGW983066 EQS983066 FAO983066 FKK983066 FUG983066 GEC983066 GNY983066 GXU983066 HHQ983066 HRM983066 IBI983066 ILE983066 IVA983066 JEW983066 JOS983066 JYO983066 KIK983066 KSG983066 LCC983066 LLY983066 LVU983066 MFQ983066 MPM983066 MZI983066 NJE983066 NTA983066 OCW983066 OMS983066 OWO983066 PGK983066 PQG983066 QAC983066 QJY983066 QTU983066 RDQ983066 RNM983066 RXI983066 SHE983066 SRA983066 TAW983066 TKS983066 TUO983066 UEK983066 UOG983066 UYC983066 VHY983066 VRU983066 WBQ983066 IW25:IW45 SS25:SS45 ACO25:ACO45 AMK25:AMK45 AWG25:AWG45 BGC25:BGC45 BPY25:BPY45 BZU25:BZU45 CJQ25:CJQ45 CTM25:CTM45 DDI25:DDI45 DNE25:DNE45 DXA25:DXA45 EGW25:EGW45 EQS25:EQS45 FAO25:FAO45 FKK25:FKK45 FUG25:FUG45 GEC25:GEC45 GNY25:GNY45 GXU25:GXU45 HHQ25:HHQ45 HRM25:HRM45 IBI25:IBI45 ILE25:ILE45 IVA25:IVA45 JEW25:JEW45 JOS25:JOS45 JYO25:JYO45 KIK25:KIK45 KSG25:KSG45 LCC25:LCC45 LLY25:LLY45 LVU25:LVU45 MFQ25:MFQ45 MPM25:MPM45 MZI25:MZI45 NJE25:NJE45 NTA25:NTA45 OCW25:OCW45 OMS25:OMS45 OWO25:OWO45 PGK25:PGK45 PQG25:PQG45 QAC25:QAC45 QJY25:QJY45 QTU25:QTU45 RDQ25:RDQ45 RNM25:RNM45 RXI25:RXI45 SHE25:SHE45 SRA25:SRA45 TAW25:TAW45 TKS25:TKS45 TUO25:TUO45 UEK25:UEK45 UOG25:UOG45 UYC25:UYC45 VHY25:VHY45 VRU25:VRU45 WBQ25:WBQ45 WLM25:WLM45 WVI25:WVI45">
      <formula1>0</formula1>
      <formula2>1</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50"/>
  <sheetViews>
    <sheetView topLeftCell="A7" zoomScale="50" zoomScaleNormal="50" workbookViewId="0">
      <selection activeCell="E41" sqref="E41:E42"/>
    </sheetView>
  </sheetViews>
  <sheetFormatPr baseColWidth="10" defaultRowHeight="14.4" x14ac:dyDescent="0.3"/>
  <cols>
    <col min="1" max="1" width="3.109375" style="9" bestFit="1" customWidth="1"/>
    <col min="2" max="2" width="58.88671875" style="9" customWidth="1"/>
    <col min="3" max="3" width="31.109375" style="9" customWidth="1"/>
    <col min="4" max="4" width="26.6640625" style="9" customWidth="1"/>
    <col min="5" max="5" width="25" style="88" customWidth="1"/>
    <col min="6" max="7" width="29.6640625" style="9" customWidth="1"/>
    <col min="8" max="8" width="23" style="9" customWidth="1"/>
    <col min="9" max="9" width="27.33203125" style="9" customWidth="1"/>
    <col min="10" max="10" width="17.5546875" style="9" customWidth="1"/>
    <col min="11" max="11" width="14.6640625" style="9" customWidth="1"/>
    <col min="12" max="12" width="17.6640625" style="9" customWidth="1"/>
    <col min="13" max="14" width="26.33203125" style="9" customWidth="1"/>
    <col min="15" max="15" width="22.109375" style="9" customWidth="1"/>
    <col min="16" max="16" width="26.109375" style="9" customWidth="1"/>
    <col min="17" max="17" width="19.5546875" style="9" bestFit="1" customWidth="1"/>
    <col min="18" max="18" width="21.88671875" style="9" customWidth="1"/>
    <col min="19" max="19" width="18.33203125" style="9" customWidth="1"/>
    <col min="20" max="23" width="6.44140625" style="9" customWidth="1"/>
    <col min="24" max="252" width="11.44140625" style="9"/>
    <col min="253" max="253" width="1" style="9" customWidth="1"/>
    <col min="254" max="254" width="4.33203125" style="9" customWidth="1"/>
    <col min="255" max="255" width="34.6640625" style="9" customWidth="1"/>
    <col min="256" max="256" width="0" style="9" hidden="1" customWidth="1"/>
    <col min="257" max="257" width="20" style="9" customWidth="1"/>
    <col min="258" max="258" width="20.88671875" style="9" customWidth="1"/>
    <col min="259" max="259" width="25" style="9" customWidth="1"/>
    <col min="260" max="260" width="18.6640625" style="9" customWidth="1"/>
    <col min="261" max="261" width="29.6640625" style="9" customWidth="1"/>
    <col min="262" max="262" width="13.44140625" style="9" customWidth="1"/>
    <col min="263" max="263" width="13.88671875" style="9" customWidth="1"/>
    <col min="264" max="268" width="16.5546875" style="9" customWidth="1"/>
    <col min="269" max="269" width="20.5546875" style="9" customWidth="1"/>
    <col min="270" max="270" width="21.109375" style="9" customWidth="1"/>
    <col min="271" max="271" width="9.5546875" style="9" customWidth="1"/>
    <col min="272" max="272" width="0.44140625" style="9" customWidth="1"/>
    <col min="273" max="279" width="6.44140625" style="9" customWidth="1"/>
    <col min="280" max="508" width="11.44140625" style="9"/>
    <col min="509" max="509" width="1" style="9" customWidth="1"/>
    <col min="510" max="510" width="4.33203125" style="9" customWidth="1"/>
    <col min="511" max="511" width="34.6640625" style="9" customWidth="1"/>
    <col min="512" max="512" width="0" style="9" hidden="1" customWidth="1"/>
    <col min="513" max="513" width="20" style="9" customWidth="1"/>
    <col min="514" max="514" width="20.88671875" style="9" customWidth="1"/>
    <col min="515" max="515" width="25" style="9" customWidth="1"/>
    <col min="516" max="516" width="18.6640625" style="9" customWidth="1"/>
    <col min="517" max="517" width="29.6640625" style="9" customWidth="1"/>
    <col min="518" max="518" width="13.44140625" style="9" customWidth="1"/>
    <col min="519" max="519" width="13.88671875" style="9" customWidth="1"/>
    <col min="520" max="524" width="16.5546875" style="9" customWidth="1"/>
    <col min="525" max="525" width="20.5546875" style="9" customWidth="1"/>
    <col min="526" max="526" width="21.109375" style="9" customWidth="1"/>
    <col min="527" max="527" width="9.5546875" style="9" customWidth="1"/>
    <col min="528" max="528" width="0.44140625" style="9" customWidth="1"/>
    <col min="529" max="535" width="6.44140625" style="9" customWidth="1"/>
    <col min="536" max="764" width="11.44140625" style="9"/>
    <col min="765" max="765" width="1" style="9" customWidth="1"/>
    <col min="766" max="766" width="4.33203125" style="9" customWidth="1"/>
    <col min="767" max="767" width="34.6640625" style="9" customWidth="1"/>
    <col min="768" max="768" width="0" style="9" hidden="1" customWidth="1"/>
    <col min="769" max="769" width="20" style="9" customWidth="1"/>
    <col min="770" max="770" width="20.88671875" style="9" customWidth="1"/>
    <col min="771" max="771" width="25" style="9" customWidth="1"/>
    <col min="772" max="772" width="18.6640625" style="9" customWidth="1"/>
    <col min="773" max="773" width="29.6640625" style="9" customWidth="1"/>
    <col min="774" max="774" width="13.44140625" style="9" customWidth="1"/>
    <col min="775" max="775" width="13.88671875" style="9" customWidth="1"/>
    <col min="776" max="780" width="16.5546875" style="9" customWidth="1"/>
    <col min="781" max="781" width="20.5546875" style="9" customWidth="1"/>
    <col min="782" max="782" width="21.109375" style="9" customWidth="1"/>
    <col min="783" max="783" width="9.5546875" style="9" customWidth="1"/>
    <col min="784" max="784" width="0.44140625" style="9" customWidth="1"/>
    <col min="785" max="791" width="6.44140625" style="9" customWidth="1"/>
    <col min="792" max="1020" width="11.44140625" style="9"/>
    <col min="1021" max="1021" width="1" style="9" customWidth="1"/>
    <col min="1022" max="1022" width="4.33203125" style="9" customWidth="1"/>
    <col min="1023" max="1023" width="34.6640625" style="9" customWidth="1"/>
    <col min="1024" max="1024" width="0" style="9" hidden="1" customWidth="1"/>
    <col min="1025" max="1025" width="20" style="9" customWidth="1"/>
    <col min="1026" max="1026" width="20.88671875" style="9" customWidth="1"/>
    <col min="1027" max="1027" width="25" style="9" customWidth="1"/>
    <col min="1028" max="1028" width="18.6640625" style="9" customWidth="1"/>
    <col min="1029" max="1029" width="29.6640625" style="9" customWidth="1"/>
    <col min="1030" max="1030" width="13.44140625" style="9" customWidth="1"/>
    <col min="1031" max="1031" width="13.88671875" style="9" customWidth="1"/>
    <col min="1032" max="1036" width="16.5546875" style="9" customWidth="1"/>
    <col min="1037" max="1037" width="20.5546875" style="9" customWidth="1"/>
    <col min="1038" max="1038" width="21.109375" style="9" customWidth="1"/>
    <col min="1039" max="1039" width="9.5546875" style="9" customWidth="1"/>
    <col min="1040" max="1040" width="0.44140625" style="9" customWidth="1"/>
    <col min="1041" max="1047" width="6.44140625" style="9" customWidth="1"/>
    <col min="1048" max="1276" width="11.44140625" style="9"/>
    <col min="1277" max="1277" width="1" style="9" customWidth="1"/>
    <col min="1278" max="1278" width="4.33203125" style="9" customWidth="1"/>
    <col min="1279" max="1279" width="34.6640625" style="9" customWidth="1"/>
    <col min="1280" max="1280" width="0" style="9" hidden="1" customWidth="1"/>
    <col min="1281" max="1281" width="20" style="9" customWidth="1"/>
    <col min="1282" max="1282" width="20.88671875" style="9" customWidth="1"/>
    <col min="1283" max="1283" width="25" style="9" customWidth="1"/>
    <col min="1284" max="1284" width="18.6640625" style="9" customWidth="1"/>
    <col min="1285" max="1285" width="29.6640625" style="9" customWidth="1"/>
    <col min="1286" max="1286" width="13.44140625" style="9" customWidth="1"/>
    <col min="1287" max="1287" width="13.88671875" style="9" customWidth="1"/>
    <col min="1288" max="1292" width="16.5546875" style="9" customWidth="1"/>
    <col min="1293" max="1293" width="20.5546875" style="9" customWidth="1"/>
    <col min="1294" max="1294" width="21.109375" style="9" customWidth="1"/>
    <col min="1295" max="1295" width="9.5546875" style="9" customWidth="1"/>
    <col min="1296" max="1296" width="0.44140625" style="9" customWidth="1"/>
    <col min="1297" max="1303" width="6.44140625" style="9" customWidth="1"/>
    <col min="1304" max="1532" width="11.44140625" style="9"/>
    <col min="1533" max="1533" width="1" style="9" customWidth="1"/>
    <col min="1534" max="1534" width="4.33203125" style="9" customWidth="1"/>
    <col min="1535" max="1535" width="34.6640625" style="9" customWidth="1"/>
    <col min="1536" max="1536" width="0" style="9" hidden="1" customWidth="1"/>
    <col min="1537" max="1537" width="20" style="9" customWidth="1"/>
    <col min="1538" max="1538" width="20.88671875" style="9" customWidth="1"/>
    <col min="1539" max="1539" width="25" style="9" customWidth="1"/>
    <col min="1540" max="1540" width="18.6640625" style="9" customWidth="1"/>
    <col min="1541" max="1541" width="29.6640625" style="9" customWidth="1"/>
    <col min="1542" max="1542" width="13.44140625" style="9" customWidth="1"/>
    <col min="1543" max="1543" width="13.88671875" style="9" customWidth="1"/>
    <col min="1544" max="1548" width="16.5546875" style="9" customWidth="1"/>
    <col min="1549" max="1549" width="20.5546875" style="9" customWidth="1"/>
    <col min="1550" max="1550" width="21.109375" style="9" customWidth="1"/>
    <col min="1551" max="1551" width="9.5546875" style="9" customWidth="1"/>
    <col min="1552" max="1552" width="0.44140625" style="9" customWidth="1"/>
    <col min="1553" max="1559" width="6.44140625" style="9" customWidth="1"/>
    <col min="1560" max="1788" width="11.44140625" style="9"/>
    <col min="1789" max="1789" width="1" style="9" customWidth="1"/>
    <col min="1790" max="1790" width="4.33203125" style="9" customWidth="1"/>
    <col min="1791" max="1791" width="34.6640625" style="9" customWidth="1"/>
    <col min="1792" max="1792" width="0" style="9" hidden="1" customWidth="1"/>
    <col min="1793" max="1793" width="20" style="9" customWidth="1"/>
    <col min="1794" max="1794" width="20.88671875" style="9" customWidth="1"/>
    <col min="1795" max="1795" width="25" style="9" customWidth="1"/>
    <col min="1796" max="1796" width="18.6640625" style="9" customWidth="1"/>
    <col min="1797" max="1797" width="29.6640625" style="9" customWidth="1"/>
    <col min="1798" max="1798" width="13.44140625" style="9" customWidth="1"/>
    <col min="1799" max="1799" width="13.88671875" style="9" customWidth="1"/>
    <col min="1800" max="1804" width="16.5546875" style="9" customWidth="1"/>
    <col min="1805" max="1805" width="20.5546875" style="9" customWidth="1"/>
    <col min="1806" max="1806" width="21.109375" style="9" customWidth="1"/>
    <col min="1807" max="1807" width="9.5546875" style="9" customWidth="1"/>
    <col min="1808" max="1808" width="0.44140625" style="9" customWidth="1"/>
    <col min="1809" max="1815" width="6.44140625" style="9" customWidth="1"/>
    <col min="1816" max="2044" width="11.44140625" style="9"/>
    <col min="2045" max="2045" width="1" style="9" customWidth="1"/>
    <col min="2046" max="2046" width="4.33203125" style="9" customWidth="1"/>
    <col min="2047" max="2047" width="34.6640625" style="9" customWidth="1"/>
    <col min="2048" max="2048" width="0" style="9" hidden="1" customWidth="1"/>
    <col min="2049" max="2049" width="20" style="9" customWidth="1"/>
    <col min="2050" max="2050" width="20.88671875" style="9" customWidth="1"/>
    <col min="2051" max="2051" width="25" style="9" customWidth="1"/>
    <col min="2052" max="2052" width="18.6640625" style="9" customWidth="1"/>
    <col min="2053" max="2053" width="29.6640625" style="9" customWidth="1"/>
    <col min="2054" max="2054" width="13.44140625" style="9" customWidth="1"/>
    <col min="2055" max="2055" width="13.88671875" style="9" customWidth="1"/>
    <col min="2056" max="2060" width="16.5546875" style="9" customWidth="1"/>
    <col min="2061" max="2061" width="20.5546875" style="9" customWidth="1"/>
    <col min="2062" max="2062" width="21.109375" style="9" customWidth="1"/>
    <col min="2063" max="2063" width="9.5546875" style="9" customWidth="1"/>
    <col min="2064" max="2064" width="0.44140625" style="9" customWidth="1"/>
    <col min="2065" max="2071" width="6.44140625" style="9" customWidth="1"/>
    <col min="2072" max="2300" width="11.44140625" style="9"/>
    <col min="2301" max="2301" width="1" style="9" customWidth="1"/>
    <col min="2302" max="2302" width="4.33203125" style="9" customWidth="1"/>
    <col min="2303" max="2303" width="34.6640625" style="9" customWidth="1"/>
    <col min="2304" max="2304" width="0" style="9" hidden="1" customWidth="1"/>
    <col min="2305" max="2305" width="20" style="9" customWidth="1"/>
    <col min="2306" max="2306" width="20.88671875" style="9" customWidth="1"/>
    <col min="2307" max="2307" width="25" style="9" customWidth="1"/>
    <col min="2308" max="2308" width="18.6640625" style="9" customWidth="1"/>
    <col min="2309" max="2309" width="29.6640625" style="9" customWidth="1"/>
    <col min="2310" max="2310" width="13.44140625" style="9" customWidth="1"/>
    <col min="2311" max="2311" width="13.88671875" style="9" customWidth="1"/>
    <col min="2312" max="2316" width="16.5546875" style="9" customWidth="1"/>
    <col min="2317" max="2317" width="20.5546875" style="9" customWidth="1"/>
    <col min="2318" max="2318" width="21.109375" style="9" customWidth="1"/>
    <col min="2319" max="2319" width="9.5546875" style="9" customWidth="1"/>
    <col min="2320" max="2320" width="0.44140625" style="9" customWidth="1"/>
    <col min="2321" max="2327" width="6.44140625" style="9" customWidth="1"/>
    <col min="2328" max="2556" width="11.44140625" style="9"/>
    <col min="2557" max="2557" width="1" style="9" customWidth="1"/>
    <col min="2558" max="2558" width="4.33203125" style="9" customWidth="1"/>
    <col min="2559" max="2559" width="34.6640625" style="9" customWidth="1"/>
    <col min="2560" max="2560" width="0" style="9" hidden="1" customWidth="1"/>
    <col min="2561" max="2561" width="20" style="9" customWidth="1"/>
    <col min="2562" max="2562" width="20.88671875" style="9" customWidth="1"/>
    <col min="2563" max="2563" width="25" style="9" customWidth="1"/>
    <col min="2564" max="2564" width="18.6640625" style="9" customWidth="1"/>
    <col min="2565" max="2565" width="29.6640625" style="9" customWidth="1"/>
    <col min="2566" max="2566" width="13.44140625" style="9" customWidth="1"/>
    <col min="2567" max="2567" width="13.88671875" style="9" customWidth="1"/>
    <col min="2568" max="2572" width="16.5546875" style="9" customWidth="1"/>
    <col min="2573" max="2573" width="20.5546875" style="9" customWidth="1"/>
    <col min="2574" max="2574" width="21.109375" style="9" customWidth="1"/>
    <col min="2575" max="2575" width="9.5546875" style="9" customWidth="1"/>
    <col min="2576" max="2576" width="0.44140625" style="9" customWidth="1"/>
    <col min="2577" max="2583" width="6.44140625" style="9" customWidth="1"/>
    <col min="2584" max="2812" width="11.44140625" style="9"/>
    <col min="2813" max="2813" width="1" style="9" customWidth="1"/>
    <col min="2814" max="2814" width="4.33203125" style="9" customWidth="1"/>
    <col min="2815" max="2815" width="34.6640625" style="9" customWidth="1"/>
    <col min="2816" max="2816" width="0" style="9" hidden="1" customWidth="1"/>
    <col min="2817" max="2817" width="20" style="9" customWidth="1"/>
    <col min="2818" max="2818" width="20.88671875" style="9" customWidth="1"/>
    <col min="2819" max="2819" width="25" style="9" customWidth="1"/>
    <col min="2820" max="2820" width="18.6640625" style="9" customWidth="1"/>
    <col min="2821" max="2821" width="29.6640625" style="9" customWidth="1"/>
    <col min="2822" max="2822" width="13.44140625" style="9" customWidth="1"/>
    <col min="2823" max="2823" width="13.88671875" style="9" customWidth="1"/>
    <col min="2824" max="2828" width="16.5546875" style="9" customWidth="1"/>
    <col min="2829" max="2829" width="20.5546875" style="9" customWidth="1"/>
    <col min="2830" max="2830" width="21.109375" style="9" customWidth="1"/>
    <col min="2831" max="2831" width="9.5546875" style="9" customWidth="1"/>
    <col min="2832" max="2832" width="0.44140625" style="9" customWidth="1"/>
    <col min="2833" max="2839" width="6.44140625" style="9" customWidth="1"/>
    <col min="2840" max="3068" width="11.44140625" style="9"/>
    <col min="3069" max="3069" width="1" style="9" customWidth="1"/>
    <col min="3070" max="3070" width="4.33203125" style="9" customWidth="1"/>
    <col min="3071" max="3071" width="34.6640625" style="9" customWidth="1"/>
    <col min="3072" max="3072" width="0" style="9" hidden="1" customWidth="1"/>
    <col min="3073" max="3073" width="20" style="9" customWidth="1"/>
    <col min="3074" max="3074" width="20.88671875" style="9" customWidth="1"/>
    <col min="3075" max="3075" width="25" style="9" customWidth="1"/>
    <col min="3076" max="3076" width="18.6640625" style="9" customWidth="1"/>
    <col min="3077" max="3077" width="29.6640625" style="9" customWidth="1"/>
    <col min="3078" max="3078" width="13.44140625" style="9" customWidth="1"/>
    <col min="3079" max="3079" width="13.88671875" style="9" customWidth="1"/>
    <col min="3080" max="3084" width="16.5546875" style="9" customWidth="1"/>
    <col min="3085" max="3085" width="20.5546875" style="9" customWidth="1"/>
    <col min="3086" max="3086" width="21.109375" style="9" customWidth="1"/>
    <col min="3087" max="3087" width="9.5546875" style="9" customWidth="1"/>
    <col min="3088" max="3088" width="0.44140625" style="9" customWidth="1"/>
    <col min="3089" max="3095" width="6.44140625" style="9" customWidth="1"/>
    <col min="3096" max="3324" width="11.44140625" style="9"/>
    <col min="3325" max="3325" width="1" style="9" customWidth="1"/>
    <col min="3326" max="3326" width="4.33203125" style="9" customWidth="1"/>
    <col min="3327" max="3327" width="34.6640625" style="9" customWidth="1"/>
    <col min="3328" max="3328" width="0" style="9" hidden="1" customWidth="1"/>
    <col min="3329" max="3329" width="20" style="9" customWidth="1"/>
    <col min="3330" max="3330" width="20.88671875" style="9" customWidth="1"/>
    <col min="3331" max="3331" width="25" style="9" customWidth="1"/>
    <col min="3332" max="3332" width="18.6640625" style="9" customWidth="1"/>
    <col min="3333" max="3333" width="29.6640625" style="9" customWidth="1"/>
    <col min="3334" max="3334" width="13.44140625" style="9" customWidth="1"/>
    <col min="3335" max="3335" width="13.88671875" style="9" customWidth="1"/>
    <col min="3336" max="3340" width="16.5546875" style="9" customWidth="1"/>
    <col min="3341" max="3341" width="20.5546875" style="9" customWidth="1"/>
    <col min="3342" max="3342" width="21.109375" style="9" customWidth="1"/>
    <col min="3343" max="3343" width="9.5546875" style="9" customWidth="1"/>
    <col min="3344" max="3344" width="0.44140625" style="9" customWidth="1"/>
    <col min="3345" max="3351" width="6.44140625" style="9" customWidth="1"/>
    <col min="3352" max="3580" width="11.44140625" style="9"/>
    <col min="3581" max="3581" width="1" style="9" customWidth="1"/>
    <col min="3582" max="3582" width="4.33203125" style="9" customWidth="1"/>
    <col min="3583" max="3583" width="34.6640625" style="9" customWidth="1"/>
    <col min="3584" max="3584" width="0" style="9" hidden="1" customWidth="1"/>
    <col min="3585" max="3585" width="20" style="9" customWidth="1"/>
    <col min="3586" max="3586" width="20.88671875" style="9" customWidth="1"/>
    <col min="3587" max="3587" width="25" style="9" customWidth="1"/>
    <col min="3588" max="3588" width="18.6640625" style="9" customWidth="1"/>
    <col min="3589" max="3589" width="29.6640625" style="9" customWidth="1"/>
    <col min="3590" max="3590" width="13.44140625" style="9" customWidth="1"/>
    <col min="3591" max="3591" width="13.88671875" style="9" customWidth="1"/>
    <col min="3592" max="3596" width="16.5546875" style="9" customWidth="1"/>
    <col min="3597" max="3597" width="20.5546875" style="9" customWidth="1"/>
    <col min="3598" max="3598" width="21.109375" style="9" customWidth="1"/>
    <col min="3599" max="3599" width="9.5546875" style="9" customWidth="1"/>
    <col min="3600" max="3600" width="0.44140625" style="9" customWidth="1"/>
    <col min="3601" max="3607" width="6.44140625" style="9" customWidth="1"/>
    <col min="3608" max="3836" width="11.44140625" style="9"/>
    <col min="3837" max="3837" width="1" style="9" customWidth="1"/>
    <col min="3838" max="3838" width="4.33203125" style="9" customWidth="1"/>
    <col min="3839" max="3839" width="34.6640625" style="9" customWidth="1"/>
    <col min="3840" max="3840" width="0" style="9" hidden="1" customWidth="1"/>
    <col min="3841" max="3841" width="20" style="9" customWidth="1"/>
    <col min="3842" max="3842" width="20.88671875" style="9" customWidth="1"/>
    <col min="3843" max="3843" width="25" style="9" customWidth="1"/>
    <col min="3844" max="3844" width="18.6640625" style="9" customWidth="1"/>
    <col min="3845" max="3845" width="29.6640625" style="9" customWidth="1"/>
    <col min="3846" max="3846" width="13.44140625" style="9" customWidth="1"/>
    <col min="3847" max="3847" width="13.88671875" style="9" customWidth="1"/>
    <col min="3848" max="3852" width="16.5546875" style="9" customWidth="1"/>
    <col min="3853" max="3853" width="20.5546875" style="9" customWidth="1"/>
    <col min="3854" max="3854" width="21.109375" style="9" customWidth="1"/>
    <col min="3855" max="3855" width="9.5546875" style="9" customWidth="1"/>
    <col min="3856" max="3856" width="0.44140625" style="9" customWidth="1"/>
    <col min="3857" max="3863" width="6.44140625" style="9" customWidth="1"/>
    <col min="3864" max="4092" width="11.44140625" style="9"/>
    <col min="4093" max="4093" width="1" style="9" customWidth="1"/>
    <col min="4094" max="4094" width="4.33203125" style="9" customWidth="1"/>
    <col min="4095" max="4095" width="34.6640625" style="9" customWidth="1"/>
    <col min="4096" max="4096" width="0" style="9" hidden="1" customWidth="1"/>
    <col min="4097" max="4097" width="20" style="9" customWidth="1"/>
    <col min="4098" max="4098" width="20.88671875" style="9" customWidth="1"/>
    <col min="4099" max="4099" width="25" style="9" customWidth="1"/>
    <col min="4100" max="4100" width="18.6640625" style="9" customWidth="1"/>
    <col min="4101" max="4101" width="29.6640625" style="9" customWidth="1"/>
    <col min="4102" max="4102" width="13.44140625" style="9" customWidth="1"/>
    <col min="4103" max="4103" width="13.88671875" style="9" customWidth="1"/>
    <col min="4104" max="4108" width="16.5546875" style="9" customWidth="1"/>
    <col min="4109" max="4109" width="20.5546875" style="9" customWidth="1"/>
    <col min="4110" max="4110" width="21.109375" style="9" customWidth="1"/>
    <col min="4111" max="4111" width="9.5546875" style="9" customWidth="1"/>
    <col min="4112" max="4112" width="0.44140625" style="9" customWidth="1"/>
    <col min="4113" max="4119" width="6.44140625" style="9" customWidth="1"/>
    <col min="4120" max="4348" width="11.44140625" style="9"/>
    <col min="4349" max="4349" width="1" style="9" customWidth="1"/>
    <col min="4350" max="4350" width="4.33203125" style="9" customWidth="1"/>
    <col min="4351" max="4351" width="34.6640625" style="9" customWidth="1"/>
    <col min="4352" max="4352" width="0" style="9" hidden="1" customWidth="1"/>
    <col min="4353" max="4353" width="20" style="9" customWidth="1"/>
    <col min="4354" max="4354" width="20.88671875" style="9" customWidth="1"/>
    <col min="4355" max="4355" width="25" style="9" customWidth="1"/>
    <col min="4356" max="4356" width="18.6640625" style="9" customWidth="1"/>
    <col min="4357" max="4357" width="29.6640625" style="9" customWidth="1"/>
    <col min="4358" max="4358" width="13.44140625" style="9" customWidth="1"/>
    <col min="4359" max="4359" width="13.88671875" style="9" customWidth="1"/>
    <col min="4360" max="4364" width="16.5546875" style="9" customWidth="1"/>
    <col min="4365" max="4365" width="20.5546875" style="9" customWidth="1"/>
    <col min="4366" max="4366" width="21.109375" style="9" customWidth="1"/>
    <col min="4367" max="4367" width="9.5546875" style="9" customWidth="1"/>
    <col min="4368" max="4368" width="0.44140625" style="9" customWidth="1"/>
    <col min="4369" max="4375" width="6.44140625" style="9" customWidth="1"/>
    <col min="4376" max="4604" width="11.44140625" style="9"/>
    <col min="4605" max="4605" width="1" style="9" customWidth="1"/>
    <col min="4606" max="4606" width="4.33203125" style="9" customWidth="1"/>
    <col min="4607" max="4607" width="34.6640625" style="9" customWidth="1"/>
    <col min="4608" max="4608" width="0" style="9" hidden="1" customWidth="1"/>
    <col min="4609" max="4609" width="20" style="9" customWidth="1"/>
    <col min="4610" max="4610" width="20.88671875" style="9" customWidth="1"/>
    <col min="4611" max="4611" width="25" style="9" customWidth="1"/>
    <col min="4612" max="4612" width="18.6640625" style="9" customWidth="1"/>
    <col min="4613" max="4613" width="29.6640625" style="9" customWidth="1"/>
    <col min="4614" max="4614" width="13.44140625" style="9" customWidth="1"/>
    <col min="4615" max="4615" width="13.88671875" style="9" customWidth="1"/>
    <col min="4616" max="4620" width="16.5546875" style="9" customWidth="1"/>
    <col min="4621" max="4621" width="20.5546875" style="9" customWidth="1"/>
    <col min="4622" max="4622" width="21.109375" style="9" customWidth="1"/>
    <col min="4623" max="4623" width="9.5546875" style="9" customWidth="1"/>
    <col min="4624" max="4624" width="0.44140625" style="9" customWidth="1"/>
    <col min="4625" max="4631" width="6.44140625" style="9" customWidth="1"/>
    <col min="4632" max="4860" width="11.44140625" style="9"/>
    <col min="4861" max="4861" width="1" style="9" customWidth="1"/>
    <col min="4862" max="4862" width="4.33203125" style="9" customWidth="1"/>
    <col min="4863" max="4863" width="34.6640625" style="9" customWidth="1"/>
    <col min="4864" max="4864" width="0" style="9" hidden="1" customWidth="1"/>
    <col min="4865" max="4865" width="20" style="9" customWidth="1"/>
    <col min="4866" max="4866" width="20.88671875" style="9" customWidth="1"/>
    <col min="4867" max="4867" width="25" style="9" customWidth="1"/>
    <col min="4868" max="4868" width="18.6640625" style="9" customWidth="1"/>
    <col min="4869" max="4869" width="29.6640625" style="9" customWidth="1"/>
    <col min="4870" max="4870" width="13.44140625" style="9" customWidth="1"/>
    <col min="4871" max="4871" width="13.88671875" style="9" customWidth="1"/>
    <col min="4872" max="4876" width="16.5546875" style="9" customWidth="1"/>
    <col min="4877" max="4877" width="20.5546875" style="9" customWidth="1"/>
    <col min="4878" max="4878" width="21.109375" style="9" customWidth="1"/>
    <col min="4879" max="4879" width="9.5546875" style="9" customWidth="1"/>
    <col min="4880" max="4880" width="0.44140625" style="9" customWidth="1"/>
    <col min="4881" max="4887" width="6.44140625" style="9" customWidth="1"/>
    <col min="4888" max="5116" width="11.44140625" style="9"/>
    <col min="5117" max="5117" width="1" style="9" customWidth="1"/>
    <col min="5118" max="5118" width="4.33203125" style="9" customWidth="1"/>
    <col min="5119" max="5119" width="34.6640625" style="9" customWidth="1"/>
    <col min="5120" max="5120" width="0" style="9" hidden="1" customWidth="1"/>
    <col min="5121" max="5121" width="20" style="9" customWidth="1"/>
    <col min="5122" max="5122" width="20.88671875" style="9" customWidth="1"/>
    <col min="5123" max="5123" width="25" style="9" customWidth="1"/>
    <col min="5124" max="5124" width="18.6640625" style="9" customWidth="1"/>
    <col min="5125" max="5125" width="29.6640625" style="9" customWidth="1"/>
    <col min="5126" max="5126" width="13.44140625" style="9" customWidth="1"/>
    <col min="5127" max="5127" width="13.88671875" style="9" customWidth="1"/>
    <col min="5128" max="5132" width="16.5546875" style="9" customWidth="1"/>
    <col min="5133" max="5133" width="20.5546875" style="9" customWidth="1"/>
    <col min="5134" max="5134" width="21.109375" style="9" customWidth="1"/>
    <col min="5135" max="5135" width="9.5546875" style="9" customWidth="1"/>
    <col min="5136" max="5136" width="0.44140625" style="9" customWidth="1"/>
    <col min="5137" max="5143" width="6.44140625" style="9" customWidth="1"/>
    <col min="5144" max="5372" width="11.44140625" style="9"/>
    <col min="5373" max="5373" width="1" style="9" customWidth="1"/>
    <col min="5374" max="5374" width="4.33203125" style="9" customWidth="1"/>
    <col min="5375" max="5375" width="34.6640625" style="9" customWidth="1"/>
    <col min="5376" max="5376" width="0" style="9" hidden="1" customWidth="1"/>
    <col min="5377" max="5377" width="20" style="9" customWidth="1"/>
    <col min="5378" max="5378" width="20.88671875" style="9" customWidth="1"/>
    <col min="5379" max="5379" width="25" style="9" customWidth="1"/>
    <col min="5380" max="5380" width="18.6640625" style="9" customWidth="1"/>
    <col min="5381" max="5381" width="29.6640625" style="9" customWidth="1"/>
    <col min="5382" max="5382" width="13.44140625" style="9" customWidth="1"/>
    <col min="5383" max="5383" width="13.88671875" style="9" customWidth="1"/>
    <col min="5384" max="5388" width="16.5546875" style="9" customWidth="1"/>
    <col min="5389" max="5389" width="20.5546875" style="9" customWidth="1"/>
    <col min="5390" max="5390" width="21.109375" style="9" customWidth="1"/>
    <col min="5391" max="5391" width="9.5546875" style="9" customWidth="1"/>
    <col min="5392" max="5392" width="0.44140625" style="9" customWidth="1"/>
    <col min="5393" max="5399" width="6.44140625" style="9" customWidth="1"/>
    <col min="5400" max="5628" width="11.44140625" style="9"/>
    <col min="5629" max="5629" width="1" style="9" customWidth="1"/>
    <col min="5630" max="5630" width="4.33203125" style="9" customWidth="1"/>
    <col min="5631" max="5631" width="34.6640625" style="9" customWidth="1"/>
    <col min="5632" max="5632" width="0" style="9" hidden="1" customWidth="1"/>
    <col min="5633" max="5633" width="20" style="9" customWidth="1"/>
    <col min="5634" max="5634" width="20.88671875" style="9" customWidth="1"/>
    <col min="5635" max="5635" width="25" style="9" customWidth="1"/>
    <col min="5636" max="5636" width="18.6640625" style="9" customWidth="1"/>
    <col min="5637" max="5637" width="29.6640625" style="9" customWidth="1"/>
    <col min="5638" max="5638" width="13.44140625" style="9" customWidth="1"/>
    <col min="5639" max="5639" width="13.88671875" style="9" customWidth="1"/>
    <col min="5640" max="5644" width="16.5546875" style="9" customWidth="1"/>
    <col min="5645" max="5645" width="20.5546875" style="9" customWidth="1"/>
    <col min="5646" max="5646" width="21.109375" style="9" customWidth="1"/>
    <col min="5647" max="5647" width="9.5546875" style="9" customWidth="1"/>
    <col min="5648" max="5648" width="0.44140625" style="9" customWidth="1"/>
    <col min="5649" max="5655" width="6.44140625" style="9" customWidth="1"/>
    <col min="5656" max="5884" width="11.44140625" style="9"/>
    <col min="5885" max="5885" width="1" style="9" customWidth="1"/>
    <col min="5886" max="5886" width="4.33203125" style="9" customWidth="1"/>
    <col min="5887" max="5887" width="34.6640625" style="9" customWidth="1"/>
    <col min="5888" max="5888" width="0" style="9" hidden="1" customWidth="1"/>
    <col min="5889" max="5889" width="20" style="9" customWidth="1"/>
    <col min="5890" max="5890" width="20.88671875" style="9" customWidth="1"/>
    <col min="5891" max="5891" width="25" style="9" customWidth="1"/>
    <col min="5892" max="5892" width="18.6640625" style="9" customWidth="1"/>
    <col min="5893" max="5893" width="29.6640625" style="9" customWidth="1"/>
    <col min="5894" max="5894" width="13.44140625" style="9" customWidth="1"/>
    <col min="5895" max="5895" width="13.88671875" style="9" customWidth="1"/>
    <col min="5896" max="5900" width="16.5546875" style="9" customWidth="1"/>
    <col min="5901" max="5901" width="20.5546875" style="9" customWidth="1"/>
    <col min="5902" max="5902" width="21.109375" style="9" customWidth="1"/>
    <col min="5903" max="5903" width="9.5546875" style="9" customWidth="1"/>
    <col min="5904" max="5904" width="0.44140625" style="9" customWidth="1"/>
    <col min="5905" max="5911" width="6.44140625" style="9" customWidth="1"/>
    <col min="5912" max="6140" width="11.44140625" style="9"/>
    <col min="6141" max="6141" width="1" style="9" customWidth="1"/>
    <col min="6142" max="6142" width="4.33203125" style="9" customWidth="1"/>
    <col min="6143" max="6143" width="34.6640625" style="9" customWidth="1"/>
    <col min="6144" max="6144" width="0" style="9" hidden="1" customWidth="1"/>
    <col min="6145" max="6145" width="20" style="9" customWidth="1"/>
    <col min="6146" max="6146" width="20.88671875" style="9" customWidth="1"/>
    <col min="6147" max="6147" width="25" style="9" customWidth="1"/>
    <col min="6148" max="6148" width="18.6640625" style="9" customWidth="1"/>
    <col min="6149" max="6149" width="29.6640625" style="9" customWidth="1"/>
    <col min="6150" max="6150" width="13.44140625" style="9" customWidth="1"/>
    <col min="6151" max="6151" width="13.88671875" style="9" customWidth="1"/>
    <col min="6152" max="6156" width="16.5546875" style="9" customWidth="1"/>
    <col min="6157" max="6157" width="20.5546875" style="9" customWidth="1"/>
    <col min="6158" max="6158" width="21.109375" style="9" customWidth="1"/>
    <col min="6159" max="6159" width="9.5546875" style="9" customWidth="1"/>
    <col min="6160" max="6160" width="0.44140625" style="9" customWidth="1"/>
    <col min="6161" max="6167" width="6.44140625" style="9" customWidth="1"/>
    <col min="6168" max="6396" width="11.44140625" style="9"/>
    <col min="6397" max="6397" width="1" style="9" customWidth="1"/>
    <col min="6398" max="6398" width="4.33203125" style="9" customWidth="1"/>
    <col min="6399" max="6399" width="34.6640625" style="9" customWidth="1"/>
    <col min="6400" max="6400" width="0" style="9" hidden="1" customWidth="1"/>
    <col min="6401" max="6401" width="20" style="9" customWidth="1"/>
    <col min="6402" max="6402" width="20.88671875" style="9" customWidth="1"/>
    <col min="6403" max="6403" width="25" style="9" customWidth="1"/>
    <col min="6404" max="6404" width="18.6640625" style="9" customWidth="1"/>
    <col min="6405" max="6405" width="29.6640625" style="9" customWidth="1"/>
    <col min="6406" max="6406" width="13.44140625" style="9" customWidth="1"/>
    <col min="6407" max="6407" width="13.88671875" style="9" customWidth="1"/>
    <col min="6408" max="6412" width="16.5546875" style="9" customWidth="1"/>
    <col min="6413" max="6413" width="20.5546875" style="9" customWidth="1"/>
    <col min="6414" max="6414" width="21.109375" style="9" customWidth="1"/>
    <col min="6415" max="6415" width="9.5546875" style="9" customWidth="1"/>
    <col min="6416" max="6416" width="0.44140625" style="9" customWidth="1"/>
    <col min="6417" max="6423" width="6.44140625" style="9" customWidth="1"/>
    <col min="6424" max="6652" width="11.44140625" style="9"/>
    <col min="6653" max="6653" width="1" style="9" customWidth="1"/>
    <col min="6654" max="6654" width="4.33203125" style="9" customWidth="1"/>
    <col min="6655" max="6655" width="34.6640625" style="9" customWidth="1"/>
    <col min="6656" max="6656" width="0" style="9" hidden="1" customWidth="1"/>
    <col min="6657" max="6657" width="20" style="9" customWidth="1"/>
    <col min="6658" max="6658" width="20.88671875" style="9" customWidth="1"/>
    <col min="6659" max="6659" width="25" style="9" customWidth="1"/>
    <col min="6660" max="6660" width="18.6640625" style="9" customWidth="1"/>
    <col min="6661" max="6661" width="29.6640625" style="9" customWidth="1"/>
    <col min="6662" max="6662" width="13.44140625" style="9" customWidth="1"/>
    <col min="6663" max="6663" width="13.88671875" style="9" customWidth="1"/>
    <col min="6664" max="6668" width="16.5546875" style="9" customWidth="1"/>
    <col min="6669" max="6669" width="20.5546875" style="9" customWidth="1"/>
    <col min="6670" max="6670" width="21.109375" style="9" customWidth="1"/>
    <col min="6671" max="6671" width="9.5546875" style="9" customWidth="1"/>
    <col min="6672" max="6672" width="0.44140625" style="9" customWidth="1"/>
    <col min="6673" max="6679" width="6.44140625" style="9" customWidth="1"/>
    <col min="6680" max="6908" width="11.44140625" style="9"/>
    <col min="6909" max="6909" width="1" style="9" customWidth="1"/>
    <col min="6910" max="6910" width="4.33203125" style="9" customWidth="1"/>
    <col min="6911" max="6911" width="34.6640625" style="9" customWidth="1"/>
    <col min="6912" max="6912" width="0" style="9" hidden="1" customWidth="1"/>
    <col min="6913" max="6913" width="20" style="9" customWidth="1"/>
    <col min="6914" max="6914" width="20.88671875" style="9" customWidth="1"/>
    <col min="6915" max="6915" width="25" style="9" customWidth="1"/>
    <col min="6916" max="6916" width="18.6640625" style="9" customWidth="1"/>
    <col min="6917" max="6917" width="29.6640625" style="9" customWidth="1"/>
    <col min="6918" max="6918" width="13.44140625" style="9" customWidth="1"/>
    <col min="6919" max="6919" width="13.88671875" style="9" customWidth="1"/>
    <col min="6920" max="6924" width="16.5546875" style="9" customWidth="1"/>
    <col min="6925" max="6925" width="20.5546875" style="9" customWidth="1"/>
    <col min="6926" max="6926" width="21.109375" style="9" customWidth="1"/>
    <col min="6927" max="6927" width="9.5546875" style="9" customWidth="1"/>
    <col min="6928" max="6928" width="0.44140625" style="9" customWidth="1"/>
    <col min="6929" max="6935" width="6.44140625" style="9" customWidth="1"/>
    <col min="6936" max="7164" width="11.44140625" style="9"/>
    <col min="7165" max="7165" width="1" style="9" customWidth="1"/>
    <col min="7166" max="7166" width="4.33203125" style="9" customWidth="1"/>
    <col min="7167" max="7167" width="34.6640625" style="9" customWidth="1"/>
    <col min="7168" max="7168" width="0" style="9" hidden="1" customWidth="1"/>
    <col min="7169" max="7169" width="20" style="9" customWidth="1"/>
    <col min="7170" max="7170" width="20.88671875" style="9" customWidth="1"/>
    <col min="7171" max="7171" width="25" style="9" customWidth="1"/>
    <col min="7172" max="7172" width="18.6640625" style="9" customWidth="1"/>
    <col min="7173" max="7173" width="29.6640625" style="9" customWidth="1"/>
    <col min="7174" max="7174" width="13.44140625" style="9" customWidth="1"/>
    <col min="7175" max="7175" width="13.88671875" style="9" customWidth="1"/>
    <col min="7176" max="7180" width="16.5546875" style="9" customWidth="1"/>
    <col min="7181" max="7181" width="20.5546875" style="9" customWidth="1"/>
    <col min="7182" max="7182" width="21.109375" style="9" customWidth="1"/>
    <col min="7183" max="7183" width="9.5546875" style="9" customWidth="1"/>
    <col min="7184" max="7184" width="0.44140625" style="9" customWidth="1"/>
    <col min="7185" max="7191" width="6.44140625" style="9" customWidth="1"/>
    <col min="7192" max="7420" width="11.44140625" style="9"/>
    <col min="7421" max="7421" width="1" style="9" customWidth="1"/>
    <col min="7422" max="7422" width="4.33203125" style="9" customWidth="1"/>
    <col min="7423" max="7423" width="34.6640625" style="9" customWidth="1"/>
    <col min="7424" max="7424" width="0" style="9" hidden="1" customWidth="1"/>
    <col min="7425" max="7425" width="20" style="9" customWidth="1"/>
    <col min="7426" max="7426" width="20.88671875" style="9" customWidth="1"/>
    <col min="7427" max="7427" width="25" style="9" customWidth="1"/>
    <col min="7428" max="7428" width="18.6640625" style="9" customWidth="1"/>
    <col min="7429" max="7429" width="29.6640625" style="9" customWidth="1"/>
    <col min="7430" max="7430" width="13.44140625" style="9" customWidth="1"/>
    <col min="7431" max="7431" width="13.88671875" style="9" customWidth="1"/>
    <col min="7432" max="7436" width="16.5546875" style="9" customWidth="1"/>
    <col min="7437" max="7437" width="20.5546875" style="9" customWidth="1"/>
    <col min="7438" max="7438" width="21.109375" style="9" customWidth="1"/>
    <col min="7439" max="7439" width="9.5546875" style="9" customWidth="1"/>
    <col min="7440" max="7440" width="0.44140625" style="9" customWidth="1"/>
    <col min="7441" max="7447" width="6.44140625" style="9" customWidth="1"/>
    <col min="7448" max="7676" width="11.44140625" style="9"/>
    <col min="7677" max="7677" width="1" style="9" customWidth="1"/>
    <col min="7678" max="7678" width="4.33203125" style="9" customWidth="1"/>
    <col min="7679" max="7679" width="34.6640625" style="9" customWidth="1"/>
    <col min="7680" max="7680" width="0" style="9" hidden="1" customWidth="1"/>
    <col min="7681" max="7681" width="20" style="9" customWidth="1"/>
    <col min="7682" max="7682" width="20.88671875" style="9" customWidth="1"/>
    <col min="7683" max="7683" width="25" style="9" customWidth="1"/>
    <col min="7684" max="7684" width="18.6640625" style="9" customWidth="1"/>
    <col min="7685" max="7685" width="29.6640625" style="9" customWidth="1"/>
    <col min="7686" max="7686" width="13.44140625" style="9" customWidth="1"/>
    <col min="7687" max="7687" width="13.88671875" style="9" customWidth="1"/>
    <col min="7688" max="7692" width="16.5546875" style="9" customWidth="1"/>
    <col min="7693" max="7693" width="20.5546875" style="9" customWidth="1"/>
    <col min="7694" max="7694" width="21.109375" style="9" customWidth="1"/>
    <col min="7695" max="7695" width="9.5546875" style="9" customWidth="1"/>
    <col min="7696" max="7696" width="0.44140625" style="9" customWidth="1"/>
    <col min="7697" max="7703" width="6.44140625" style="9" customWidth="1"/>
    <col min="7704" max="7932" width="11.44140625" style="9"/>
    <col min="7933" max="7933" width="1" style="9" customWidth="1"/>
    <col min="7934" max="7934" width="4.33203125" style="9" customWidth="1"/>
    <col min="7935" max="7935" width="34.6640625" style="9" customWidth="1"/>
    <col min="7936" max="7936" width="0" style="9" hidden="1" customWidth="1"/>
    <col min="7937" max="7937" width="20" style="9" customWidth="1"/>
    <col min="7938" max="7938" width="20.88671875" style="9" customWidth="1"/>
    <col min="7939" max="7939" width="25" style="9" customWidth="1"/>
    <col min="7940" max="7940" width="18.6640625" style="9" customWidth="1"/>
    <col min="7941" max="7941" width="29.6640625" style="9" customWidth="1"/>
    <col min="7942" max="7942" width="13.44140625" style="9" customWidth="1"/>
    <col min="7943" max="7943" width="13.88671875" style="9" customWidth="1"/>
    <col min="7944" max="7948" width="16.5546875" style="9" customWidth="1"/>
    <col min="7949" max="7949" width="20.5546875" style="9" customWidth="1"/>
    <col min="7950" max="7950" width="21.109375" style="9" customWidth="1"/>
    <col min="7951" max="7951" width="9.5546875" style="9" customWidth="1"/>
    <col min="7952" max="7952" width="0.44140625" style="9" customWidth="1"/>
    <col min="7953" max="7959" width="6.44140625" style="9" customWidth="1"/>
    <col min="7960" max="8188" width="11.44140625" style="9"/>
    <col min="8189" max="8189" width="1" style="9" customWidth="1"/>
    <col min="8190" max="8190" width="4.33203125" style="9" customWidth="1"/>
    <col min="8191" max="8191" width="34.6640625" style="9" customWidth="1"/>
    <col min="8192" max="8192" width="0" style="9" hidden="1" customWidth="1"/>
    <col min="8193" max="8193" width="20" style="9" customWidth="1"/>
    <col min="8194" max="8194" width="20.88671875" style="9" customWidth="1"/>
    <col min="8195" max="8195" width="25" style="9" customWidth="1"/>
    <col min="8196" max="8196" width="18.6640625" style="9" customWidth="1"/>
    <col min="8197" max="8197" width="29.6640625" style="9" customWidth="1"/>
    <col min="8198" max="8198" width="13.44140625" style="9" customWidth="1"/>
    <col min="8199" max="8199" width="13.88671875" style="9" customWidth="1"/>
    <col min="8200" max="8204" width="16.5546875" style="9" customWidth="1"/>
    <col min="8205" max="8205" width="20.5546875" style="9" customWidth="1"/>
    <col min="8206" max="8206" width="21.109375" style="9" customWidth="1"/>
    <col min="8207" max="8207" width="9.5546875" style="9" customWidth="1"/>
    <col min="8208" max="8208" width="0.44140625" style="9" customWidth="1"/>
    <col min="8209" max="8215" width="6.44140625" style="9" customWidth="1"/>
    <col min="8216" max="8444" width="11.44140625" style="9"/>
    <col min="8445" max="8445" width="1" style="9" customWidth="1"/>
    <col min="8446" max="8446" width="4.33203125" style="9" customWidth="1"/>
    <col min="8447" max="8447" width="34.6640625" style="9" customWidth="1"/>
    <col min="8448" max="8448" width="0" style="9" hidden="1" customWidth="1"/>
    <col min="8449" max="8449" width="20" style="9" customWidth="1"/>
    <col min="8450" max="8450" width="20.88671875" style="9" customWidth="1"/>
    <col min="8451" max="8451" width="25" style="9" customWidth="1"/>
    <col min="8452" max="8452" width="18.6640625" style="9" customWidth="1"/>
    <col min="8453" max="8453" width="29.6640625" style="9" customWidth="1"/>
    <col min="8454" max="8454" width="13.44140625" style="9" customWidth="1"/>
    <col min="8455" max="8455" width="13.88671875" style="9" customWidth="1"/>
    <col min="8456" max="8460" width="16.5546875" style="9" customWidth="1"/>
    <col min="8461" max="8461" width="20.5546875" style="9" customWidth="1"/>
    <col min="8462" max="8462" width="21.109375" style="9" customWidth="1"/>
    <col min="8463" max="8463" width="9.5546875" style="9" customWidth="1"/>
    <col min="8464" max="8464" width="0.44140625" style="9" customWidth="1"/>
    <col min="8465" max="8471" width="6.44140625" style="9" customWidth="1"/>
    <col min="8472" max="8700" width="11.44140625" style="9"/>
    <col min="8701" max="8701" width="1" style="9" customWidth="1"/>
    <col min="8702" max="8702" width="4.33203125" style="9" customWidth="1"/>
    <col min="8703" max="8703" width="34.6640625" style="9" customWidth="1"/>
    <col min="8704" max="8704" width="0" style="9" hidden="1" customWidth="1"/>
    <col min="8705" max="8705" width="20" style="9" customWidth="1"/>
    <col min="8706" max="8706" width="20.88671875" style="9" customWidth="1"/>
    <col min="8707" max="8707" width="25" style="9" customWidth="1"/>
    <col min="8708" max="8708" width="18.6640625" style="9" customWidth="1"/>
    <col min="8709" max="8709" width="29.6640625" style="9" customWidth="1"/>
    <col min="8710" max="8710" width="13.44140625" style="9" customWidth="1"/>
    <col min="8711" max="8711" width="13.88671875" style="9" customWidth="1"/>
    <col min="8712" max="8716" width="16.5546875" style="9" customWidth="1"/>
    <col min="8717" max="8717" width="20.5546875" style="9" customWidth="1"/>
    <col min="8718" max="8718" width="21.109375" style="9" customWidth="1"/>
    <col min="8719" max="8719" width="9.5546875" style="9" customWidth="1"/>
    <col min="8720" max="8720" width="0.44140625" style="9" customWidth="1"/>
    <col min="8721" max="8727" width="6.44140625" style="9" customWidth="1"/>
    <col min="8728" max="8956" width="11.44140625" style="9"/>
    <col min="8957" max="8957" width="1" style="9" customWidth="1"/>
    <col min="8958" max="8958" width="4.33203125" style="9" customWidth="1"/>
    <col min="8959" max="8959" width="34.6640625" style="9" customWidth="1"/>
    <col min="8960" max="8960" width="0" style="9" hidden="1" customWidth="1"/>
    <col min="8961" max="8961" width="20" style="9" customWidth="1"/>
    <col min="8962" max="8962" width="20.88671875" style="9" customWidth="1"/>
    <col min="8963" max="8963" width="25" style="9" customWidth="1"/>
    <col min="8964" max="8964" width="18.6640625" style="9" customWidth="1"/>
    <col min="8965" max="8965" width="29.6640625" style="9" customWidth="1"/>
    <col min="8966" max="8966" width="13.44140625" style="9" customWidth="1"/>
    <col min="8967" max="8967" width="13.88671875" style="9" customWidth="1"/>
    <col min="8968" max="8972" width="16.5546875" style="9" customWidth="1"/>
    <col min="8973" max="8973" width="20.5546875" style="9" customWidth="1"/>
    <col min="8974" max="8974" width="21.109375" style="9" customWidth="1"/>
    <col min="8975" max="8975" width="9.5546875" style="9" customWidth="1"/>
    <col min="8976" max="8976" width="0.44140625" style="9" customWidth="1"/>
    <col min="8977" max="8983" width="6.44140625" style="9" customWidth="1"/>
    <col min="8984" max="9212" width="11.44140625" style="9"/>
    <col min="9213" max="9213" width="1" style="9" customWidth="1"/>
    <col min="9214" max="9214" width="4.33203125" style="9" customWidth="1"/>
    <col min="9215" max="9215" width="34.6640625" style="9" customWidth="1"/>
    <col min="9216" max="9216" width="0" style="9" hidden="1" customWidth="1"/>
    <col min="9217" max="9217" width="20" style="9" customWidth="1"/>
    <col min="9218" max="9218" width="20.88671875" style="9" customWidth="1"/>
    <col min="9219" max="9219" width="25" style="9" customWidth="1"/>
    <col min="9220" max="9220" width="18.6640625" style="9" customWidth="1"/>
    <col min="9221" max="9221" width="29.6640625" style="9" customWidth="1"/>
    <col min="9222" max="9222" width="13.44140625" style="9" customWidth="1"/>
    <col min="9223" max="9223" width="13.88671875" style="9" customWidth="1"/>
    <col min="9224" max="9228" width="16.5546875" style="9" customWidth="1"/>
    <col min="9229" max="9229" width="20.5546875" style="9" customWidth="1"/>
    <col min="9230" max="9230" width="21.109375" style="9" customWidth="1"/>
    <col min="9231" max="9231" width="9.5546875" style="9" customWidth="1"/>
    <col min="9232" max="9232" width="0.44140625" style="9" customWidth="1"/>
    <col min="9233" max="9239" width="6.44140625" style="9" customWidth="1"/>
    <col min="9240" max="9468" width="11.44140625" style="9"/>
    <col min="9469" max="9469" width="1" style="9" customWidth="1"/>
    <col min="9470" max="9470" width="4.33203125" style="9" customWidth="1"/>
    <col min="9471" max="9471" width="34.6640625" style="9" customWidth="1"/>
    <col min="9472" max="9472" width="0" style="9" hidden="1" customWidth="1"/>
    <col min="9473" max="9473" width="20" style="9" customWidth="1"/>
    <col min="9474" max="9474" width="20.88671875" style="9" customWidth="1"/>
    <col min="9475" max="9475" width="25" style="9" customWidth="1"/>
    <col min="9476" max="9476" width="18.6640625" style="9" customWidth="1"/>
    <col min="9477" max="9477" width="29.6640625" style="9" customWidth="1"/>
    <col min="9478" max="9478" width="13.44140625" style="9" customWidth="1"/>
    <col min="9479" max="9479" width="13.88671875" style="9" customWidth="1"/>
    <col min="9480" max="9484" width="16.5546875" style="9" customWidth="1"/>
    <col min="9485" max="9485" width="20.5546875" style="9" customWidth="1"/>
    <col min="9486" max="9486" width="21.109375" style="9" customWidth="1"/>
    <col min="9487" max="9487" width="9.5546875" style="9" customWidth="1"/>
    <col min="9488" max="9488" width="0.44140625" style="9" customWidth="1"/>
    <col min="9489" max="9495" width="6.44140625" style="9" customWidth="1"/>
    <col min="9496" max="9724" width="11.44140625" style="9"/>
    <col min="9725" max="9725" width="1" style="9" customWidth="1"/>
    <col min="9726" max="9726" width="4.33203125" style="9" customWidth="1"/>
    <col min="9727" max="9727" width="34.6640625" style="9" customWidth="1"/>
    <col min="9728" max="9728" width="0" style="9" hidden="1" customWidth="1"/>
    <col min="9729" max="9729" width="20" style="9" customWidth="1"/>
    <col min="9730" max="9730" width="20.88671875" style="9" customWidth="1"/>
    <col min="9731" max="9731" width="25" style="9" customWidth="1"/>
    <col min="9732" max="9732" width="18.6640625" style="9" customWidth="1"/>
    <col min="9733" max="9733" width="29.6640625" style="9" customWidth="1"/>
    <col min="9734" max="9734" width="13.44140625" style="9" customWidth="1"/>
    <col min="9735" max="9735" width="13.88671875" style="9" customWidth="1"/>
    <col min="9736" max="9740" width="16.5546875" style="9" customWidth="1"/>
    <col min="9741" max="9741" width="20.5546875" style="9" customWidth="1"/>
    <col min="9742" max="9742" width="21.109375" style="9" customWidth="1"/>
    <col min="9743" max="9743" width="9.5546875" style="9" customWidth="1"/>
    <col min="9744" max="9744" width="0.44140625" style="9" customWidth="1"/>
    <col min="9745" max="9751" width="6.44140625" style="9" customWidth="1"/>
    <col min="9752" max="9980" width="11.44140625" style="9"/>
    <col min="9981" max="9981" width="1" style="9" customWidth="1"/>
    <col min="9982" max="9982" width="4.33203125" style="9" customWidth="1"/>
    <col min="9983" max="9983" width="34.6640625" style="9" customWidth="1"/>
    <col min="9984" max="9984" width="0" style="9" hidden="1" customWidth="1"/>
    <col min="9985" max="9985" width="20" style="9" customWidth="1"/>
    <col min="9986" max="9986" width="20.88671875" style="9" customWidth="1"/>
    <col min="9987" max="9987" width="25" style="9" customWidth="1"/>
    <col min="9988" max="9988" width="18.6640625" style="9" customWidth="1"/>
    <col min="9989" max="9989" width="29.6640625" style="9" customWidth="1"/>
    <col min="9990" max="9990" width="13.44140625" style="9" customWidth="1"/>
    <col min="9991" max="9991" width="13.88671875" style="9" customWidth="1"/>
    <col min="9992" max="9996" width="16.5546875" style="9" customWidth="1"/>
    <col min="9997" max="9997" width="20.5546875" style="9" customWidth="1"/>
    <col min="9998" max="9998" width="21.109375" style="9" customWidth="1"/>
    <col min="9999" max="9999" width="9.5546875" style="9" customWidth="1"/>
    <col min="10000" max="10000" width="0.44140625" style="9" customWidth="1"/>
    <col min="10001" max="10007" width="6.44140625" style="9" customWidth="1"/>
    <col min="10008" max="10236" width="11.44140625" style="9"/>
    <col min="10237" max="10237" width="1" style="9" customWidth="1"/>
    <col min="10238" max="10238" width="4.33203125" style="9" customWidth="1"/>
    <col min="10239" max="10239" width="34.6640625" style="9" customWidth="1"/>
    <col min="10240" max="10240" width="0" style="9" hidden="1" customWidth="1"/>
    <col min="10241" max="10241" width="20" style="9" customWidth="1"/>
    <col min="10242" max="10242" width="20.88671875" style="9" customWidth="1"/>
    <col min="10243" max="10243" width="25" style="9" customWidth="1"/>
    <col min="10244" max="10244" width="18.6640625" style="9" customWidth="1"/>
    <col min="10245" max="10245" width="29.6640625" style="9" customWidth="1"/>
    <col min="10246" max="10246" width="13.44140625" style="9" customWidth="1"/>
    <col min="10247" max="10247" width="13.88671875" style="9" customWidth="1"/>
    <col min="10248" max="10252" width="16.5546875" style="9" customWidth="1"/>
    <col min="10253" max="10253" width="20.5546875" style="9" customWidth="1"/>
    <col min="10254" max="10254" width="21.109375" style="9" customWidth="1"/>
    <col min="10255" max="10255" width="9.5546875" style="9" customWidth="1"/>
    <col min="10256" max="10256" width="0.44140625" style="9" customWidth="1"/>
    <col min="10257" max="10263" width="6.44140625" style="9" customWidth="1"/>
    <col min="10264" max="10492" width="11.44140625" style="9"/>
    <col min="10493" max="10493" width="1" style="9" customWidth="1"/>
    <col min="10494" max="10494" width="4.33203125" style="9" customWidth="1"/>
    <col min="10495" max="10495" width="34.6640625" style="9" customWidth="1"/>
    <col min="10496" max="10496" width="0" style="9" hidden="1" customWidth="1"/>
    <col min="10497" max="10497" width="20" style="9" customWidth="1"/>
    <col min="10498" max="10498" width="20.88671875" style="9" customWidth="1"/>
    <col min="10499" max="10499" width="25" style="9" customWidth="1"/>
    <col min="10500" max="10500" width="18.6640625" style="9" customWidth="1"/>
    <col min="10501" max="10501" width="29.6640625" style="9" customWidth="1"/>
    <col min="10502" max="10502" width="13.44140625" style="9" customWidth="1"/>
    <col min="10503" max="10503" width="13.88671875" style="9" customWidth="1"/>
    <col min="10504" max="10508" width="16.5546875" style="9" customWidth="1"/>
    <col min="10509" max="10509" width="20.5546875" style="9" customWidth="1"/>
    <col min="10510" max="10510" width="21.109375" style="9" customWidth="1"/>
    <col min="10511" max="10511" width="9.5546875" style="9" customWidth="1"/>
    <col min="10512" max="10512" width="0.44140625" style="9" customWidth="1"/>
    <col min="10513" max="10519" width="6.44140625" style="9" customWidth="1"/>
    <col min="10520" max="10748" width="11.44140625" style="9"/>
    <col min="10749" max="10749" width="1" style="9" customWidth="1"/>
    <col min="10750" max="10750" width="4.33203125" style="9" customWidth="1"/>
    <col min="10751" max="10751" width="34.6640625" style="9" customWidth="1"/>
    <col min="10752" max="10752" width="0" style="9" hidden="1" customWidth="1"/>
    <col min="10753" max="10753" width="20" style="9" customWidth="1"/>
    <col min="10754" max="10754" width="20.88671875" style="9" customWidth="1"/>
    <col min="10755" max="10755" width="25" style="9" customWidth="1"/>
    <col min="10756" max="10756" width="18.6640625" style="9" customWidth="1"/>
    <col min="10757" max="10757" width="29.6640625" style="9" customWidth="1"/>
    <col min="10758" max="10758" width="13.44140625" style="9" customWidth="1"/>
    <col min="10759" max="10759" width="13.88671875" style="9" customWidth="1"/>
    <col min="10760" max="10764" width="16.5546875" style="9" customWidth="1"/>
    <col min="10765" max="10765" width="20.5546875" style="9" customWidth="1"/>
    <col min="10766" max="10766" width="21.109375" style="9" customWidth="1"/>
    <col min="10767" max="10767" width="9.5546875" style="9" customWidth="1"/>
    <col min="10768" max="10768" width="0.44140625" style="9" customWidth="1"/>
    <col min="10769" max="10775" width="6.44140625" style="9" customWidth="1"/>
    <col min="10776" max="11004" width="11.44140625" style="9"/>
    <col min="11005" max="11005" width="1" style="9" customWidth="1"/>
    <col min="11006" max="11006" width="4.33203125" style="9" customWidth="1"/>
    <col min="11007" max="11007" width="34.6640625" style="9" customWidth="1"/>
    <col min="11008" max="11008" width="0" style="9" hidden="1" customWidth="1"/>
    <col min="11009" max="11009" width="20" style="9" customWidth="1"/>
    <col min="11010" max="11010" width="20.88671875" style="9" customWidth="1"/>
    <col min="11011" max="11011" width="25" style="9" customWidth="1"/>
    <col min="11012" max="11012" width="18.6640625" style="9" customWidth="1"/>
    <col min="11013" max="11013" width="29.6640625" style="9" customWidth="1"/>
    <col min="11014" max="11014" width="13.44140625" style="9" customWidth="1"/>
    <col min="11015" max="11015" width="13.88671875" style="9" customWidth="1"/>
    <col min="11016" max="11020" width="16.5546875" style="9" customWidth="1"/>
    <col min="11021" max="11021" width="20.5546875" style="9" customWidth="1"/>
    <col min="11022" max="11022" width="21.109375" style="9" customWidth="1"/>
    <col min="11023" max="11023" width="9.5546875" style="9" customWidth="1"/>
    <col min="11024" max="11024" width="0.44140625" style="9" customWidth="1"/>
    <col min="11025" max="11031" width="6.44140625" style="9" customWidth="1"/>
    <col min="11032" max="11260" width="11.44140625" style="9"/>
    <col min="11261" max="11261" width="1" style="9" customWidth="1"/>
    <col min="11262" max="11262" width="4.33203125" style="9" customWidth="1"/>
    <col min="11263" max="11263" width="34.6640625" style="9" customWidth="1"/>
    <col min="11264" max="11264" width="0" style="9" hidden="1" customWidth="1"/>
    <col min="11265" max="11265" width="20" style="9" customWidth="1"/>
    <col min="11266" max="11266" width="20.88671875" style="9" customWidth="1"/>
    <col min="11267" max="11267" width="25" style="9" customWidth="1"/>
    <col min="11268" max="11268" width="18.6640625" style="9" customWidth="1"/>
    <col min="11269" max="11269" width="29.6640625" style="9" customWidth="1"/>
    <col min="11270" max="11270" width="13.44140625" style="9" customWidth="1"/>
    <col min="11271" max="11271" width="13.88671875" style="9" customWidth="1"/>
    <col min="11272" max="11276" width="16.5546875" style="9" customWidth="1"/>
    <col min="11277" max="11277" width="20.5546875" style="9" customWidth="1"/>
    <col min="11278" max="11278" width="21.109375" style="9" customWidth="1"/>
    <col min="11279" max="11279" width="9.5546875" style="9" customWidth="1"/>
    <col min="11280" max="11280" width="0.44140625" style="9" customWidth="1"/>
    <col min="11281" max="11287" width="6.44140625" style="9" customWidth="1"/>
    <col min="11288" max="11516" width="11.44140625" style="9"/>
    <col min="11517" max="11517" width="1" style="9" customWidth="1"/>
    <col min="11518" max="11518" width="4.33203125" style="9" customWidth="1"/>
    <col min="11519" max="11519" width="34.6640625" style="9" customWidth="1"/>
    <col min="11520" max="11520" width="0" style="9" hidden="1" customWidth="1"/>
    <col min="11521" max="11521" width="20" style="9" customWidth="1"/>
    <col min="11522" max="11522" width="20.88671875" style="9" customWidth="1"/>
    <col min="11523" max="11523" width="25" style="9" customWidth="1"/>
    <col min="11524" max="11524" width="18.6640625" style="9" customWidth="1"/>
    <col min="11525" max="11525" width="29.6640625" style="9" customWidth="1"/>
    <col min="11526" max="11526" width="13.44140625" style="9" customWidth="1"/>
    <col min="11527" max="11527" width="13.88671875" style="9" customWidth="1"/>
    <col min="11528" max="11532" width="16.5546875" style="9" customWidth="1"/>
    <col min="11533" max="11533" width="20.5546875" style="9" customWidth="1"/>
    <col min="11534" max="11534" width="21.109375" style="9" customWidth="1"/>
    <col min="11535" max="11535" width="9.5546875" style="9" customWidth="1"/>
    <col min="11536" max="11536" width="0.44140625" style="9" customWidth="1"/>
    <col min="11537" max="11543" width="6.44140625" style="9" customWidth="1"/>
    <col min="11544" max="11772" width="11.44140625" style="9"/>
    <col min="11773" max="11773" width="1" style="9" customWidth="1"/>
    <col min="11774" max="11774" width="4.33203125" style="9" customWidth="1"/>
    <col min="11775" max="11775" width="34.6640625" style="9" customWidth="1"/>
    <col min="11776" max="11776" width="0" style="9" hidden="1" customWidth="1"/>
    <col min="11777" max="11777" width="20" style="9" customWidth="1"/>
    <col min="11778" max="11778" width="20.88671875" style="9" customWidth="1"/>
    <col min="11779" max="11779" width="25" style="9" customWidth="1"/>
    <col min="11780" max="11780" width="18.6640625" style="9" customWidth="1"/>
    <col min="11781" max="11781" width="29.6640625" style="9" customWidth="1"/>
    <col min="11782" max="11782" width="13.44140625" style="9" customWidth="1"/>
    <col min="11783" max="11783" width="13.88671875" style="9" customWidth="1"/>
    <col min="11784" max="11788" width="16.5546875" style="9" customWidth="1"/>
    <col min="11789" max="11789" width="20.5546875" style="9" customWidth="1"/>
    <col min="11790" max="11790" width="21.109375" style="9" customWidth="1"/>
    <col min="11791" max="11791" width="9.5546875" style="9" customWidth="1"/>
    <col min="11792" max="11792" width="0.44140625" style="9" customWidth="1"/>
    <col min="11793" max="11799" width="6.44140625" style="9" customWidth="1"/>
    <col min="11800" max="12028" width="11.44140625" style="9"/>
    <col min="12029" max="12029" width="1" style="9" customWidth="1"/>
    <col min="12030" max="12030" width="4.33203125" style="9" customWidth="1"/>
    <col min="12031" max="12031" width="34.6640625" style="9" customWidth="1"/>
    <col min="12032" max="12032" width="0" style="9" hidden="1" customWidth="1"/>
    <col min="12033" max="12033" width="20" style="9" customWidth="1"/>
    <col min="12034" max="12034" width="20.88671875" style="9" customWidth="1"/>
    <col min="12035" max="12035" width="25" style="9" customWidth="1"/>
    <col min="12036" max="12036" width="18.6640625" style="9" customWidth="1"/>
    <col min="12037" max="12037" width="29.6640625" style="9" customWidth="1"/>
    <col min="12038" max="12038" width="13.44140625" style="9" customWidth="1"/>
    <col min="12039" max="12039" width="13.88671875" style="9" customWidth="1"/>
    <col min="12040" max="12044" width="16.5546875" style="9" customWidth="1"/>
    <col min="12045" max="12045" width="20.5546875" style="9" customWidth="1"/>
    <col min="12046" max="12046" width="21.109375" style="9" customWidth="1"/>
    <col min="12047" max="12047" width="9.5546875" style="9" customWidth="1"/>
    <col min="12048" max="12048" width="0.44140625" style="9" customWidth="1"/>
    <col min="12049" max="12055" width="6.44140625" style="9" customWidth="1"/>
    <col min="12056" max="12284" width="11.44140625" style="9"/>
    <col min="12285" max="12285" width="1" style="9" customWidth="1"/>
    <col min="12286" max="12286" width="4.33203125" style="9" customWidth="1"/>
    <col min="12287" max="12287" width="34.6640625" style="9" customWidth="1"/>
    <col min="12288" max="12288" width="0" style="9" hidden="1" customWidth="1"/>
    <col min="12289" max="12289" width="20" style="9" customWidth="1"/>
    <col min="12290" max="12290" width="20.88671875" style="9" customWidth="1"/>
    <col min="12291" max="12291" width="25" style="9" customWidth="1"/>
    <col min="12292" max="12292" width="18.6640625" style="9" customWidth="1"/>
    <col min="12293" max="12293" width="29.6640625" style="9" customWidth="1"/>
    <col min="12294" max="12294" width="13.44140625" style="9" customWidth="1"/>
    <col min="12295" max="12295" width="13.88671875" style="9" customWidth="1"/>
    <col min="12296" max="12300" width="16.5546875" style="9" customWidth="1"/>
    <col min="12301" max="12301" width="20.5546875" style="9" customWidth="1"/>
    <col min="12302" max="12302" width="21.109375" style="9" customWidth="1"/>
    <col min="12303" max="12303" width="9.5546875" style="9" customWidth="1"/>
    <col min="12304" max="12304" width="0.44140625" style="9" customWidth="1"/>
    <col min="12305" max="12311" width="6.44140625" style="9" customWidth="1"/>
    <col min="12312" max="12540" width="11.44140625" style="9"/>
    <col min="12541" max="12541" width="1" style="9" customWidth="1"/>
    <col min="12542" max="12542" width="4.33203125" style="9" customWidth="1"/>
    <col min="12543" max="12543" width="34.6640625" style="9" customWidth="1"/>
    <col min="12544" max="12544" width="0" style="9" hidden="1" customWidth="1"/>
    <col min="12545" max="12545" width="20" style="9" customWidth="1"/>
    <col min="12546" max="12546" width="20.88671875" style="9" customWidth="1"/>
    <col min="12547" max="12547" width="25" style="9" customWidth="1"/>
    <col min="12548" max="12548" width="18.6640625" style="9" customWidth="1"/>
    <col min="12549" max="12549" width="29.6640625" style="9" customWidth="1"/>
    <col min="12550" max="12550" width="13.44140625" style="9" customWidth="1"/>
    <col min="12551" max="12551" width="13.88671875" style="9" customWidth="1"/>
    <col min="12552" max="12556" width="16.5546875" style="9" customWidth="1"/>
    <col min="12557" max="12557" width="20.5546875" style="9" customWidth="1"/>
    <col min="12558" max="12558" width="21.109375" style="9" customWidth="1"/>
    <col min="12559" max="12559" width="9.5546875" style="9" customWidth="1"/>
    <col min="12560" max="12560" width="0.44140625" style="9" customWidth="1"/>
    <col min="12561" max="12567" width="6.44140625" style="9" customWidth="1"/>
    <col min="12568" max="12796" width="11.44140625" style="9"/>
    <col min="12797" max="12797" width="1" style="9" customWidth="1"/>
    <col min="12798" max="12798" width="4.33203125" style="9" customWidth="1"/>
    <col min="12799" max="12799" width="34.6640625" style="9" customWidth="1"/>
    <col min="12800" max="12800" width="0" style="9" hidden="1" customWidth="1"/>
    <col min="12801" max="12801" width="20" style="9" customWidth="1"/>
    <col min="12802" max="12802" width="20.88671875" style="9" customWidth="1"/>
    <col min="12803" max="12803" width="25" style="9" customWidth="1"/>
    <col min="12804" max="12804" width="18.6640625" style="9" customWidth="1"/>
    <col min="12805" max="12805" width="29.6640625" style="9" customWidth="1"/>
    <col min="12806" max="12806" width="13.44140625" style="9" customWidth="1"/>
    <col min="12807" max="12807" width="13.88671875" style="9" customWidth="1"/>
    <col min="12808" max="12812" width="16.5546875" style="9" customWidth="1"/>
    <col min="12813" max="12813" width="20.5546875" style="9" customWidth="1"/>
    <col min="12814" max="12814" width="21.109375" style="9" customWidth="1"/>
    <col min="12815" max="12815" width="9.5546875" style="9" customWidth="1"/>
    <col min="12816" max="12816" width="0.44140625" style="9" customWidth="1"/>
    <col min="12817" max="12823" width="6.44140625" style="9" customWidth="1"/>
    <col min="12824" max="13052" width="11.44140625" style="9"/>
    <col min="13053" max="13053" width="1" style="9" customWidth="1"/>
    <col min="13054" max="13054" width="4.33203125" style="9" customWidth="1"/>
    <col min="13055" max="13055" width="34.6640625" style="9" customWidth="1"/>
    <col min="13056" max="13056" width="0" style="9" hidden="1" customWidth="1"/>
    <col min="13057" max="13057" width="20" style="9" customWidth="1"/>
    <col min="13058" max="13058" width="20.88671875" style="9" customWidth="1"/>
    <col min="13059" max="13059" width="25" style="9" customWidth="1"/>
    <col min="13060" max="13060" width="18.6640625" style="9" customWidth="1"/>
    <col min="13061" max="13061" width="29.6640625" style="9" customWidth="1"/>
    <col min="13062" max="13062" width="13.44140625" style="9" customWidth="1"/>
    <col min="13063" max="13063" width="13.88671875" style="9" customWidth="1"/>
    <col min="13064" max="13068" width="16.5546875" style="9" customWidth="1"/>
    <col min="13069" max="13069" width="20.5546875" style="9" customWidth="1"/>
    <col min="13070" max="13070" width="21.109375" style="9" customWidth="1"/>
    <col min="13071" max="13071" width="9.5546875" style="9" customWidth="1"/>
    <col min="13072" max="13072" width="0.44140625" style="9" customWidth="1"/>
    <col min="13073" max="13079" width="6.44140625" style="9" customWidth="1"/>
    <col min="13080" max="13308" width="11.44140625" style="9"/>
    <col min="13309" max="13309" width="1" style="9" customWidth="1"/>
    <col min="13310" max="13310" width="4.33203125" style="9" customWidth="1"/>
    <col min="13311" max="13311" width="34.6640625" style="9" customWidth="1"/>
    <col min="13312" max="13312" width="0" style="9" hidden="1" customWidth="1"/>
    <col min="13313" max="13313" width="20" style="9" customWidth="1"/>
    <col min="13314" max="13314" width="20.88671875" style="9" customWidth="1"/>
    <col min="13315" max="13315" width="25" style="9" customWidth="1"/>
    <col min="13316" max="13316" width="18.6640625" style="9" customWidth="1"/>
    <col min="13317" max="13317" width="29.6640625" style="9" customWidth="1"/>
    <col min="13318" max="13318" width="13.44140625" style="9" customWidth="1"/>
    <col min="13319" max="13319" width="13.88671875" style="9" customWidth="1"/>
    <col min="13320" max="13324" width="16.5546875" style="9" customWidth="1"/>
    <col min="13325" max="13325" width="20.5546875" style="9" customWidth="1"/>
    <col min="13326" max="13326" width="21.109375" style="9" customWidth="1"/>
    <col min="13327" max="13327" width="9.5546875" style="9" customWidth="1"/>
    <col min="13328" max="13328" width="0.44140625" style="9" customWidth="1"/>
    <col min="13329" max="13335" width="6.44140625" style="9" customWidth="1"/>
    <col min="13336" max="13564" width="11.44140625" style="9"/>
    <col min="13565" max="13565" width="1" style="9" customWidth="1"/>
    <col min="13566" max="13566" width="4.33203125" style="9" customWidth="1"/>
    <col min="13567" max="13567" width="34.6640625" style="9" customWidth="1"/>
    <col min="13568" max="13568" width="0" style="9" hidden="1" customWidth="1"/>
    <col min="13569" max="13569" width="20" style="9" customWidth="1"/>
    <col min="13570" max="13570" width="20.88671875" style="9" customWidth="1"/>
    <col min="13571" max="13571" width="25" style="9" customWidth="1"/>
    <col min="13572" max="13572" width="18.6640625" style="9" customWidth="1"/>
    <col min="13573" max="13573" width="29.6640625" style="9" customWidth="1"/>
    <col min="13574" max="13574" width="13.44140625" style="9" customWidth="1"/>
    <col min="13575" max="13575" width="13.88671875" style="9" customWidth="1"/>
    <col min="13576" max="13580" width="16.5546875" style="9" customWidth="1"/>
    <col min="13581" max="13581" width="20.5546875" style="9" customWidth="1"/>
    <col min="13582" max="13582" width="21.109375" style="9" customWidth="1"/>
    <col min="13583" max="13583" width="9.5546875" style="9" customWidth="1"/>
    <col min="13584" max="13584" width="0.44140625" style="9" customWidth="1"/>
    <col min="13585" max="13591" width="6.44140625" style="9" customWidth="1"/>
    <col min="13592" max="13820" width="11.44140625" style="9"/>
    <col min="13821" max="13821" width="1" style="9" customWidth="1"/>
    <col min="13822" max="13822" width="4.33203125" style="9" customWidth="1"/>
    <col min="13823" max="13823" width="34.6640625" style="9" customWidth="1"/>
    <col min="13824" max="13824" width="0" style="9" hidden="1" customWidth="1"/>
    <col min="13825" max="13825" width="20" style="9" customWidth="1"/>
    <col min="13826" max="13826" width="20.88671875" style="9" customWidth="1"/>
    <col min="13827" max="13827" width="25" style="9" customWidth="1"/>
    <col min="13828" max="13828" width="18.6640625" style="9" customWidth="1"/>
    <col min="13829" max="13829" width="29.6640625" style="9" customWidth="1"/>
    <col min="13830" max="13830" width="13.44140625" style="9" customWidth="1"/>
    <col min="13831" max="13831" width="13.88671875" style="9" customWidth="1"/>
    <col min="13832" max="13836" width="16.5546875" style="9" customWidth="1"/>
    <col min="13837" max="13837" width="20.5546875" style="9" customWidth="1"/>
    <col min="13838" max="13838" width="21.109375" style="9" customWidth="1"/>
    <col min="13839" max="13839" width="9.5546875" style="9" customWidth="1"/>
    <col min="13840" max="13840" width="0.44140625" style="9" customWidth="1"/>
    <col min="13841" max="13847" width="6.44140625" style="9" customWidth="1"/>
    <col min="13848" max="14076" width="11.44140625" style="9"/>
    <col min="14077" max="14077" width="1" style="9" customWidth="1"/>
    <col min="14078" max="14078" width="4.33203125" style="9" customWidth="1"/>
    <col min="14079" max="14079" width="34.6640625" style="9" customWidth="1"/>
    <col min="14080" max="14080" width="0" style="9" hidden="1" customWidth="1"/>
    <col min="14081" max="14081" width="20" style="9" customWidth="1"/>
    <col min="14082" max="14082" width="20.88671875" style="9" customWidth="1"/>
    <col min="14083" max="14083" width="25" style="9" customWidth="1"/>
    <col min="14084" max="14084" width="18.6640625" style="9" customWidth="1"/>
    <col min="14085" max="14085" width="29.6640625" style="9" customWidth="1"/>
    <col min="14086" max="14086" width="13.44140625" style="9" customWidth="1"/>
    <col min="14087" max="14087" width="13.88671875" style="9" customWidth="1"/>
    <col min="14088" max="14092" width="16.5546875" style="9" customWidth="1"/>
    <col min="14093" max="14093" width="20.5546875" style="9" customWidth="1"/>
    <col min="14094" max="14094" width="21.109375" style="9" customWidth="1"/>
    <col min="14095" max="14095" width="9.5546875" style="9" customWidth="1"/>
    <col min="14096" max="14096" width="0.44140625" style="9" customWidth="1"/>
    <col min="14097" max="14103" width="6.44140625" style="9" customWidth="1"/>
    <col min="14104" max="14332" width="11.44140625" style="9"/>
    <col min="14333" max="14333" width="1" style="9" customWidth="1"/>
    <col min="14334" max="14334" width="4.33203125" style="9" customWidth="1"/>
    <col min="14335" max="14335" width="34.6640625" style="9" customWidth="1"/>
    <col min="14336" max="14336" width="0" style="9" hidden="1" customWidth="1"/>
    <col min="14337" max="14337" width="20" style="9" customWidth="1"/>
    <col min="14338" max="14338" width="20.88671875" style="9" customWidth="1"/>
    <col min="14339" max="14339" width="25" style="9" customWidth="1"/>
    <col min="14340" max="14340" width="18.6640625" style="9" customWidth="1"/>
    <col min="14341" max="14341" width="29.6640625" style="9" customWidth="1"/>
    <col min="14342" max="14342" width="13.44140625" style="9" customWidth="1"/>
    <col min="14343" max="14343" width="13.88671875" style="9" customWidth="1"/>
    <col min="14344" max="14348" width="16.5546875" style="9" customWidth="1"/>
    <col min="14349" max="14349" width="20.5546875" style="9" customWidth="1"/>
    <col min="14350" max="14350" width="21.109375" style="9" customWidth="1"/>
    <col min="14351" max="14351" width="9.5546875" style="9" customWidth="1"/>
    <col min="14352" max="14352" width="0.44140625" style="9" customWidth="1"/>
    <col min="14353" max="14359" width="6.44140625" style="9" customWidth="1"/>
    <col min="14360" max="14588" width="11.44140625" style="9"/>
    <col min="14589" max="14589" width="1" style="9" customWidth="1"/>
    <col min="14590" max="14590" width="4.33203125" style="9" customWidth="1"/>
    <col min="14591" max="14591" width="34.6640625" style="9" customWidth="1"/>
    <col min="14592" max="14592" width="0" style="9" hidden="1" customWidth="1"/>
    <col min="14593" max="14593" width="20" style="9" customWidth="1"/>
    <col min="14594" max="14594" width="20.88671875" style="9" customWidth="1"/>
    <col min="14595" max="14595" width="25" style="9" customWidth="1"/>
    <col min="14596" max="14596" width="18.6640625" style="9" customWidth="1"/>
    <col min="14597" max="14597" width="29.6640625" style="9" customWidth="1"/>
    <col min="14598" max="14598" width="13.44140625" style="9" customWidth="1"/>
    <col min="14599" max="14599" width="13.88671875" style="9" customWidth="1"/>
    <col min="14600" max="14604" width="16.5546875" style="9" customWidth="1"/>
    <col min="14605" max="14605" width="20.5546875" style="9" customWidth="1"/>
    <col min="14606" max="14606" width="21.109375" style="9" customWidth="1"/>
    <col min="14607" max="14607" width="9.5546875" style="9" customWidth="1"/>
    <col min="14608" max="14608" width="0.44140625" style="9" customWidth="1"/>
    <col min="14609" max="14615" width="6.44140625" style="9" customWidth="1"/>
    <col min="14616" max="14844" width="11.44140625" style="9"/>
    <col min="14845" max="14845" width="1" style="9" customWidth="1"/>
    <col min="14846" max="14846" width="4.33203125" style="9" customWidth="1"/>
    <col min="14847" max="14847" width="34.6640625" style="9" customWidth="1"/>
    <col min="14848" max="14848" width="0" style="9" hidden="1" customWidth="1"/>
    <col min="14849" max="14849" width="20" style="9" customWidth="1"/>
    <col min="14850" max="14850" width="20.88671875" style="9" customWidth="1"/>
    <col min="14851" max="14851" width="25" style="9" customWidth="1"/>
    <col min="14852" max="14852" width="18.6640625" style="9" customWidth="1"/>
    <col min="14853" max="14853" width="29.6640625" style="9" customWidth="1"/>
    <col min="14854" max="14854" width="13.44140625" style="9" customWidth="1"/>
    <col min="14855" max="14855" width="13.88671875" style="9" customWidth="1"/>
    <col min="14856" max="14860" width="16.5546875" style="9" customWidth="1"/>
    <col min="14861" max="14861" width="20.5546875" style="9" customWidth="1"/>
    <col min="14862" max="14862" width="21.109375" style="9" customWidth="1"/>
    <col min="14863" max="14863" width="9.5546875" style="9" customWidth="1"/>
    <col min="14864" max="14864" width="0.44140625" style="9" customWidth="1"/>
    <col min="14865" max="14871" width="6.44140625" style="9" customWidth="1"/>
    <col min="14872" max="15100" width="11.44140625" style="9"/>
    <col min="15101" max="15101" width="1" style="9" customWidth="1"/>
    <col min="15102" max="15102" width="4.33203125" style="9" customWidth="1"/>
    <col min="15103" max="15103" width="34.6640625" style="9" customWidth="1"/>
    <col min="15104" max="15104" width="0" style="9" hidden="1" customWidth="1"/>
    <col min="15105" max="15105" width="20" style="9" customWidth="1"/>
    <col min="15106" max="15106" width="20.88671875" style="9" customWidth="1"/>
    <col min="15107" max="15107" width="25" style="9" customWidth="1"/>
    <col min="15108" max="15108" width="18.6640625" style="9" customWidth="1"/>
    <col min="15109" max="15109" width="29.6640625" style="9" customWidth="1"/>
    <col min="15110" max="15110" width="13.44140625" style="9" customWidth="1"/>
    <col min="15111" max="15111" width="13.88671875" style="9" customWidth="1"/>
    <col min="15112" max="15116" width="16.5546875" style="9" customWidth="1"/>
    <col min="15117" max="15117" width="20.5546875" style="9" customWidth="1"/>
    <col min="15118" max="15118" width="21.109375" style="9" customWidth="1"/>
    <col min="15119" max="15119" width="9.5546875" style="9" customWidth="1"/>
    <col min="15120" max="15120" width="0.44140625" style="9" customWidth="1"/>
    <col min="15121" max="15127" width="6.44140625" style="9" customWidth="1"/>
    <col min="15128" max="15356" width="11.44140625" style="9"/>
    <col min="15357" max="15357" width="1" style="9" customWidth="1"/>
    <col min="15358" max="15358" width="4.33203125" style="9" customWidth="1"/>
    <col min="15359" max="15359" width="34.6640625" style="9" customWidth="1"/>
    <col min="15360" max="15360" width="0" style="9" hidden="1" customWidth="1"/>
    <col min="15361" max="15361" width="20" style="9" customWidth="1"/>
    <col min="15362" max="15362" width="20.88671875" style="9" customWidth="1"/>
    <col min="15363" max="15363" width="25" style="9" customWidth="1"/>
    <col min="15364" max="15364" width="18.6640625" style="9" customWidth="1"/>
    <col min="15365" max="15365" width="29.6640625" style="9" customWidth="1"/>
    <col min="15366" max="15366" width="13.44140625" style="9" customWidth="1"/>
    <col min="15367" max="15367" width="13.88671875" style="9" customWidth="1"/>
    <col min="15368" max="15372" width="16.5546875" style="9" customWidth="1"/>
    <col min="15373" max="15373" width="20.5546875" style="9" customWidth="1"/>
    <col min="15374" max="15374" width="21.109375" style="9" customWidth="1"/>
    <col min="15375" max="15375" width="9.5546875" style="9" customWidth="1"/>
    <col min="15376" max="15376" width="0.44140625" style="9" customWidth="1"/>
    <col min="15377" max="15383" width="6.44140625" style="9" customWidth="1"/>
    <col min="15384" max="15612" width="11.44140625" style="9"/>
    <col min="15613" max="15613" width="1" style="9" customWidth="1"/>
    <col min="15614" max="15614" width="4.33203125" style="9" customWidth="1"/>
    <col min="15615" max="15615" width="34.6640625" style="9" customWidth="1"/>
    <col min="15616" max="15616" width="0" style="9" hidden="1" customWidth="1"/>
    <col min="15617" max="15617" width="20" style="9" customWidth="1"/>
    <col min="15618" max="15618" width="20.88671875" style="9" customWidth="1"/>
    <col min="15619" max="15619" width="25" style="9" customWidth="1"/>
    <col min="15620" max="15620" width="18.6640625" style="9" customWidth="1"/>
    <col min="15621" max="15621" width="29.6640625" style="9" customWidth="1"/>
    <col min="15622" max="15622" width="13.44140625" style="9" customWidth="1"/>
    <col min="15623" max="15623" width="13.88671875" style="9" customWidth="1"/>
    <col min="15624" max="15628" width="16.5546875" style="9" customWidth="1"/>
    <col min="15629" max="15629" width="20.5546875" style="9" customWidth="1"/>
    <col min="15630" max="15630" width="21.109375" style="9" customWidth="1"/>
    <col min="15631" max="15631" width="9.5546875" style="9" customWidth="1"/>
    <col min="15632" max="15632" width="0.44140625" style="9" customWidth="1"/>
    <col min="15633" max="15639" width="6.44140625" style="9" customWidth="1"/>
    <col min="15640" max="15868" width="11.44140625" style="9"/>
    <col min="15869" max="15869" width="1" style="9" customWidth="1"/>
    <col min="15870" max="15870" width="4.33203125" style="9" customWidth="1"/>
    <col min="15871" max="15871" width="34.6640625" style="9" customWidth="1"/>
    <col min="15872" max="15872" width="0" style="9" hidden="1" customWidth="1"/>
    <col min="15873" max="15873" width="20" style="9" customWidth="1"/>
    <col min="15874" max="15874" width="20.88671875" style="9" customWidth="1"/>
    <col min="15875" max="15875" width="25" style="9" customWidth="1"/>
    <col min="15876" max="15876" width="18.6640625" style="9" customWidth="1"/>
    <col min="15877" max="15877" width="29.6640625" style="9" customWidth="1"/>
    <col min="15878" max="15878" width="13.44140625" style="9" customWidth="1"/>
    <col min="15879" max="15879" width="13.88671875" style="9" customWidth="1"/>
    <col min="15880" max="15884" width="16.5546875" style="9" customWidth="1"/>
    <col min="15885" max="15885" width="20.5546875" style="9" customWidth="1"/>
    <col min="15886" max="15886" width="21.109375" style="9" customWidth="1"/>
    <col min="15887" max="15887" width="9.5546875" style="9" customWidth="1"/>
    <col min="15888" max="15888" width="0.44140625" style="9" customWidth="1"/>
    <col min="15889" max="15895" width="6.44140625" style="9" customWidth="1"/>
    <col min="15896" max="16124" width="11.44140625" style="9"/>
    <col min="16125" max="16125" width="1" style="9" customWidth="1"/>
    <col min="16126" max="16126" width="4.33203125" style="9" customWidth="1"/>
    <col min="16127" max="16127" width="34.6640625" style="9" customWidth="1"/>
    <col min="16128" max="16128" width="0" style="9" hidden="1" customWidth="1"/>
    <col min="16129" max="16129" width="20" style="9" customWidth="1"/>
    <col min="16130" max="16130" width="20.88671875" style="9" customWidth="1"/>
    <col min="16131" max="16131" width="25" style="9" customWidth="1"/>
    <col min="16132" max="16132" width="18.6640625" style="9" customWidth="1"/>
    <col min="16133" max="16133" width="29.6640625" style="9" customWidth="1"/>
    <col min="16134" max="16134" width="13.44140625" style="9" customWidth="1"/>
    <col min="16135" max="16135" width="13.88671875" style="9" customWidth="1"/>
    <col min="16136" max="16140" width="16.5546875" style="9" customWidth="1"/>
    <col min="16141" max="16141" width="20.5546875" style="9" customWidth="1"/>
    <col min="16142" max="16142" width="21.109375" style="9" customWidth="1"/>
    <col min="16143" max="16143" width="9.5546875" style="9" customWidth="1"/>
    <col min="16144" max="16144" width="0.44140625" style="9" customWidth="1"/>
    <col min="16145" max="16151" width="6.44140625" style="9" customWidth="1"/>
    <col min="16152" max="16372" width="11.44140625" style="9"/>
    <col min="16373" max="16384" width="11.44140625" style="9" customWidth="1"/>
  </cols>
  <sheetData>
    <row r="2" spans="1:17" ht="25.8" x14ac:dyDescent="0.3">
      <c r="B2" s="324" t="s">
        <v>61</v>
      </c>
      <c r="C2" s="325"/>
      <c r="D2" s="325"/>
      <c r="E2" s="325"/>
      <c r="F2" s="325"/>
      <c r="G2" s="325"/>
      <c r="H2" s="325"/>
      <c r="I2" s="325"/>
      <c r="J2" s="325"/>
      <c r="K2" s="325"/>
      <c r="L2" s="325"/>
      <c r="M2" s="325"/>
      <c r="N2" s="325"/>
      <c r="O2" s="325"/>
      <c r="P2" s="325"/>
      <c r="Q2" s="325"/>
    </row>
    <row r="4" spans="1:17" ht="25.8" x14ac:dyDescent="0.3">
      <c r="B4" s="339" t="s">
        <v>47</v>
      </c>
      <c r="C4" s="339"/>
      <c r="D4" s="339"/>
      <c r="E4" s="339"/>
      <c r="F4" s="339"/>
      <c r="G4" s="339"/>
      <c r="H4" s="339"/>
      <c r="I4" s="339"/>
      <c r="J4" s="339"/>
      <c r="K4" s="339"/>
      <c r="L4" s="339"/>
      <c r="M4" s="339"/>
      <c r="N4" s="339"/>
      <c r="O4" s="339"/>
      <c r="P4" s="339"/>
      <c r="Q4" s="339"/>
    </row>
    <row r="5" spans="1:17" s="85" customFormat="1" ht="21" x14ac:dyDescent="0.4">
      <c r="A5" s="360" t="s">
        <v>117</v>
      </c>
      <c r="B5" s="360"/>
      <c r="C5" s="360"/>
      <c r="D5" s="360"/>
      <c r="E5" s="360"/>
      <c r="F5" s="360"/>
      <c r="G5" s="360"/>
      <c r="H5" s="360"/>
      <c r="I5" s="360"/>
      <c r="J5" s="360"/>
      <c r="K5" s="360"/>
      <c r="L5" s="360"/>
    </row>
    <row r="6" spans="1:17" ht="15" thickBot="1" x14ac:dyDescent="0.35"/>
    <row r="7" spans="1:17" ht="21.6" thickBot="1" x14ac:dyDescent="0.35">
      <c r="B7" s="11" t="s">
        <v>4</v>
      </c>
      <c r="C7" s="342" t="s">
        <v>118</v>
      </c>
      <c r="D7" s="342"/>
      <c r="E7" s="342"/>
      <c r="F7" s="342"/>
      <c r="G7" s="342"/>
      <c r="H7" s="342"/>
      <c r="I7" s="342"/>
      <c r="J7" s="342"/>
      <c r="K7" s="342"/>
      <c r="L7" s="342"/>
      <c r="M7" s="342"/>
      <c r="N7" s="342"/>
      <c r="O7" s="343"/>
    </row>
    <row r="8" spans="1:17" ht="16.2" thickBot="1" x14ac:dyDescent="0.35">
      <c r="B8" s="12" t="s">
        <v>5</v>
      </c>
      <c r="C8" s="342"/>
      <c r="D8" s="342"/>
      <c r="E8" s="342"/>
      <c r="F8" s="342"/>
      <c r="G8" s="342"/>
      <c r="H8" s="342"/>
      <c r="I8" s="342"/>
      <c r="J8" s="342"/>
      <c r="K8" s="342"/>
      <c r="L8" s="342"/>
      <c r="M8" s="342"/>
      <c r="N8" s="342"/>
      <c r="O8" s="343"/>
    </row>
    <row r="9" spans="1:17" ht="16.2" thickBot="1" x14ac:dyDescent="0.35">
      <c r="B9" s="12" t="s">
        <v>6</v>
      </c>
      <c r="C9" s="342"/>
      <c r="D9" s="342"/>
      <c r="E9" s="342"/>
      <c r="F9" s="342"/>
      <c r="G9" s="342"/>
      <c r="H9" s="342"/>
      <c r="I9" s="342"/>
      <c r="J9" s="342"/>
      <c r="K9" s="342"/>
      <c r="L9" s="342"/>
      <c r="M9" s="342"/>
      <c r="N9" s="342"/>
      <c r="O9" s="343"/>
    </row>
    <row r="10" spans="1:17" ht="16.2" thickBot="1" x14ac:dyDescent="0.35">
      <c r="B10" s="12" t="s">
        <v>7</v>
      </c>
      <c r="C10" s="342"/>
      <c r="D10" s="342"/>
      <c r="E10" s="342"/>
      <c r="F10" s="342"/>
      <c r="G10" s="342"/>
      <c r="H10" s="342"/>
      <c r="I10" s="342"/>
      <c r="J10" s="342"/>
      <c r="K10" s="342"/>
      <c r="L10" s="342"/>
      <c r="M10" s="342"/>
      <c r="N10" s="342"/>
      <c r="O10" s="343"/>
    </row>
    <row r="11" spans="1:17" ht="16.2" thickBot="1" x14ac:dyDescent="0.35">
      <c r="B11" s="12" t="s">
        <v>8</v>
      </c>
      <c r="C11" s="366">
        <v>72</v>
      </c>
      <c r="D11" s="366"/>
      <c r="E11" s="367"/>
      <c r="F11" s="32"/>
      <c r="G11" s="32"/>
      <c r="H11" s="32"/>
      <c r="I11" s="32"/>
      <c r="J11" s="32"/>
      <c r="K11" s="32"/>
      <c r="L11" s="32"/>
      <c r="M11" s="32"/>
      <c r="N11" s="32"/>
      <c r="O11" s="33"/>
    </row>
    <row r="12" spans="1:17" ht="16.2" thickBot="1" x14ac:dyDescent="0.35">
      <c r="B12" s="14" t="s">
        <v>9</v>
      </c>
      <c r="C12" s="15">
        <v>41979</v>
      </c>
      <c r="D12" s="16"/>
      <c r="E12" s="133"/>
      <c r="F12" s="16"/>
      <c r="G12" s="16"/>
      <c r="H12" s="16"/>
      <c r="I12" s="16"/>
      <c r="J12" s="16"/>
      <c r="K12" s="16"/>
      <c r="L12" s="16"/>
      <c r="M12" s="16"/>
      <c r="N12" s="16"/>
      <c r="O12" s="17"/>
    </row>
    <row r="13" spans="1:17" ht="15.6" x14ac:dyDescent="0.3">
      <c r="B13" s="13"/>
      <c r="C13" s="18"/>
      <c r="D13" s="19"/>
      <c r="E13" s="134"/>
      <c r="F13" s="19"/>
      <c r="G13" s="19"/>
      <c r="H13" s="19"/>
      <c r="I13" s="88"/>
      <c r="J13" s="88"/>
      <c r="K13" s="88"/>
      <c r="L13" s="88"/>
      <c r="M13" s="88"/>
      <c r="N13" s="88"/>
      <c r="O13" s="19"/>
    </row>
    <row r="14" spans="1:17" x14ac:dyDescent="0.3">
      <c r="I14" s="88"/>
      <c r="J14" s="88"/>
      <c r="K14" s="88"/>
      <c r="L14" s="88"/>
      <c r="M14" s="88"/>
      <c r="N14" s="88"/>
      <c r="O14" s="89"/>
    </row>
    <row r="15" spans="1:17" x14ac:dyDescent="0.3">
      <c r="B15" s="363" t="s">
        <v>63</v>
      </c>
      <c r="C15" s="363"/>
      <c r="D15" s="127" t="s">
        <v>12</v>
      </c>
      <c r="E15" s="127" t="s">
        <v>13</v>
      </c>
      <c r="F15" s="127" t="s">
        <v>28</v>
      </c>
      <c r="G15" s="74"/>
      <c r="I15" s="34"/>
      <c r="J15" s="34"/>
      <c r="K15" s="34"/>
      <c r="L15" s="34"/>
      <c r="M15" s="34"/>
      <c r="N15" s="34"/>
      <c r="O15" s="89"/>
    </row>
    <row r="16" spans="1:17" x14ac:dyDescent="0.3">
      <c r="B16" s="363"/>
      <c r="C16" s="363"/>
      <c r="D16" s="127">
        <v>72</v>
      </c>
      <c r="E16" s="135">
        <v>1154819393</v>
      </c>
      <c r="F16" s="111">
        <v>553</v>
      </c>
      <c r="G16" s="75"/>
      <c r="I16" s="35"/>
      <c r="J16" s="35"/>
      <c r="K16" s="35"/>
      <c r="L16" s="35"/>
      <c r="M16" s="35"/>
      <c r="N16" s="35"/>
      <c r="O16" s="89"/>
    </row>
    <row r="17" spans="1:15" x14ac:dyDescent="0.3">
      <c r="B17" s="363"/>
      <c r="C17" s="363"/>
      <c r="D17" s="127"/>
      <c r="E17" s="135"/>
      <c r="F17" s="111"/>
      <c r="G17" s="75"/>
      <c r="I17" s="35"/>
      <c r="J17" s="35"/>
      <c r="K17" s="35"/>
      <c r="L17" s="35"/>
      <c r="M17" s="35"/>
      <c r="N17" s="35"/>
      <c r="O17" s="89"/>
    </row>
    <row r="18" spans="1:15" x14ac:dyDescent="0.3">
      <c r="B18" s="363"/>
      <c r="C18" s="363"/>
      <c r="D18" s="127"/>
      <c r="E18" s="135"/>
      <c r="F18" s="111"/>
      <c r="G18" s="75"/>
      <c r="I18" s="35"/>
      <c r="J18" s="35"/>
      <c r="K18" s="35"/>
      <c r="L18" s="35"/>
      <c r="M18" s="35"/>
      <c r="N18" s="35"/>
      <c r="O18" s="89"/>
    </row>
    <row r="19" spans="1:15" x14ac:dyDescent="0.3">
      <c r="B19" s="363"/>
      <c r="C19" s="363"/>
      <c r="D19" s="127"/>
      <c r="E19" s="135"/>
      <c r="F19" s="111"/>
      <c r="G19" s="75"/>
      <c r="H19" s="22"/>
      <c r="I19" s="35"/>
      <c r="J19" s="35"/>
      <c r="K19" s="35"/>
      <c r="L19" s="35"/>
      <c r="M19" s="35"/>
      <c r="N19" s="35"/>
      <c r="O19" s="20"/>
    </row>
    <row r="20" spans="1:15" x14ac:dyDescent="0.3">
      <c r="B20" s="363"/>
      <c r="C20" s="363"/>
      <c r="D20" s="127"/>
      <c r="E20" s="135"/>
      <c r="F20" s="111"/>
      <c r="G20" s="75"/>
      <c r="H20" s="22"/>
      <c r="I20" s="37"/>
      <c r="J20" s="37"/>
      <c r="K20" s="37"/>
      <c r="L20" s="37"/>
      <c r="M20" s="37"/>
      <c r="N20" s="37"/>
      <c r="O20" s="20"/>
    </row>
    <row r="21" spans="1:15" x14ac:dyDescent="0.3">
      <c r="B21" s="363"/>
      <c r="C21" s="363"/>
      <c r="D21" s="127"/>
      <c r="E21" s="135"/>
      <c r="F21" s="111"/>
      <c r="G21" s="75"/>
      <c r="H21" s="22"/>
      <c r="I21" s="88"/>
      <c r="J21" s="88"/>
      <c r="K21" s="88"/>
      <c r="L21" s="88"/>
      <c r="M21" s="88"/>
      <c r="N21" s="88"/>
      <c r="O21" s="20"/>
    </row>
    <row r="22" spans="1:15" x14ac:dyDescent="0.3">
      <c r="B22" s="363"/>
      <c r="C22" s="363"/>
      <c r="D22" s="127"/>
      <c r="E22" s="135"/>
      <c r="F22" s="111"/>
      <c r="G22" s="75"/>
      <c r="H22" s="22"/>
      <c r="I22" s="88"/>
      <c r="J22" s="88"/>
      <c r="K22" s="88"/>
      <c r="L22" s="88"/>
      <c r="M22" s="88"/>
      <c r="N22" s="88"/>
      <c r="O22" s="20"/>
    </row>
    <row r="23" spans="1:15" ht="15" thickBot="1" x14ac:dyDescent="0.35">
      <c r="B23" s="340" t="s">
        <v>14</v>
      </c>
      <c r="C23" s="341"/>
      <c r="D23" s="127"/>
      <c r="E23" s="136">
        <f>SUM(E16:E22)</f>
        <v>1154819393</v>
      </c>
      <c r="F23" s="111">
        <f>SUM(F16:F22)</f>
        <v>553</v>
      </c>
      <c r="G23" s="75"/>
      <c r="H23" s="22"/>
      <c r="I23" s="88"/>
      <c r="J23" s="88"/>
      <c r="K23" s="88"/>
      <c r="L23" s="88"/>
      <c r="M23" s="88"/>
      <c r="N23" s="88"/>
      <c r="O23" s="20"/>
    </row>
    <row r="24" spans="1:15" ht="29.4" thickBot="1" x14ac:dyDescent="0.35">
      <c r="A24" s="39"/>
      <c r="B24" s="48" t="s">
        <v>15</v>
      </c>
      <c r="C24" s="48" t="s">
        <v>64</v>
      </c>
      <c r="E24" s="137"/>
      <c r="F24" s="34"/>
      <c r="G24" s="34"/>
      <c r="H24" s="34"/>
      <c r="I24" s="10"/>
      <c r="J24" s="10"/>
      <c r="K24" s="10"/>
      <c r="L24" s="10"/>
      <c r="M24" s="10"/>
      <c r="N24" s="10"/>
    </row>
    <row r="25" spans="1:15" ht="15" thickBot="1" x14ac:dyDescent="0.35">
      <c r="A25" s="40">
        <v>1</v>
      </c>
      <c r="C25" s="41">
        <f>+F23*80%</f>
        <v>442.40000000000003</v>
      </c>
      <c r="D25" s="38"/>
      <c r="E25" s="138">
        <f>E23</f>
        <v>1154819393</v>
      </c>
      <c r="F25" s="36"/>
      <c r="G25" s="36"/>
      <c r="H25" s="36"/>
      <c r="I25" s="23"/>
      <c r="J25" s="23"/>
      <c r="K25" s="23"/>
      <c r="L25" s="23"/>
      <c r="M25" s="23"/>
      <c r="N25" s="23"/>
    </row>
    <row r="26" spans="1:15" x14ac:dyDescent="0.3">
      <c r="A26" s="81"/>
      <c r="C26" s="82"/>
      <c r="D26" s="35"/>
      <c r="E26" s="139"/>
      <c r="F26" s="36"/>
      <c r="G26" s="36"/>
      <c r="H26" s="36"/>
      <c r="I26" s="23"/>
      <c r="J26" s="23"/>
      <c r="K26" s="23"/>
      <c r="L26" s="23"/>
      <c r="M26" s="23"/>
      <c r="N26" s="23"/>
    </row>
    <row r="27" spans="1:15" x14ac:dyDescent="0.3">
      <c r="A27" s="81"/>
      <c r="C27" s="82"/>
      <c r="D27" s="35"/>
      <c r="E27" s="139"/>
      <c r="F27" s="36"/>
      <c r="G27" s="36"/>
      <c r="H27" s="36"/>
      <c r="I27" s="23"/>
      <c r="J27" s="23"/>
      <c r="K27" s="23"/>
      <c r="L27" s="23"/>
      <c r="M27" s="23"/>
      <c r="N27" s="23"/>
    </row>
    <row r="28" spans="1:15" x14ac:dyDescent="0.3">
      <c r="A28" s="81"/>
      <c r="B28" s="103" t="s">
        <v>95</v>
      </c>
      <c r="C28" s="85"/>
      <c r="D28" s="85"/>
      <c r="F28" s="85"/>
      <c r="G28" s="85"/>
      <c r="H28" s="85"/>
      <c r="I28" s="88"/>
      <c r="J28" s="88"/>
      <c r="K28" s="88"/>
      <c r="L28" s="88"/>
      <c r="M28" s="88"/>
      <c r="N28" s="88"/>
      <c r="O28" s="89"/>
    </row>
    <row r="29" spans="1:15" x14ac:dyDescent="0.3">
      <c r="A29" s="81"/>
      <c r="B29" s="85"/>
      <c r="C29" s="85"/>
      <c r="D29" s="85"/>
      <c r="F29" s="85"/>
      <c r="G29" s="85"/>
      <c r="H29" s="85"/>
      <c r="I29" s="88"/>
      <c r="J29" s="88"/>
      <c r="K29" s="88"/>
      <c r="L29" s="88"/>
      <c r="M29" s="88"/>
      <c r="N29" s="88"/>
      <c r="O29" s="89"/>
    </row>
    <row r="30" spans="1:15" x14ac:dyDescent="0.3">
      <c r="A30" s="81"/>
      <c r="B30" s="106" t="s">
        <v>32</v>
      </c>
      <c r="C30" s="106" t="s">
        <v>96</v>
      </c>
      <c r="D30" s="106" t="s">
        <v>97</v>
      </c>
      <c r="F30" s="85"/>
      <c r="G30" s="85"/>
      <c r="H30" s="85"/>
      <c r="I30" s="88"/>
      <c r="J30" s="88"/>
      <c r="K30" s="88"/>
      <c r="L30" s="88"/>
      <c r="M30" s="88"/>
      <c r="N30" s="88"/>
      <c r="O30" s="89"/>
    </row>
    <row r="31" spans="1:15" x14ac:dyDescent="0.3">
      <c r="A31" s="81"/>
      <c r="B31" s="102" t="s">
        <v>98</v>
      </c>
      <c r="C31" s="102" t="s">
        <v>96</v>
      </c>
      <c r="D31" s="102"/>
      <c r="F31" s="85"/>
      <c r="G31" s="85"/>
      <c r="H31" s="85"/>
      <c r="I31" s="88"/>
      <c r="J31" s="88"/>
      <c r="K31" s="88"/>
      <c r="L31" s="88"/>
      <c r="M31" s="88"/>
      <c r="N31" s="88"/>
      <c r="O31" s="89"/>
    </row>
    <row r="32" spans="1:15" x14ac:dyDescent="0.3">
      <c r="A32" s="81"/>
      <c r="B32" s="102" t="s">
        <v>99</v>
      </c>
      <c r="C32" s="102" t="s">
        <v>96</v>
      </c>
      <c r="D32" s="102"/>
      <c r="F32" s="85"/>
      <c r="G32" s="85"/>
      <c r="H32" s="85"/>
      <c r="I32" s="88"/>
      <c r="J32" s="88"/>
      <c r="K32" s="88"/>
      <c r="L32" s="88"/>
      <c r="M32" s="88"/>
      <c r="N32" s="88"/>
      <c r="O32" s="89"/>
    </row>
    <row r="33" spans="1:15" x14ac:dyDescent="0.3">
      <c r="A33" s="81"/>
      <c r="B33" s="102" t="s">
        <v>100</v>
      </c>
      <c r="C33" s="102" t="s">
        <v>96</v>
      </c>
      <c r="D33" s="102"/>
      <c r="F33" s="85"/>
      <c r="G33" s="85"/>
      <c r="H33" s="85"/>
      <c r="I33" s="88"/>
      <c r="J33" s="88"/>
      <c r="K33" s="88"/>
      <c r="L33" s="88"/>
      <c r="M33" s="88"/>
      <c r="N33" s="88"/>
      <c r="O33" s="89"/>
    </row>
    <row r="34" spans="1:15" x14ac:dyDescent="0.3">
      <c r="A34" s="81"/>
      <c r="B34" s="102" t="s">
        <v>101</v>
      </c>
      <c r="C34" s="102" t="s">
        <v>96</v>
      </c>
      <c r="D34" s="102"/>
      <c r="F34" s="85"/>
      <c r="G34" s="85"/>
      <c r="H34" s="85"/>
      <c r="I34" s="88"/>
      <c r="J34" s="88"/>
      <c r="K34" s="88"/>
      <c r="L34" s="88"/>
      <c r="M34" s="88"/>
      <c r="N34" s="88"/>
      <c r="O34" s="89"/>
    </row>
    <row r="35" spans="1:15" x14ac:dyDescent="0.3">
      <c r="A35" s="81"/>
      <c r="B35" s="85"/>
      <c r="C35" s="85"/>
      <c r="D35" s="85"/>
      <c r="F35" s="85"/>
      <c r="G35" s="85"/>
      <c r="H35" s="85"/>
      <c r="I35" s="88"/>
      <c r="J35" s="88"/>
      <c r="K35" s="88"/>
      <c r="L35" s="88"/>
      <c r="M35" s="88"/>
      <c r="N35" s="88"/>
      <c r="O35" s="89"/>
    </row>
    <row r="36" spans="1:15" x14ac:dyDescent="0.3">
      <c r="A36" s="81"/>
      <c r="B36" s="85"/>
      <c r="C36" s="85"/>
      <c r="D36" s="85"/>
      <c r="F36" s="85"/>
      <c r="G36" s="85"/>
      <c r="H36" s="85"/>
      <c r="I36" s="88"/>
      <c r="J36" s="88"/>
      <c r="K36" s="88"/>
      <c r="L36" s="88"/>
      <c r="M36" s="88"/>
      <c r="N36" s="88"/>
      <c r="O36" s="89"/>
    </row>
    <row r="37" spans="1:15" x14ac:dyDescent="0.3">
      <c r="A37" s="81"/>
      <c r="B37" s="103" t="s">
        <v>102</v>
      </c>
      <c r="C37" s="85"/>
      <c r="D37" s="85"/>
      <c r="F37" s="85"/>
      <c r="G37" s="85"/>
      <c r="H37" s="85"/>
      <c r="I37" s="88"/>
      <c r="J37" s="88"/>
      <c r="K37" s="88"/>
      <c r="L37" s="88"/>
      <c r="M37" s="88"/>
      <c r="N37" s="88"/>
      <c r="O37" s="89"/>
    </row>
    <row r="38" spans="1:15" x14ac:dyDescent="0.3">
      <c r="A38" s="81"/>
      <c r="B38" s="85"/>
      <c r="C38" s="85"/>
      <c r="D38" s="85"/>
      <c r="F38" s="85"/>
      <c r="G38" s="85"/>
      <c r="H38" s="85"/>
      <c r="I38" s="88"/>
      <c r="J38" s="88"/>
      <c r="K38" s="88"/>
      <c r="L38" s="88"/>
      <c r="M38" s="88"/>
      <c r="N38" s="88"/>
      <c r="O38" s="89"/>
    </row>
    <row r="39" spans="1:15" x14ac:dyDescent="0.3">
      <c r="A39" s="81"/>
      <c r="B39" s="85"/>
      <c r="C39" s="85"/>
      <c r="D39" s="85"/>
      <c r="F39" s="85"/>
      <c r="G39" s="85"/>
      <c r="H39" s="85"/>
      <c r="I39" s="88"/>
      <c r="J39" s="88"/>
      <c r="K39" s="88"/>
      <c r="L39" s="88"/>
      <c r="M39" s="88"/>
      <c r="N39" s="88"/>
      <c r="O39" s="89"/>
    </row>
    <row r="40" spans="1:15" x14ac:dyDescent="0.3">
      <c r="A40" s="81"/>
      <c r="B40" s="106" t="s">
        <v>32</v>
      </c>
      <c r="C40" s="106" t="s">
        <v>57</v>
      </c>
      <c r="D40" s="105" t="s">
        <v>50</v>
      </c>
      <c r="E40" s="105" t="s">
        <v>16</v>
      </c>
      <c r="F40" s="85"/>
      <c r="G40" s="85"/>
      <c r="H40" s="85"/>
      <c r="I40" s="88"/>
      <c r="J40" s="88"/>
      <c r="K40" s="88"/>
      <c r="L40" s="88"/>
      <c r="M40" s="88"/>
      <c r="N40" s="88"/>
      <c r="O40" s="89"/>
    </row>
    <row r="41" spans="1:15" ht="27.6" x14ac:dyDescent="0.3">
      <c r="A41" s="81"/>
      <c r="B41" s="86" t="s">
        <v>103</v>
      </c>
      <c r="C41" s="87">
        <v>40</v>
      </c>
      <c r="D41" s="124">
        <v>40</v>
      </c>
      <c r="E41" s="335">
        <f>+D41+D42</f>
        <v>100</v>
      </c>
      <c r="F41" s="85"/>
      <c r="G41" s="85"/>
      <c r="H41" s="85"/>
      <c r="I41" s="88"/>
      <c r="J41" s="88"/>
      <c r="K41" s="88"/>
      <c r="L41" s="88"/>
      <c r="M41" s="88"/>
      <c r="N41" s="88"/>
      <c r="O41" s="89"/>
    </row>
    <row r="42" spans="1:15" ht="55.2" x14ac:dyDescent="0.3">
      <c r="A42" s="81"/>
      <c r="B42" s="86" t="s">
        <v>104</v>
      </c>
      <c r="C42" s="87">
        <v>60</v>
      </c>
      <c r="D42" s="124">
        <v>60</v>
      </c>
      <c r="E42" s="336"/>
      <c r="F42" s="85"/>
      <c r="G42" s="85"/>
      <c r="H42" s="85"/>
      <c r="I42" s="88"/>
      <c r="J42" s="88"/>
      <c r="K42" s="88"/>
      <c r="L42" s="88"/>
      <c r="M42" s="88"/>
      <c r="N42" s="88"/>
      <c r="O42" s="89"/>
    </row>
    <row r="43" spans="1:15" x14ac:dyDescent="0.3">
      <c r="A43" s="81"/>
      <c r="C43" s="82"/>
      <c r="D43" s="35"/>
      <c r="E43" s="139"/>
      <c r="F43" s="36"/>
      <c r="G43" s="36"/>
      <c r="H43" s="36"/>
      <c r="I43" s="23"/>
      <c r="J43" s="23"/>
      <c r="K43" s="23"/>
      <c r="L43" s="23"/>
      <c r="M43" s="23"/>
      <c r="N43" s="23"/>
    </row>
    <row r="44" spans="1:15" x14ac:dyDescent="0.3">
      <c r="A44" s="81"/>
      <c r="C44" s="82"/>
      <c r="D44" s="35"/>
      <c r="E44" s="139"/>
      <c r="F44" s="36"/>
      <c r="G44" s="36"/>
      <c r="H44" s="36"/>
      <c r="I44" s="23"/>
      <c r="J44" s="23"/>
      <c r="K44" s="23"/>
      <c r="L44" s="23"/>
      <c r="M44" s="23"/>
      <c r="N44" s="23"/>
    </row>
    <row r="45" spans="1:15" x14ac:dyDescent="0.3">
      <c r="A45" s="81"/>
      <c r="C45" s="82"/>
      <c r="D45" s="35"/>
      <c r="E45" s="139"/>
      <c r="F45" s="36"/>
      <c r="G45" s="36"/>
      <c r="H45" s="36"/>
      <c r="I45" s="23"/>
      <c r="J45" s="23"/>
      <c r="K45" s="23"/>
      <c r="L45" s="23"/>
      <c r="M45" s="23"/>
      <c r="N45" s="23"/>
    </row>
    <row r="46" spans="1:15" ht="15" thickBot="1" x14ac:dyDescent="0.35">
      <c r="M46" s="365" t="s">
        <v>34</v>
      </c>
      <c r="N46" s="365"/>
      <c r="O46" s="365"/>
    </row>
    <row r="47" spans="1:15" x14ac:dyDescent="0.3">
      <c r="B47" s="112" t="s">
        <v>29</v>
      </c>
      <c r="M47" s="59"/>
      <c r="N47" s="59"/>
      <c r="O47" s="59"/>
    </row>
    <row r="48" spans="1:15" ht="15" thickBot="1" x14ac:dyDescent="0.35">
      <c r="M48" s="59"/>
      <c r="N48" s="59"/>
      <c r="O48" s="59"/>
    </row>
    <row r="49" spans="1:27" s="88" customFormat="1" ht="57.6" x14ac:dyDescent="0.3">
      <c r="B49" s="99" t="s">
        <v>105</v>
      </c>
      <c r="C49" s="99" t="s">
        <v>106</v>
      </c>
      <c r="D49" s="99" t="s">
        <v>107</v>
      </c>
      <c r="E49" s="99" t="s">
        <v>44</v>
      </c>
      <c r="F49" s="99" t="s">
        <v>22</v>
      </c>
      <c r="G49" s="99" t="s">
        <v>65</v>
      </c>
      <c r="H49" s="99" t="s">
        <v>17</v>
      </c>
      <c r="I49" s="99" t="s">
        <v>10</v>
      </c>
      <c r="J49" s="99" t="s">
        <v>30</v>
      </c>
      <c r="K49" s="99" t="s">
        <v>60</v>
      </c>
      <c r="L49" s="99" t="s">
        <v>20</v>
      </c>
      <c r="M49" s="84" t="s">
        <v>26</v>
      </c>
      <c r="N49" s="99" t="s">
        <v>135</v>
      </c>
      <c r="O49" s="99" t="s">
        <v>108</v>
      </c>
      <c r="P49" s="99" t="s">
        <v>35</v>
      </c>
      <c r="Q49" s="126" t="s">
        <v>11</v>
      </c>
      <c r="R49" s="126" t="s">
        <v>19</v>
      </c>
    </row>
    <row r="50" spans="1:27" s="154" customFormat="1" ht="72" x14ac:dyDescent="0.3">
      <c r="A50" s="141">
        <v>1</v>
      </c>
      <c r="B50" s="142" t="s">
        <v>118</v>
      </c>
      <c r="C50" s="142" t="s">
        <v>118</v>
      </c>
      <c r="D50" s="142" t="s">
        <v>129</v>
      </c>
      <c r="E50" s="143" t="s">
        <v>130</v>
      </c>
      <c r="F50" s="144" t="s">
        <v>96</v>
      </c>
      <c r="G50" s="144" t="s">
        <v>120</v>
      </c>
      <c r="H50" s="145">
        <v>40642</v>
      </c>
      <c r="I50" s="145">
        <v>40846</v>
      </c>
      <c r="J50" s="146" t="s">
        <v>97</v>
      </c>
      <c r="K50" s="147">
        <f>(I50-H50)/30</f>
        <v>6.8</v>
      </c>
      <c r="L50" s="147" t="s">
        <v>120</v>
      </c>
      <c r="M50" s="148">
        <v>123</v>
      </c>
      <c r="N50" s="148">
        <v>123</v>
      </c>
      <c r="O50" s="149" t="s">
        <v>120</v>
      </c>
      <c r="P50" s="150">
        <v>78588326</v>
      </c>
      <c r="Q50" s="151" t="s">
        <v>131</v>
      </c>
      <c r="R50" s="152" t="s">
        <v>128</v>
      </c>
      <c r="S50" s="153"/>
      <c r="T50" s="153"/>
      <c r="U50" s="153"/>
      <c r="V50" s="153"/>
      <c r="W50" s="153"/>
      <c r="X50" s="153"/>
      <c r="Y50" s="153"/>
      <c r="Z50" s="153"/>
      <c r="AA50" s="153"/>
    </row>
    <row r="51" spans="1:27" s="94" customFormat="1" ht="72" x14ac:dyDescent="0.3">
      <c r="A51" s="42">
        <f>+A50+1</f>
        <v>2</v>
      </c>
      <c r="B51" s="95" t="s">
        <v>118</v>
      </c>
      <c r="C51" s="142" t="s">
        <v>118</v>
      </c>
      <c r="D51" s="95" t="s">
        <v>125</v>
      </c>
      <c r="E51" s="42">
        <v>2120475</v>
      </c>
      <c r="F51" s="42" t="s">
        <v>96</v>
      </c>
      <c r="G51" s="42" t="s">
        <v>120</v>
      </c>
      <c r="H51" s="115">
        <v>40973</v>
      </c>
      <c r="I51" s="115">
        <v>41064</v>
      </c>
      <c r="J51" s="42" t="s">
        <v>97</v>
      </c>
      <c r="K51" s="113">
        <f>(I51-H51)/30</f>
        <v>3.0333333333333332</v>
      </c>
      <c r="L51" s="110" t="s">
        <v>120</v>
      </c>
      <c r="M51" s="42">
        <v>123</v>
      </c>
      <c r="N51" s="42">
        <v>123</v>
      </c>
      <c r="O51" s="42" t="s">
        <v>120</v>
      </c>
      <c r="P51" s="132">
        <v>40793688</v>
      </c>
      <c r="Q51" s="42">
        <v>69</v>
      </c>
      <c r="R51" s="152" t="s">
        <v>128</v>
      </c>
      <c r="S51" s="93"/>
      <c r="T51" s="93"/>
      <c r="U51" s="93"/>
      <c r="V51" s="93"/>
      <c r="W51" s="93"/>
      <c r="X51" s="93"/>
      <c r="Y51" s="93"/>
      <c r="Z51" s="93"/>
      <c r="AA51" s="93"/>
    </row>
    <row r="52" spans="1:27" s="154" customFormat="1" ht="72" x14ac:dyDescent="0.3">
      <c r="A52" s="141">
        <f>+A51+1</f>
        <v>3</v>
      </c>
      <c r="B52" s="142" t="s">
        <v>118</v>
      </c>
      <c r="C52" s="142" t="s">
        <v>118</v>
      </c>
      <c r="D52" s="142" t="s">
        <v>125</v>
      </c>
      <c r="E52" s="141">
        <v>2122016</v>
      </c>
      <c r="F52" s="144" t="s">
        <v>96</v>
      </c>
      <c r="G52" s="144" t="s">
        <v>120</v>
      </c>
      <c r="H52" s="145">
        <v>41122</v>
      </c>
      <c r="I52" s="145">
        <v>41258</v>
      </c>
      <c r="J52" s="146" t="s">
        <v>97</v>
      </c>
      <c r="K52" s="147">
        <f>(I52-H52)/30</f>
        <v>4.5333333333333332</v>
      </c>
      <c r="L52" s="158" t="s">
        <v>120</v>
      </c>
      <c r="M52" s="141">
        <v>123</v>
      </c>
      <c r="N52" s="141">
        <v>123</v>
      </c>
      <c r="O52" s="149" t="s">
        <v>120</v>
      </c>
      <c r="P52" s="150">
        <v>81649491</v>
      </c>
      <c r="Q52" s="160">
        <v>70</v>
      </c>
      <c r="R52" s="152" t="s">
        <v>128</v>
      </c>
      <c r="S52" s="153"/>
      <c r="T52" s="153"/>
      <c r="U52" s="153"/>
      <c r="V52" s="153"/>
      <c r="W52" s="153"/>
      <c r="X52" s="153"/>
      <c r="Y52" s="153"/>
      <c r="Z52" s="153"/>
      <c r="AA52" s="153"/>
    </row>
    <row r="53" spans="1:27" s="154" customFormat="1" ht="72" x14ac:dyDescent="0.3">
      <c r="A53" s="141">
        <f t="shared" ref="A53:A57" si="0">+A52+1</f>
        <v>4</v>
      </c>
      <c r="B53" s="142" t="s">
        <v>118</v>
      </c>
      <c r="C53" s="142" t="s">
        <v>118</v>
      </c>
      <c r="D53" s="142" t="s">
        <v>129</v>
      </c>
      <c r="E53" s="178" t="s">
        <v>132</v>
      </c>
      <c r="F53" s="144" t="s">
        <v>96</v>
      </c>
      <c r="G53" s="144" t="s">
        <v>120</v>
      </c>
      <c r="H53" s="145">
        <v>40301</v>
      </c>
      <c r="I53" s="145">
        <v>40527</v>
      </c>
      <c r="J53" s="146" t="s">
        <v>97</v>
      </c>
      <c r="K53" s="147">
        <f>(I53-H53)/30</f>
        <v>7.5333333333333332</v>
      </c>
      <c r="L53" s="146" t="s">
        <v>120</v>
      </c>
      <c r="M53" s="141">
        <v>1470</v>
      </c>
      <c r="N53" s="141">
        <v>1470</v>
      </c>
      <c r="O53" s="149" t="s">
        <v>120</v>
      </c>
      <c r="P53" s="157">
        <v>2302234708</v>
      </c>
      <c r="Q53" s="157" t="s">
        <v>136</v>
      </c>
      <c r="R53" s="152" t="s">
        <v>128</v>
      </c>
      <c r="S53" s="153"/>
      <c r="T53" s="153"/>
      <c r="U53" s="153"/>
      <c r="V53" s="153"/>
      <c r="W53" s="153"/>
      <c r="X53" s="153"/>
      <c r="Y53" s="153"/>
      <c r="Z53" s="153"/>
      <c r="AA53" s="153"/>
    </row>
    <row r="54" spans="1:27" s="154" customFormat="1" ht="72" x14ac:dyDescent="0.3">
      <c r="A54" s="141">
        <f t="shared" si="0"/>
        <v>5</v>
      </c>
      <c r="B54" s="142" t="s">
        <v>118</v>
      </c>
      <c r="C54" s="142" t="s">
        <v>118</v>
      </c>
      <c r="D54" s="142" t="s">
        <v>125</v>
      </c>
      <c r="E54" s="141">
        <v>2111941</v>
      </c>
      <c r="F54" s="144" t="s">
        <v>96</v>
      </c>
      <c r="G54" s="144" t="s">
        <v>120</v>
      </c>
      <c r="H54" s="145">
        <v>40843</v>
      </c>
      <c r="I54" s="145">
        <v>41002</v>
      </c>
      <c r="J54" s="146" t="s">
        <v>97</v>
      </c>
      <c r="K54" s="147">
        <f>(I54-H54-3)/30</f>
        <v>5.2</v>
      </c>
      <c r="L54" s="148" t="s">
        <v>164</v>
      </c>
      <c r="M54" s="149">
        <v>46</v>
      </c>
      <c r="N54" s="149">
        <v>46</v>
      </c>
      <c r="O54" s="149" t="s">
        <v>120</v>
      </c>
      <c r="P54" s="157">
        <v>42678184</v>
      </c>
      <c r="Q54" s="157">
        <v>87</v>
      </c>
      <c r="R54" s="152" t="s">
        <v>163</v>
      </c>
      <c r="S54" s="153"/>
      <c r="T54" s="153"/>
      <c r="U54" s="153"/>
      <c r="V54" s="153"/>
      <c r="W54" s="153"/>
      <c r="X54" s="153"/>
      <c r="Y54" s="153"/>
      <c r="Z54" s="153"/>
      <c r="AA54" s="153"/>
    </row>
    <row r="55" spans="1:27" s="94" customFormat="1" x14ac:dyDescent="0.3">
      <c r="A55" s="42">
        <f t="shared" si="0"/>
        <v>6</v>
      </c>
      <c r="B55" s="95"/>
      <c r="C55" s="142"/>
      <c r="D55" s="95"/>
      <c r="E55" s="90"/>
      <c r="F55" s="91"/>
      <c r="G55" s="91"/>
      <c r="H55" s="115"/>
      <c r="I55" s="115"/>
      <c r="J55" s="92"/>
      <c r="K55" s="92"/>
      <c r="L55" s="92"/>
      <c r="M55" s="83"/>
      <c r="N55" s="83"/>
      <c r="O55" s="83"/>
      <c r="P55" s="26"/>
      <c r="Q55" s="26"/>
      <c r="R55" s="109"/>
      <c r="S55" s="93"/>
      <c r="T55" s="93"/>
      <c r="U55" s="93"/>
      <c r="V55" s="93"/>
      <c r="W55" s="93"/>
      <c r="X55" s="93"/>
      <c r="Y55" s="93"/>
      <c r="Z55" s="93"/>
      <c r="AA55" s="93"/>
    </row>
    <row r="56" spans="1:27" s="94" customFormat="1" x14ac:dyDescent="0.3">
      <c r="A56" s="42">
        <f t="shared" si="0"/>
        <v>7</v>
      </c>
      <c r="B56" s="95"/>
      <c r="C56" s="142"/>
      <c r="D56" s="95"/>
      <c r="E56" s="90"/>
      <c r="F56" s="91"/>
      <c r="G56" s="91"/>
      <c r="H56" s="115"/>
      <c r="I56" s="115"/>
      <c r="J56" s="92"/>
      <c r="K56" s="92"/>
      <c r="L56" s="92"/>
      <c r="M56" s="83"/>
      <c r="N56" s="83"/>
      <c r="O56" s="83"/>
      <c r="P56" s="26"/>
      <c r="Q56" s="26"/>
      <c r="R56" s="109"/>
      <c r="S56" s="93"/>
      <c r="T56" s="93"/>
      <c r="U56" s="93"/>
      <c r="V56" s="93"/>
      <c r="W56" s="93"/>
      <c r="X56" s="93"/>
      <c r="Y56" s="93"/>
      <c r="Z56" s="93"/>
      <c r="AA56" s="93"/>
    </row>
    <row r="57" spans="1:27" s="94" customFormat="1" x14ac:dyDescent="0.3">
      <c r="A57" s="42">
        <f t="shared" si="0"/>
        <v>8</v>
      </c>
      <c r="B57" s="95"/>
      <c r="C57" s="142"/>
      <c r="D57" s="95"/>
      <c r="E57" s="90"/>
      <c r="F57" s="91"/>
      <c r="G57" s="91"/>
      <c r="H57" s="115"/>
      <c r="I57" s="115"/>
      <c r="J57" s="92"/>
      <c r="K57" s="92"/>
      <c r="L57" s="92"/>
      <c r="M57" s="83"/>
      <c r="N57" s="83"/>
      <c r="O57" s="83"/>
      <c r="P57" s="26"/>
      <c r="Q57" s="26"/>
      <c r="R57" s="109"/>
      <c r="S57" s="93"/>
      <c r="T57" s="93"/>
      <c r="U57" s="93"/>
      <c r="V57" s="93"/>
      <c r="W57" s="93"/>
      <c r="X57" s="93"/>
      <c r="Y57" s="93"/>
      <c r="Z57" s="93"/>
      <c r="AA57" s="93"/>
    </row>
    <row r="58" spans="1:27" s="94" customFormat="1" x14ac:dyDescent="0.3">
      <c r="A58" s="42"/>
      <c r="B58" s="45" t="s">
        <v>16</v>
      </c>
      <c r="C58" s="142"/>
      <c r="D58" s="95"/>
      <c r="E58" s="90"/>
      <c r="F58" s="91"/>
      <c r="G58" s="91"/>
      <c r="H58" s="91"/>
      <c r="I58" s="92"/>
      <c r="J58" s="92"/>
      <c r="K58" s="177">
        <f>SUM(K50:K57)</f>
        <v>27.099999999999998</v>
      </c>
      <c r="L58" s="97"/>
      <c r="M58" s="107"/>
      <c r="N58" s="107">
        <v>1470</v>
      </c>
      <c r="O58" s="97"/>
      <c r="P58" s="26"/>
      <c r="Q58" s="26"/>
      <c r="R58" s="110"/>
    </row>
    <row r="59" spans="1:27" s="29" customFormat="1" x14ac:dyDescent="0.3">
      <c r="E59" s="140"/>
      <c r="K59" s="116"/>
    </row>
    <row r="60" spans="1:27" s="29" customFormat="1" x14ac:dyDescent="0.3">
      <c r="B60" s="337" t="s">
        <v>27</v>
      </c>
      <c r="C60" s="337" t="s">
        <v>110</v>
      </c>
      <c r="D60" s="364" t="s">
        <v>33</v>
      </c>
      <c r="E60" s="364"/>
    </row>
    <row r="61" spans="1:27" s="29" customFormat="1" x14ac:dyDescent="0.3">
      <c r="B61" s="338"/>
      <c r="C61" s="338"/>
      <c r="D61" s="128" t="s">
        <v>23</v>
      </c>
      <c r="E61" s="57" t="s">
        <v>24</v>
      </c>
    </row>
    <row r="62" spans="1:27" s="29" customFormat="1" ht="18" x14ac:dyDescent="0.3">
      <c r="B62" s="54" t="s">
        <v>21</v>
      </c>
      <c r="C62" s="55">
        <f>+K58</f>
        <v>27.099999999999998</v>
      </c>
      <c r="D62" s="53" t="s">
        <v>23</v>
      </c>
      <c r="E62" s="52"/>
      <c r="F62" s="30"/>
      <c r="G62" s="30"/>
      <c r="H62" s="30"/>
      <c r="I62" s="30"/>
      <c r="J62" s="30"/>
      <c r="K62" s="30"/>
      <c r="L62" s="30"/>
      <c r="M62" s="30"/>
      <c r="N62" s="30"/>
    </row>
    <row r="63" spans="1:27" s="29" customFormat="1" x14ac:dyDescent="0.3">
      <c r="B63" s="54" t="s">
        <v>25</v>
      </c>
      <c r="C63" s="55" t="s">
        <v>158</v>
      </c>
      <c r="D63" s="53" t="s">
        <v>23</v>
      </c>
      <c r="E63" s="52"/>
    </row>
    <row r="64" spans="1:27" s="29" customFormat="1" x14ac:dyDescent="0.3">
      <c r="B64" s="31"/>
      <c r="C64" s="362"/>
      <c r="D64" s="362"/>
      <c r="E64" s="362"/>
      <c r="F64" s="362"/>
      <c r="G64" s="362"/>
      <c r="H64" s="362"/>
      <c r="I64" s="362"/>
      <c r="J64" s="362"/>
      <c r="K64" s="362"/>
      <c r="L64" s="362"/>
      <c r="M64" s="362"/>
      <c r="N64" s="362"/>
      <c r="O64" s="362"/>
    </row>
    <row r="65" spans="2:19" ht="15" thickBot="1" x14ac:dyDescent="0.35"/>
    <row r="66" spans="2:19" ht="26.4" thickBot="1" x14ac:dyDescent="0.35">
      <c r="B66" s="361" t="s">
        <v>66</v>
      </c>
      <c r="C66" s="361"/>
      <c r="D66" s="361"/>
      <c r="E66" s="361"/>
      <c r="F66" s="361"/>
      <c r="G66" s="361"/>
      <c r="H66" s="361"/>
      <c r="I66" s="361"/>
      <c r="J66" s="361"/>
      <c r="K66" s="361"/>
      <c r="L66" s="361"/>
      <c r="M66" s="361"/>
      <c r="N66" s="361"/>
      <c r="O66" s="361"/>
    </row>
    <row r="69" spans="2:19" ht="100.8" x14ac:dyDescent="0.3">
      <c r="B69" s="125" t="s">
        <v>109</v>
      </c>
      <c r="C69" s="62" t="s">
        <v>2</v>
      </c>
      <c r="D69" s="62" t="s">
        <v>68</v>
      </c>
      <c r="E69" s="125" t="s">
        <v>67</v>
      </c>
      <c r="F69" s="62" t="s">
        <v>69</v>
      </c>
      <c r="G69" s="62" t="s">
        <v>70</v>
      </c>
      <c r="H69" s="62" t="s">
        <v>71</v>
      </c>
      <c r="I69" s="125" t="s">
        <v>112</v>
      </c>
      <c r="J69" s="62" t="s">
        <v>72</v>
      </c>
      <c r="K69" s="62" t="s">
        <v>73</v>
      </c>
      <c r="L69" s="62" t="s">
        <v>74</v>
      </c>
      <c r="M69" s="62" t="s">
        <v>75</v>
      </c>
      <c r="N69" s="78" t="s">
        <v>76</v>
      </c>
      <c r="O69" s="78" t="s">
        <v>77</v>
      </c>
      <c r="P69" s="185" t="s">
        <v>3</v>
      </c>
      <c r="Q69" s="62" t="s">
        <v>18</v>
      </c>
    </row>
    <row r="70" spans="2:19" x14ac:dyDescent="0.3">
      <c r="B70" s="3" t="s">
        <v>207</v>
      </c>
      <c r="C70" s="3" t="s">
        <v>207</v>
      </c>
      <c r="D70" s="242" t="s">
        <v>208</v>
      </c>
      <c r="E70" s="42" t="s">
        <v>208</v>
      </c>
      <c r="F70" s="42" t="s">
        <v>208</v>
      </c>
      <c r="G70" s="249" t="s">
        <v>208</v>
      </c>
      <c r="H70" s="42" t="s">
        <v>208</v>
      </c>
      <c r="I70" s="42" t="s">
        <v>208</v>
      </c>
      <c r="J70" s="42" t="s">
        <v>96</v>
      </c>
      <c r="K70" s="242" t="s">
        <v>208</v>
      </c>
      <c r="L70" s="237" t="s">
        <v>208</v>
      </c>
      <c r="M70" s="237" t="s">
        <v>208</v>
      </c>
      <c r="N70" s="237" t="s">
        <v>208</v>
      </c>
      <c r="O70" s="237" t="s">
        <v>208</v>
      </c>
      <c r="P70" s="237"/>
      <c r="Q70" s="284" t="s">
        <v>96</v>
      </c>
      <c r="R70" s="211"/>
      <c r="S70" s="114"/>
    </row>
    <row r="71" spans="2:19" x14ac:dyDescent="0.3">
      <c r="B71" s="3"/>
      <c r="C71" s="3"/>
      <c r="D71" s="5"/>
      <c r="E71" s="52"/>
      <c r="F71" s="4"/>
      <c r="G71" s="118"/>
      <c r="H71" s="4"/>
      <c r="I71" s="102"/>
      <c r="J71" s="79"/>
      <c r="K71" s="79"/>
      <c r="L71" s="102"/>
      <c r="M71" s="102"/>
      <c r="N71" s="102"/>
      <c r="O71" s="102"/>
      <c r="P71" s="102"/>
      <c r="Q71" s="348"/>
      <c r="R71" s="349"/>
      <c r="S71" s="102"/>
    </row>
    <row r="72" spans="2:19" x14ac:dyDescent="0.3">
      <c r="B72" s="3"/>
      <c r="C72" s="3"/>
      <c r="D72" s="5"/>
      <c r="E72" s="52"/>
      <c r="F72" s="4"/>
      <c r="G72" s="118"/>
      <c r="H72" s="4"/>
      <c r="I72" s="102"/>
      <c r="J72" s="79"/>
      <c r="K72" s="79"/>
      <c r="L72" s="102"/>
      <c r="M72" s="102"/>
      <c r="N72" s="102"/>
      <c r="O72" s="102"/>
      <c r="P72" s="102"/>
      <c r="Q72" s="348"/>
      <c r="R72" s="349"/>
      <c r="S72" s="102"/>
    </row>
    <row r="73" spans="2:19" x14ac:dyDescent="0.3">
      <c r="B73" s="3"/>
      <c r="C73" s="3"/>
      <c r="D73" s="5"/>
      <c r="E73" s="52"/>
      <c r="F73" s="4"/>
      <c r="G73" s="118"/>
      <c r="H73" s="4"/>
      <c r="I73" s="102"/>
      <c r="J73" s="79"/>
      <c r="K73" s="79"/>
      <c r="L73" s="102"/>
      <c r="M73" s="102"/>
      <c r="N73" s="102"/>
      <c r="O73" s="102"/>
      <c r="P73" s="102"/>
      <c r="Q73" s="348"/>
      <c r="R73" s="349"/>
      <c r="S73" s="102"/>
    </row>
    <row r="74" spans="2:19" x14ac:dyDescent="0.3">
      <c r="B74" s="3"/>
      <c r="C74" s="3"/>
      <c r="D74" s="5"/>
      <c r="E74" s="52"/>
      <c r="F74" s="4"/>
      <c r="G74" s="118"/>
      <c r="H74" s="4"/>
      <c r="I74" s="102"/>
      <c r="J74" s="79"/>
      <c r="K74" s="79"/>
      <c r="L74" s="102"/>
      <c r="M74" s="102"/>
      <c r="N74" s="102"/>
      <c r="O74" s="102"/>
      <c r="P74" s="102"/>
      <c r="Q74" s="348"/>
      <c r="R74" s="349"/>
      <c r="S74" s="102"/>
    </row>
    <row r="75" spans="2:19" x14ac:dyDescent="0.3">
      <c r="B75" s="3"/>
      <c r="C75" s="3"/>
      <c r="D75" s="5"/>
      <c r="E75" s="52"/>
      <c r="F75" s="4"/>
      <c r="G75" s="118"/>
      <c r="H75" s="4"/>
      <c r="I75" s="102"/>
      <c r="J75" s="79"/>
      <c r="K75" s="79"/>
      <c r="L75" s="102"/>
      <c r="M75" s="102"/>
      <c r="N75" s="102"/>
      <c r="O75" s="102"/>
      <c r="P75" s="102"/>
      <c r="Q75" s="348"/>
      <c r="R75" s="349"/>
      <c r="S75" s="102"/>
    </row>
    <row r="76" spans="2:19" x14ac:dyDescent="0.3">
      <c r="B76" s="102"/>
      <c r="C76" s="102"/>
      <c r="D76" s="102"/>
      <c r="E76" s="124"/>
      <c r="F76" s="102"/>
      <c r="G76" s="119"/>
      <c r="H76" s="102"/>
      <c r="I76" s="102"/>
      <c r="J76" s="102"/>
      <c r="K76" s="102"/>
      <c r="L76" s="102"/>
      <c r="M76" s="102"/>
      <c r="N76" s="102"/>
      <c r="O76" s="102"/>
      <c r="P76" s="102"/>
      <c r="Q76" s="348"/>
      <c r="R76" s="349"/>
      <c r="S76" s="102"/>
    </row>
    <row r="77" spans="2:19" x14ac:dyDescent="0.3">
      <c r="B77" s="9" t="s">
        <v>1</v>
      </c>
      <c r="H77" s="102"/>
      <c r="I77" s="102"/>
    </row>
    <row r="78" spans="2:19" x14ac:dyDescent="0.3">
      <c r="B78" s="9" t="s">
        <v>36</v>
      </c>
    </row>
    <row r="79" spans="2:19" x14ac:dyDescent="0.3">
      <c r="B79" s="9" t="s">
        <v>113</v>
      </c>
    </row>
    <row r="81" spans="2:18" ht="15" thickBot="1" x14ac:dyDescent="0.35"/>
    <row r="82" spans="2:18" ht="26.4" thickBot="1" x14ac:dyDescent="0.35">
      <c r="B82" s="326" t="s">
        <v>37</v>
      </c>
      <c r="C82" s="327"/>
      <c r="D82" s="327"/>
      <c r="E82" s="327"/>
      <c r="F82" s="327"/>
      <c r="G82" s="327"/>
      <c r="H82" s="327"/>
      <c r="I82" s="327"/>
      <c r="J82" s="327"/>
      <c r="K82" s="327"/>
      <c r="L82" s="327"/>
      <c r="M82" s="327"/>
      <c r="N82" s="327"/>
      <c r="O82" s="328"/>
    </row>
    <row r="87" spans="2:18" x14ac:dyDescent="0.3">
      <c r="B87" s="354" t="s">
        <v>0</v>
      </c>
      <c r="C87" s="351" t="s">
        <v>38</v>
      </c>
      <c r="D87" s="351" t="s">
        <v>39</v>
      </c>
      <c r="E87" s="351" t="s">
        <v>78</v>
      </c>
      <c r="F87" s="351" t="s">
        <v>80</v>
      </c>
      <c r="G87" s="351" t="s">
        <v>81</v>
      </c>
      <c r="H87" s="351" t="s">
        <v>82</v>
      </c>
      <c r="I87" s="351" t="s">
        <v>79</v>
      </c>
      <c r="J87" s="351" t="s">
        <v>83</v>
      </c>
      <c r="K87" s="351"/>
      <c r="L87" s="351"/>
      <c r="M87" s="351" t="s">
        <v>87</v>
      </c>
      <c r="N87" s="351" t="s">
        <v>40</v>
      </c>
      <c r="O87" s="351" t="s">
        <v>41</v>
      </c>
      <c r="P87" s="375" t="s">
        <v>3</v>
      </c>
      <c r="Q87" s="377"/>
      <c r="R87" s="377"/>
    </row>
    <row r="88" spans="2:18" ht="43.2" x14ac:dyDescent="0.3">
      <c r="B88" s="355"/>
      <c r="C88" s="351"/>
      <c r="D88" s="351"/>
      <c r="E88" s="351"/>
      <c r="F88" s="351"/>
      <c r="G88" s="351"/>
      <c r="H88" s="351"/>
      <c r="I88" s="351"/>
      <c r="J88" s="120" t="s">
        <v>84</v>
      </c>
      <c r="K88" s="121" t="s">
        <v>85</v>
      </c>
      <c r="L88" s="122" t="s">
        <v>86</v>
      </c>
      <c r="M88" s="351"/>
      <c r="N88" s="351"/>
      <c r="O88" s="351"/>
      <c r="P88" s="376"/>
      <c r="Q88" s="377"/>
      <c r="R88" s="377"/>
    </row>
    <row r="89" spans="2:18" ht="65.25" customHeight="1" x14ac:dyDescent="0.3">
      <c r="B89" s="123" t="s">
        <v>42</v>
      </c>
      <c r="C89" s="237">
        <f>553/2</f>
        <v>276.5</v>
      </c>
      <c r="D89" s="237" t="s">
        <v>235</v>
      </c>
      <c r="E89" s="284">
        <v>65828119</v>
      </c>
      <c r="F89" s="237" t="s">
        <v>194</v>
      </c>
      <c r="G89" s="237" t="s">
        <v>236</v>
      </c>
      <c r="H89" s="296">
        <v>41257</v>
      </c>
      <c r="I89" s="242" t="s">
        <v>120</v>
      </c>
      <c r="J89" s="237" t="s">
        <v>226</v>
      </c>
      <c r="K89" s="237" t="s">
        <v>237</v>
      </c>
      <c r="L89" s="237" t="s">
        <v>238</v>
      </c>
      <c r="M89" s="237" t="s">
        <v>96</v>
      </c>
      <c r="N89" s="237" t="s">
        <v>96</v>
      </c>
      <c r="O89" s="237" t="s">
        <v>96</v>
      </c>
      <c r="P89" s="268"/>
      <c r="Q89" s="214"/>
      <c r="R89" s="10"/>
    </row>
    <row r="90" spans="2:18" ht="33" customHeight="1" x14ac:dyDescent="0.3">
      <c r="B90" s="123" t="s">
        <v>42</v>
      </c>
      <c r="C90" s="237">
        <f>553/2</f>
        <v>276.5</v>
      </c>
      <c r="D90" s="237" t="s">
        <v>239</v>
      </c>
      <c r="E90" s="284">
        <v>1110462106</v>
      </c>
      <c r="F90" s="237" t="s">
        <v>240</v>
      </c>
      <c r="G90" s="237" t="s">
        <v>195</v>
      </c>
      <c r="H90" s="297">
        <v>40523</v>
      </c>
      <c r="I90" s="242" t="s">
        <v>120</v>
      </c>
      <c r="J90" s="237" t="s">
        <v>241</v>
      </c>
      <c r="K90" s="237" t="s">
        <v>242</v>
      </c>
      <c r="L90" s="237" t="s">
        <v>243</v>
      </c>
      <c r="M90" s="237" t="s">
        <v>96</v>
      </c>
      <c r="N90" s="237" t="s">
        <v>96</v>
      </c>
      <c r="O90" s="237" t="s">
        <v>96</v>
      </c>
      <c r="P90" s="298"/>
      <c r="Q90" s="215"/>
      <c r="R90" s="10"/>
    </row>
    <row r="91" spans="2:18" ht="29.25" customHeight="1" x14ac:dyDescent="0.3">
      <c r="B91" s="123" t="s">
        <v>43</v>
      </c>
      <c r="C91" s="123">
        <f>553/3</f>
        <v>184.33333333333334</v>
      </c>
      <c r="D91" s="123" t="s">
        <v>244</v>
      </c>
      <c r="E91" s="124">
        <v>66842397</v>
      </c>
      <c r="F91" s="3" t="s">
        <v>174</v>
      </c>
      <c r="G91" s="3" t="s">
        <v>245</v>
      </c>
      <c r="H91" s="201">
        <v>40298</v>
      </c>
      <c r="I91" s="5" t="s">
        <v>120</v>
      </c>
      <c r="J91" s="123" t="s">
        <v>246</v>
      </c>
      <c r="K91" s="80" t="s">
        <v>247</v>
      </c>
      <c r="L91" s="80" t="s">
        <v>248</v>
      </c>
      <c r="M91" s="102" t="s">
        <v>96</v>
      </c>
      <c r="N91" s="102" t="s">
        <v>96</v>
      </c>
      <c r="O91" s="102" t="s">
        <v>96</v>
      </c>
      <c r="P91" s="203"/>
      <c r="Q91" s="197"/>
      <c r="R91" s="10"/>
    </row>
    <row r="92" spans="2:18" ht="42" customHeight="1" x14ac:dyDescent="0.3">
      <c r="B92" s="123" t="s">
        <v>43</v>
      </c>
      <c r="C92" s="123">
        <f t="shared" ref="C92:C93" si="1">553/3</f>
        <v>184.33333333333334</v>
      </c>
      <c r="D92" s="123" t="s">
        <v>249</v>
      </c>
      <c r="E92" s="189">
        <v>65800280</v>
      </c>
      <c r="F92" s="102" t="s">
        <v>250</v>
      </c>
      <c r="G92" s="63" t="s">
        <v>236</v>
      </c>
      <c r="H92" s="209">
        <v>38695</v>
      </c>
      <c r="I92" s="102" t="s">
        <v>120</v>
      </c>
      <c r="J92" s="102" t="s">
        <v>251</v>
      </c>
      <c r="K92" s="63" t="s">
        <v>252</v>
      </c>
      <c r="L92" s="63" t="s">
        <v>253</v>
      </c>
      <c r="M92" s="102" t="s">
        <v>96</v>
      </c>
      <c r="N92" s="102" t="s">
        <v>96</v>
      </c>
      <c r="O92" s="102" t="s">
        <v>96</v>
      </c>
      <c r="P92" s="203"/>
      <c r="Q92" s="197"/>
      <c r="R92" s="10"/>
    </row>
    <row r="93" spans="2:18" ht="37.5" customHeight="1" x14ac:dyDescent="0.3">
      <c r="B93" s="123" t="s">
        <v>43</v>
      </c>
      <c r="C93" s="123">
        <f t="shared" si="1"/>
        <v>184.33333333333334</v>
      </c>
      <c r="D93" s="210" t="s">
        <v>254</v>
      </c>
      <c r="E93" s="189">
        <v>1105334343</v>
      </c>
      <c r="F93" s="102" t="s">
        <v>174</v>
      </c>
      <c r="G93" s="63" t="s">
        <v>245</v>
      </c>
      <c r="H93" s="209">
        <v>41257</v>
      </c>
      <c r="I93" s="102" t="s">
        <v>120</v>
      </c>
      <c r="J93" s="63" t="s">
        <v>255</v>
      </c>
      <c r="K93" s="63" t="s">
        <v>256</v>
      </c>
      <c r="L93" s="63" t="s">
        <v>257</v>
      </c>
      <c r="M93" s="102" t="s">
        <v>96</v>
      </c>
      <c r="N93" s="102" t="s">
        <v>96</v>
      </c>
      <c r="O93" s="102" t="s">
        <v>96</v>
      </c>
      <c r="P93" s="203"/>
      <c r="Q93" s="197"/>
      <c r="R93" s="10"/>
    </row>
    <row r="94" spans="2:18" ht="15" thickBot="1" x14ac:dyDescent="0.35">
      <c r="D94" s="123"/>
    </row>
    <row r="95" spans="2:18" ht="26.4" thickBot="1" x14ac:dyDescent="0.35">
      <c r="B95" s="326" t="s">
        <v>45</v>
      </c>
      <c r="C95" s="327"/>
      <c r="D95" s="327"/>
      <c r="E95" s="327"/>
      <c r="F95" s="327"/>
      <c r="G95" s="327"/>
      <c r="H95" s="327"/>
      <c r="I95" s="327"/>
      <c r="J95" s="327"/>
      <c r="K95" s="327"/>
      <c r="L95" s="327"/>
      <c r="M95" s="327"/>
      <c r="N95" s="327"/>
      <c r="O95" s="328"/>
    </row>
    <row r="98" spans="1:27" ht="28.8" x14ac:dyDescent="0.3">
      <c r="B98" s="62" t="s">
        <v>32</v>
      </c>
      <c r="C98" s="62" t="s">
        <v>46</v>
      </c>
      <c r="D98" s="332" t="s">
        <v>3</v>
      </c>
      <c r="E98" s="333"/>
    </row>
    <row r="99" spans="1:27" ht="28.8" x14ac:dyDescent="0.3">
      <c r="B99" s="63" t="s">
        <v>88</v>
      </c>
      <c r="C99" s="102" t="s">
        <v>96</v>
      </c>
      <c r="D99" s="334"/>
      <c r="E99" s="334"/>
    </row>
    <row r="102" spans="1:27" ht="25.8" x14ac:dyDescent="0.3">
      <c r="B102" s="324" t="s">
        <v>62</v>
      </c>
      <c r="C102" s="325"/>
      <c r="D102" s="325"/>
      <c r="E102" s="325"/>
      <c r="F102" s="325"/>
      <c r="G102" s="325"/>
      <c r="H102" s="325"/>
      <c r="I102" s="325"/>
      <c r="J102" s="325"/>
      <c r="K102" s="325"/>
      <c r="L102" s="325"/>
      <c r="M102" s="325"/>
      <c r="N102" s="325"/>
      <c r="O102" s="325"/>
      <c r="P102" s="325"/>
      <c r="Q102" s="325"/>
    </row>
    <row r="104" spans="1:27" ht="15" thickBot="1" x14ac:dyDescent="0.35"/>
    <row r="105" spans="1:27" ht="26.4" thickBot="1" x14ac:dyDescent="0.35">
      <c r="B105" s="326"/>
      <c r="C105" s="327"/>
      <c r="D105" s="327"/>
      <c r="E105" s="327"/>
      <c r="F105" s="327"/>
      <c r="G105" s="327"/>
      <c r="H105" s="327"/>
      <c r="I105" s="327"/>
      <c r="J105" s="327"/>
      <c r="K105" s="327"/>
      <c r="L105" s="327"/>
      <c r="M105" s="327"/>
      <c r="N105" s="327"/>
      <c r="O105" s="328"/>
    </row>
    <row r="107" spans="1:27" ht="15" thickBot="1" x14ac:dyDescent="0.35">
      <c r="M107" s="59"/>
      <c r="N107" s="59"/>
      <c r="O107" s="59"/>
    </row>
    <row r="108" spans="1:27" s="88" customFormat="1" ht="57.6" x14ac:dyDescent="0.3">
      <c r="B108" s="99" t="s">
        <v>105</v>
      </c>
      <c r="C108" s="99" t="s">
        <v>106</v>
      </c>
      <c r="D108" s="99" t="s">
        <v>107</v>
      </c>
      <c r="E108" s="99" t="s">
        <v>44</v>
      </c>
      <c r="F108" s="99" t="s">
        <v>22</v>
      </c>
      <c r="G108" s="99" t="s">
        <v>65</v>
      </c>
      <c r="H108" s="99" t="s">
        <v>17</v>
      </c>
      <c r="I108" s="99" t="s">
        <v>10</v>
      </c>
      <c r="J108" s="99" t="s">
        <v>30</v>
      </c>
      <c r="K108" s="99" t="s">
        <v>60</v>
      </c>
      <c r="L108" s="84" t="s">
        <v>26</v>
      </c>
      <c r="M108" s="99" t="s">
        <v>108</v>
      </c>
      <c r="N108" s="99" t="s">
        <v>35</v>
      </c>
      <c r="O108" s="126" t="s">
        <v>11</v>
      </c>
      <c r="P108" s="126" t="s">
        <v>19</v>
      </c>
    </row>
    <row r="109" spans="1:27" s="94" customFormat="1" ht="72" x14ac:dyDescent="0.3">
      <c r="A109" s="42">
        <v>1</v>
      </c>
      <c r="B109" s="95" t="s">
        <v>118</v>
      </c>
      <c r="C109" s="95" t="s">
        <v>118</v>
      </c>
      <c r="D109" s="95" t="s">
        <v>144</v>
      </c>
      <c r="E109" s="129" t="s">
        <v>145</v>
      </c>
      <c r="F109" s="91" t="s">
        <v>96</v>
      </c>
      <c r="G109" s="108" t="s">
        <v>120</v>
      </c>
      <c r="H109" s="98">
        <v>40638</v>
      </c>
      <c r="I109" s="98">
        <v>40708</v>
      </c>
      <c r="J109" s="92" t="s">
        <v>97</v>
      </c>
      <c r="K109" s="265">
        <f>(I109-H109)/30</f>
        <v>2.3333333333333335</v>
      </c>
      <c r="L109" s="92" t="s">
        <v>120</v>
      </c>
      <c r="M109" s="83" t="s">
        <v>120</v>
      </c>
      <c r="N109" s="26">
        <v>23265008</v>
      </c>
      <c r="O109" s="26" t="s">
        <v>146</v>
      </c>
      <c r="P109" s="110"/>
      <c r="Q109" s="26"/>
      <c r="R109" s="109"/>
      <c r="S109" s="93"/>
      <c r="T109" s="93"/>
      <c r="U109" s="93"/>
      <c r="V109" s="93"/>
      <c r="W109" s="93"/>
      <c r="X109" s="93"/>
      <c r="Y109" s="93"/>
      <c r="Z109" s="93"/>
      <c r="AA109" s="93"/>
    </row>
    <row r="110" spans="1:27" s="94" customFormat="1" ht="72" x14ac:dyDescent="0.3">
      <c r="A110" s="42">
        <f>+A109+1</f>
        <v>2</v>
      </c>
      <c r="B110" s="95" t="s">
        <v>118</v>
      </c>
      <c r="C110" s="95" t="s">
        <v>118</v>
      </c>
      <c r="D110" s="95" t="s">
        <v>140</v>
      </c>
      <c r="E110" s="129">
        <v>2111338</v>
      </c>
      <c r="F110" s="91" t="s">
        <v>96</v>
      </c>
      <c r="G110" s="91" t="s">
        <v>120</v>
      </c>
      <c r="H110" s="98">
        <v>40780</v>
      </c>
      <c r="I110" s="98">
        <v>40942</v>
      </c>
      <c r="J110" s="92" t="s">
        <v>97</v>
      </c>
      <c r="K110" s="265">
        <f>(I110-H110)/30</f>
        <v>5.4</v>
      </c>
      <c r="L110" s="92" t="s">
        <v>120</v>
      </c>
      <c r="M110" s="83" t="s">
        <v>120</v>
      </c>
      <c r="N110" s="26">
        <v>50252417</v>
      </c>
      <c r="O110" s="26">
        <v>231</v>
      </c>
      <c r="P110" s="110"/>
      <c r="Q110" s="26"/>
      <c r="R110" s="109"/>
      <c r="S110" s="93"/>
      <c r="T110" s="93"/>
      <c r="U110" s="93"/>
      <c r="V110" s="93"/>
      <c r="W110" s="93"/>
      <c r="X110" s="93"/>
      <c r="Y110" s="93"/>
      <c r="Z110" s="93"/>
      <c r="AA110" s="93"/>
    </row>
    <row r="111" spans="1:27" s="94" customFormat="1" ht="72" x14ac:dyDescent="0.3">
      <c r="A111" s="42">
        <f t="shared" ref="A111:A116" si="2">+A110+1</f>
        <v>3</v>
      </c>
      <c r="B111" s="95" t="s">
        <v>118</v>
      </c>
      <c r="C111" s="95" t="s">
        <v>118</v>
      </c>
      <c r="D111" s="95" t="s">
        <v>140</v>
      </c>
      <c r="E111" s="129">
        <v>2120923</v>
      </c>
      <c r="F111" s="91" t="s">
        <v>96</v>
      </c>
      <c r="G111" s="91" t="s">
        <v>120</v>
      </c>
      <c r="H111" s="98">
        <v>41001</v>
      </c>
      <c r="I111" s="98">
        <v>41168</v>
      </c>
      <c r="J111" s="92" t="s">
        <v>97</v>
      </c>
      <c r="K111" s="265">
        <f>(I111-H111)/30</f>
        <v>5.5666666666666664</v>
      </c>
      <c r="L111" s="92" t="s">
        <v>120</v>
      </c>
      <c r="M111" s="83" t="s">
        <v>120</v>
      </c>
      <c r="N111" s="26">
        <v>68324873</v>
      </c>
      <c r="O111" s="26">
        <v>232</v>
      </c>
      <c r="P111" s="110"/>
      <c r="Q111" s="26"/>
      <c r="R111" s="109"/>
      <c r="S111" s="93"/>
      <c r="T111" s="93"/>
      <c r="U111" s="93"/>
      <c r="V111" s="93"/>
      <c r="W111" s="93"/>
      <c r="X111" s="93"/>
      <c r="Y111" s="93"/>
      <c r="Z111" s="93"/>
      <c r="AA111" s="93"/>
    </row>
    <row r="112" spans="1:27" s="94" customFormat="1" ht="72" x14ac:dyDescent="0.3">
      <c r="A112" s="42">
        <f t="shared" si="2"/>
        <v>4</v>
      </c>
      <c r="B112" s="95" t="s">
        <v>118</v>
      </c>
      <c r="C112" s="95" t="s">
        <v>118</v>
      </c>
      <c r="D112" s="95" t="s">
        <v>144</v>
      </c>
      <c r="E112" s="129">
        <v>732097</v>
      </c>
      <c r="F112" s="91" t="s">
        <v>96</v>
      </c>
      <c r="G112" s="91" t="s">
        <v>120</v>
      </c>
      <c r="H112" s="98">
        <v>41207</v>
      </c>
      <c r="I112" s="98">
        <v>41418</v>
      </c>
      <c r="J112" s="92" t="s">
        <v>97</v>
      </c>
      <c r="K112" s="265">
        <f>(I112-H112)/30</f>
        <v>7.0333333333333332</v>
      </c>
      <c r="L112" s="92" t="s">
        <v>120</v>
      </c>
      <c r="M112" s="83" t="s">
        <v>120</v>
      </c>
      <c r="N112" s="26">
        <v>37257176</v>
      </c>
      <c r="O112" s="26" t="s">
        <v>147</v>
      </c>
      <c r="P112" s="110"/>
      <c r="Q112" s="26"/>
      <c r="R112" s="109"/>
      <c r="S112" s="93"/>
      <c r="T112" s="93"/>
      <c r="U112" s="93"/>
      <c r="V112" s="93"/>
      <c r="W112" s="93"/>
      <c r="X112" s="93"/>
      <c r="Y112" s="93"/>
      <c r="Z112" s="93"/>
      <c r="AA112" s="93"/>
    </row>
    <row r="113" spans="1:27" s="94" customFormat="1" x14ac:dyDescent="0.3">
      <c r="A113" s="42">
        <f t="shared" si="2"/>
        <v>5</v>
      </c>
      <c r="B113" s="95"/>
      <c r="C113" s="96"/>
      <c r="D113" s="95"/>
      <c r="E113" s="90"/>
      <c r="F113" s="91"/>
      <c r="G113" s="91"/>
      <c r="H113" s="91"/>
      <c r="I113" s="92"/>
      <c r="J113" s="92"/>
      <c r="K113" s="92"/>
      <c r="L113" s="92"/>
      <c r="M113" s="83"/>
      <c r="N113" s="83"/>
      <c r="O113" s="83"/>
      <c r="P113" s="26"/>
      <c r="Q113" s="26"/>
      <c r="R113" s="109"/>
      <c r="S113" s="93"/>
      <c r="T113" s="93"/>
      <c r="U113" s="93"/>
      <c r="V113" s="93"/>
      <c r="W113" s="93"/>
      <c r="X113" s="93"/>
      <c r="Y113" s="93"/>
      <c r="Z113" s="93"/>
      <c r="AA113" s="93"/>
    </row>
    <row r="114" spans="1:27" s="94" customFormat="1" x14ac:dyDescent="0.3">
      <c r="A114" s="42">
        <f t="shared" si="2"/>
        <v>6</v>
      </c>
      <c r="B114" s="95"/>
      <c r="C114" s="96"/>
      <c r="D114" s="95"/>
      <c r="E114" s="90"/>
      <c r="F114" s="91"/>
      <c r="G114" s="91"/>
      <c r="H114" s="91"/>
      <c r="I114" s="92"/>
      <c r="J114" s="92"/>
      <c r="K114" s="92"/>
      <c r="L114" s="92"/>
      <c r="M114" s="83"/>
      <c r="N114" s="83"/>
      <c r="O114" s="83"/>
      <c r="P114" s="26"/>
      <c r="Q114" s="26"/>
      <c r="R114" s="109"/>
      <c r="S114" s="93"/>
      <c r="T114" s="93"/>
      <c r="U114" s="93"/>
      <c r="V114" s="93"/>
      <c r="W114" s="93"/>
      <c r="X114" s="93"/>
      <c r="Y114" s="93"/>
      <c r="Z114" s="93"/>
      <c r="AA114" s="93"/>
    </row>
    <row r="115" spans="1:27" s="94" customFormat="1" x14ac:dyDescent="0.3">
      <c r="A115" s="42">
        <f t="shared" si="2"/>
        <v>7</v>
      </c>
      <c r="B115" s="95"/>
      <c r="C115" s="96"/>
      <c r="D115" s="95"/>
      <c r="E115" s="90"/>
      <c r="F115" s="91"/>
      <c r="G115" s="91"/>
      <c r="H115" s="91"/>
      <c r="I115" s="92"/>
      <c r="J115" s="92"/>
      <c r="K115" s="92"/>
      <c r="L115" s="92"/>
      <c r="M115" s="83"/>
      <c r="N115" s="83"/>
      <c r="O115" s="83"/>
      <c r="P115" s="26"/>
      <c r="Q115" s="26"/>
      <c r="R115" s="109"/>
      <c r="S115" s="93"/>
      <c r="T115" s="93"/>
      <c r="U115" s="93"/>
      <c r="V115" s="93"/>
      <c r="W115" s="93"/>
      <c r="X115" s="93"/>
      <c r="Y115" s="93"/>
      <c r="Z115" s="93"/>
      <c r="AA115" s="93"/>
    </row>
    <row r="116" spans="1:27" s="94" customFormat="1" x14ac:dyDescent="0.3">
      <c r="A116" s="42">
        <f t="shared" si="2"/>
        <v>8</v>
      </c>
      <c r="B116" s="95"/>
      <c r="C116" s="96"/>
      <c r="D116" s="95"/>
      <c r="E116" s="90"/>
      <c r="F116" s="91"/>
      <c r="G116" s="91"/>
      <c r="H116" s="91"/>
      <c r="I116" s="92"/>
      <c r="J116" s="92"/>
      <c r="K116" s="92"/>
      <c r="L116" s="92"/>
      <c r="M116" s="83"/>
      <c r="N116" s="83"/>
      <c r="O116" s="83"/>
      <c r="P116" s="26"/>
      <c r="Q116" s="26"/>
      <c r="R116" s="109"/>
      <c r="S116" s="93"/>
      <c r="T116" s="93"/>
      <c r="U116" s="93"/>
      <c r="V116" s="93"/>
      <c r="W116" s="93"/>
      <c r="X116" s="93"/>
      <c r="Y116" s="93"/>
      <c r="Z116" s="93"/>
      <c r="AA116" s="93"/>
    </row>
    <row r="117" spans="1:27" s="94" customFormat="1" x14ac:dyDescent="0.3">
      <c r="A117" s="42"/>
      <c r="B117" s="45" t="s">
        <v>16</v>
      </c>
      <c r="C117" s="96"/>
      <c r="D117" s="95"/>
      <c r="E117" s="90"/>
      <c r="F117" s="91"/>
      <c r="G117" s="91"/>
      <c r="H117" s="91"/>
      <c r="I117" s="92"/>
      <c r="J117" s="92"/>
      <c r="K117" s="97">
        <f t="shared" ref="K117:M117" si="3">SUM(K109:K116)</f>
        <v>20.333333333333336</v>
      </c>
      <c r="L117" s="97">
        <f t="shared" si="3"/>
        <v>0</v>
      </c>
      <c r="M117" s="107">
        <f t="shared" si="3"/>
        <v>0</v>
      </c>
      <c r="N117" s="107"/>
      <c r="O117" s="97"/>
      <c r="P117" s="26"/>
      <c r="Q117" s="26"/>
      <c r="R117" s="110"/>
    </row>
    <row r="118" spans="1:27" x14ac:dyDescent="0.3">
      <c r="B118" s="29"/>
      <c r="C118" s="29"/>
      <c r="D118" s="29"/>
      <c r="E118" s="140"/>
      <c r="F118" s="29"/>
      <c r="G118" s="29"/>
      <c r="H118" s="29"/>
      <c r="I118" s="29"/>
      <c r="J118" s="29"/>
      <c r="K118" s="29"/>
      <c r="L118" s="29"/>
      <c r="M118" s="29"/>
      <c r="N118" s="29"/>
      <c r="O118" s="29"/>
      <c r="P118" s="29"/>
      <c r="Q118" s="29"/>
    </row>
    <row r="119" spans="1:27" ht="18" x14ac:dyDescent="0.3">
      <c r="B119" s="54" t="s">
        <v>31</v>
      </c>
      <c r="C119" s="67">
        <f>+K117</f>
        <v>20.333333333333336</v>
      </c>
      <c r="H119" s="30"/>
      <c r="I119" s="30"/>
      <c r="J119" s="30"/>
      <c r="K119" s="30"/>
      <c r="L119" s="30"/>
      <c r="M119" s="30"/>
      <c r="N119" s="30"/>
      <c r="O119" s="29"/>
      <c r="P119" s="29"/>
      <c r="Q119" s="29"/>
    </row>
    <row r="121" spans="1:27" ht="15" thickBot="1" x14ac:dyDescent="0.35"/>
    <row r="122" spans="1:27" ht="29.4" thickBot="1" x14ac:dyDescent="0.35">
      <c r="B122" s="70" t="s">
        <v>48</v>
      </c>
      <c r="C122" s="71" t="s">
        <v>49</v>
      </c>
      <c r="D122" s="70" t="s">
        <v>50</v>
      </c>
      <c r="E122" s="71" t="s">
        <v>54</v>
      </c>
    </row>
    <row r="123" spans="1:27" x14ac:dyDescent="0.3">
      <c r="B123" s="61" t="s">
        <v>89</v>
      </c>
      <c r="C123" s="64">
        <v>20</v>
      </c>
      <c r="D123" s="64">
        <v>0</v>
      </c>
      <c r="E123" s="329">
        <f>+D123+D124+D125</f>
        <v>40</v>
      </c>
    </row>
    <row r="124" spans="1:27" x14ac:dyDescent="0.3">
      <c r="B124" s="61" t="s">
        <v>90</v>
      </c>
      <c r="C124" s="52">
        <v>30</v>
      </c>
      <c r="D124" s="124">
        <v>0</v>
      </c>
      <c r="E124" s="330"/>
    </row>
    <row r="125" spans="1:27" ht="15" thickBot="1" x14ac:dyDescent="0.35">
      <c r="B125" s="61" t="s">
        <v>91</v>
      </c>
      <c r="C125" s="66">
        <v>40</v>
      </c>
      <c r="D125" s="66">
        <v>40</v>
      </c>
      <c r="E125" s="331"/>
    </row>
    <row r="127" spans="1:27" ht="15" thickBot="1" x14ac:dyDescent="0.35"/>
    <row r="128" spans="1:27" ht="26.4" thickBot="1" x14ac:dyDescent="0.35">
      <c r="B128" s="326" t="s">
        <v>51</v>
      </c>
      <c r="C128" s="327"/>
      <c r="D128" s="327"/>
      <c r="E128" s="327"/>
      <c r="F128" s="327"/>
      <c r="G128" s="327"/>
      <c r="H128" s="327"/>
      <c r="I128" s="327"/>
      <c r="J128" s="327"/>
      <c r="K128" s="327"/>
      <c r="L128" s="327"/>
      <c r="M128" s="327"/>
      <c r="N128" s="327"/>
      <c r="O128" s="328"/>
    </row>
    <row r="130" spans="2:18" ht="15" customHeight="1" x14ac:dyDescent="0.3">
      <c r="B130" s="354" t="s">
        <v>0</v>
      </c>
      <c r="C130" s="354" t="s">
        <v>38</v>
      </c>
      <c r="D130" s="354" t="s">
        <v>39</v>
      </c>
      <c r="E130" s="354" t="s">
        <v>78</v>
      </c>
      <c r="F130" s="354" t="s">
        <v>80</v>
      </c>
      <c r="G130" s="354" t="s">
        <v>81</v>
      </c>
      <c r="H130" s="354" t="s">
        <v>82</v>
      </c>
      <c r="I130" s="354" t="s">
        <v>79</v>
      </c>
      <c r="J130" s="332" t="s">
        <v>83</v>
      </c>
      <c r="K130" s="350"/>
      <c r="L130" s="333"/>
      <c r="M130" s="354" t="s">
        <v>87</v>
      </c>
      <c r="N130" s="354" t="s">
        <v>40</v>
      </c>
      <c r="O130" s="354" t="s">
        <v>41</v>
      </c>
      <c r="P130" s="378" t="s">
        <v>3</v>
      </c>
      <c r="Q130" s="374"/>
      <c r="R130" s="374"/>
    </row>
    <row r="131" spans="2:18" ht="43.2" x14ac:dyDescent="0.3">
      <c r="B131" s="355"/>
      <c r="C131" s="355"/>
      <c r="D131" s="355"/>
      <c r="E131" s="355"/>
      <c r="F131" s="355"/>
      <c r="G131" s="355"/>
      <c r="H131" s="355"/>
      <c r="I131" s="355"/>
      <c r="J131" s="125" t="s">
        <v>84</v>
      </c>
      <c r="K131" s="125" t="s">
        <v>85</v>
      </c>
      <c r="L131" s="125" t="s">
        <v>86</v>
      </c>
      <c r="M131" s="355"/>
      <c r="N131" s="355"/>
      <c r="O131" s="355"/>
      <c r="P131" s="379"/>
      <c r="Q131" s="374"/>
      <c r="R131" s="374"/>
    </row>
    <row r="132" spans="2:18" ht="102.75" customHeight="1" x14ac:dyDescent="0.3">
      <c r="B132" s="123" t="s">
        <v>115</v>
      </c>
      <c r="C132" s="123">
        <f>553/1</f>
        <v>553</v>
      </c>
      <c r="D132" s="237" t="s">
        <v>258</v>
      </c>
      <c r="E132" s="284">
        <v>65751402</v>
      </c>
      <c r="F132" s="237" t="s">
        <v>259</v>
      </c>
      <c r="G132" s="237" t="s">
        <v>179</v>
      </c>
      <c r="H132" s="243">
        <v>36791</v>
      </c>
      <c r="I132" s="242" t="s">
        <v>120</v>
      </c>
      <c r="J132" s="63" t="s">
        <v>260</v>
      </c>
      <c r="K132" s="63" t="s">
        <v>261</v>
      </c>
      <c r="L132" s="63" t="s">
        <v>262</v>
      </c>
      <c r="M132" s="102" t="s">
        <v>96</v>
      </c>
      <c r="N132" s="102" t="s">
        <v>96</v>
      </c>
      <c r="O132" s="102" t="s">
        <v>96</v>
      </c>
      <c r="P132" s="102"/>
      <c r="Q132" s="216"/>
      <c r="R132" s="216"/>
    </row>
    <row r="133" spans="2:18" ht="75" customHeight="1" x14ac:dyDescent="0.3">
      <c r="B133" s="123" t="s">
        <v>114</v>
      </c>
      <c r="C133" s="123">
        <f t="shared" ref="C133:C134" si="4">553/1</f>
        <v>553</v>
      </c>
      <c r="D133" s="3" t="s">
        <v>263</v>
      </c>
      <c r="E133" s="124">
        <v>60377332</v>
      </c>
      <c r="F133" s="123" t="s">
        <v>264</v>
      </c>
      <c r="G133" s="123" t="s">
        <v>265</v>
      </c>
      <c r="H133" s="201">
        <v>38344</v>
      </c>
      <c r="I133" s="5" t="s">
        <v>120</v>
      </c>
      <c r="J133" s="63" t="s">
        <v>266</v>
      </c>
      <c r="K133" s="80" t="s">
        <v>267</v>
      </c>
      <c r="L133" s="80" t="s">
        <v>268</v>
      </c>
      <c r="M133" s="102" t="s">
        <v>96</v>
      </c>
      <c r="N133" s="102" t="s">
        <v>96</v>
      </c>
      <c r="O133" s="102" t="s">
        <v>96</v>
      </c>
      <c r="P133" s="102"/>
      <c r="Q133" s="216"/>
      <c r="R133" s="216"/>
    </row>
    <row r="134" spans="2:18" ht="28.8" x14ac:dyDescent="0.3">
      <c r="B134" s="123" t="s">
        <v>116</v>
      </c>
      <c r="C134" s="123">
        <f t="shared" si="4"/>
        <v>553</v>
      </c>
      <c r="D134" s="123" t="s">
        <v>203</v>
      </c>
      <c r="E134" s="189">
        <v>11104461233</v>
      </c>
      <c r="F134" s="3" t="s">
        <v>204</v>
      </c>
      <c r="G134" s="123" t="s">
        <v>205</v>
      </c>
      <c r="H134" s="201">
        <v>39772</v>
      </c>
      <c r="I134" s="5" t="s">
        <v>120</v>
      </c>
      <c r="J134" s="123" t="s">
        <v>120</v>
      </c>
      <c r="K134" s="80" t="s">
        <v>120</v>
      </c>
      <c r="L134" s="79" t="s">
        <v>120</v>
      </c>
      <c r="M134" s="102" t="s">
        <v>96</v>
      </c>
      <c r="N134" s="102" t="s">
        <v>96</v>
      </c>
      <c r="O134" s="102" t="s">
        <v>96</v>
      </c>
      <c r="P134" s="102"/>
      <c r="Q134" s="380"/>
      <c r="R134" s="380"/>
    </row>
    <row r="137" spans="2:18" ht="15" thickBot="1" x14ac:dyDescent="0.35"/>
    <row r="138" spans="2:18" ht="28.8" x14ac:dyDescent="0.3">
      <c r="B138" s="105" t="s">
        <v>32</v>
      </c>
      <c r="C138" s="105" t="s">
        <v>48</v>
      </c>
      <c r="D138" s="125" t="s">
        <v>49</v>
      </c>
      <c r="E138" s="105" t="s">
        <v>50</v>
      </c>
      <c r="F138" s="71" t="s">
        <v>55</v>
      </c>
      <c r="G138" s="76"/>
    </row>
    <row r="139" spans="2:18" ht="102.6" x14ac:dyDescent="0.2">
      <c r="B139" s="344" t="s">
        <v>52</v>
      </c>
      <c r="C139" s="6" t="s">
        <v>92</v>
      </c>
      <c r="D139" s="124">
        <v>25</v>
      </c>
      <c r="E139" s="124">
        <v>25</v>
      </c>
      <c r="F139" s="345">
        <f>+E139+E140+E141</f>
        <v>60</v>
      </c>
      <c r="G139" s="77"/>
    </row>
    <row r="140" spans="2:18" ht="68.400000000000006" x14ac:dyDescent="0.2">
      <c r="B140" s="344"/>
      <c r="C140" s="6" t="s">
        <v>93</v>
      </c>
      <c r="D140" s="68">
        <v>25</v>
      </c>
      <c r="E140" s="124">
        <v>25</v>
      </c>
      <c r="F140" s="346"/>
      <c r="G140" s="77"/>
    </row>
    <row r="141" spans="2:18" ht="57" x14ac:dyDescent="0.2">
      <c r="B141" s="344"/>
      <c r="C141" s="6" t="s">
        <v>94</v>
      </c>
      <c r="D141" s="124">
        <v>10</v>
      </c>
      <c r="E141" s="124">
        <v>10</v>
      </c>
      <c r="F141" s="347"/>
      <c r="G141" s="77"/>
    </row>
    <row r="142" spans="2:18" x14ac:dyDescent="0.3">
      <c r="C142" s="85"/>
    </row>
    <row r="145" spans="2:5" x14ac:dyDescent="0.3">
      <c r="B145" s="103" t="s">
        <v>56</v>
      </c>
    </row>
    <row r="148" spans="2:5" x14ac:dyDescent="0.3">
      <c r="B148" s="106" t="s">
        <v>32</v>
      </c>
      <c r="C148" s="106" t="s">
        <v>57</v>
      </c>
      <c r="D148" s="105" t="s">
        <v>50</v>
      </c>
      <c r="E148" s="105" t="s">
        <v>16</v>
      </c>
    </row>
    <row r="149" spans="2:5" ht="27.6" x14ac:dyDescent="0.3">
      <c r="B149" s="86" t="s">
        <v>58</v>
      </c>
      <c r="C149" s="87">
        <v>40</v>
      </c>
      <c r="D149" s="124">
        <f>+E123</f>
        <v>40</v>
      </c>
      <c r="E149" s="335">
        <f>+D149+D150</f>
        <v>100</v>
      </c>
    </row>
    <row r="150" spans="2:5" ht="55.2" x14ac:dyDescent="0.3">
      <c r="B150" s="86" t="s">
        <v>59</v>
      </c>
      <c r="C150" s="87">
        <v>60</v>
      </c>
      <c r="D150" s="124">
        <v>60</v>
      </c>
      <c r="E150" s="336"/>
    </row>
  </sheetData>
  <mergeCells count="63">
    <mergeCell ref="P130:P131"/>
    <mergeCell ref="Q134:R134"/>
    <mergeCell ref="Q130:R131"/>
    <mergeCell ref="M46:O46"/>
    <mergeCell ref="B2:Q2"/>
    <mergeCell ref="B4:Q4"/>
    <mergeCell ref="A5:L5"/>
    <mergeCell ref="C7:O7"/>
    <mergeCell ref="C8:O8"/>
    <mergeCell ref="C9:O9"/>
    <mergeCell ref="C10:O10"/>
    <mergeCell ref="C11:E11"/>
    <mergeCell ref="B15:C22"/>
    <mergeCell ref="B23:C23"/>
    <mergeCell ref="E41:E42"/>
    <mergeCell ref="Q75:R75"/>
    <mergeCell ref="B60:B61"/>
    <mergeCell ref="C60:C61"/>
    <mergeCell ref="D60:E60"/>
    <mergeCell ref="C64:O64"/>
    <mergeCell ref="B66:O66"/>
    <mergeCell ref="Q71:R71"/>
    <mergeCell ref="Q72:R72"/>
    <mergeCell ref="Q73:R73"/>
    <mergeCell ref="Q74:R74"/>
    <mergeCell ref="Q76:R76"/>
    <mergeCell ref="B82:O82"/>
    <mergeCell ref="B87:B88"/>
    <mergeCell ref="C87:C88"/>
    <mergeCell ref="D87:D88"/>
    <mergeCell ref="E87:E88"/>
    <mergeCell ref="F87:F88"/>
    <mergeCell ref="G87:G88"/>
    <mergeCell ref="H87:H88"/>
    <mergeCell ref="I87:I88"/>
    <mergeCell ref="B105:O105"/>
    <mergeCell ref="J87:L87"/>
    <mergeCell ref="M87:M88"/>
    <mergeCell ref="N87:N88"/>
    <mergeCell ref="O87:O88"/>
    <mergeCell ref="B95:O95"/>
    <mergeCell ref="D98:E98"/>
    <mergeCell ref="D99:E99"/>
    <mergeCell ref="B102:Q102"/>
    <mergeCell ref="P87:P88"/>
    <mergeCell ref="Q87:R88"/>
    <mergeCell ref="E123:E125"/>
    <mergeCell ref="B128:O128"/>
    <mergeCell ref="B130:B131"/>
    <mergeCell ref="C130:C131"/>
    <mergeCell ref="D130:D131"/>
    <mergeCell ref="E130:E131"/>
    <mergeCell ref="F130:F131"/>
    <mergeCell ref="G130:G131"/>
    <mergeCell ref="H130:H131"/>
    <mergeCell ref="I130:I131"/>
    <mergeCell ref="N130:N131"/>
    <mergeCell ref="O130:O131"/>
    <mergeCell ref="E149:E150"/>
    <mergeCell ref="J130:L130"/>
    <mergeCell ref="M130:M131"/>
    <mergeCell ref="B139:B141"/>
    <mergeCell ref="F139:F141"/>
  </mergeCells>
  <dataValidations count="2">
    <dataValidation type="decimal" allowBlank="1" showInputMessage="1" showErrorMessage="1" sqref="WVI983066 WVI25:WVI45 WLM25:WLM45 WBQ25:WBQ45 VRU25:VRU45 VHY25:VHY45 UYC25:UYC45 UOG25:UOG45 UEK25:UEK45 TUO25:TUO45 TKS25:TKS45 TAW25:TAW45 SRA25:SRA45 SHE25:SHE45 RXI25:RXI45 RNM25:RNM45 RDQ25:RDQ45 QTU25:QTU45 QJY25:QJY45 QAC25:QAC45 PQG25:PQG45 PGK25:PGK45 OWO25:OWO45 OMS25:OMS45 OCW25:OCW45 NTA25:NTA45 NJE25:NJE45 MZI25:MZI45 MPM25:MPM45 MFQ25:MFQ45 LVU25:LVU45 LLY25:LLY45 LCC25:LCC45 KSG25:KSG45 KIK25:KIK45 JYO25:JYO45 JOS25:JOS45 JEW25:JEW45 IVA25:IVA45 ILE25:ILE45 IBI25:IBI45 HRM25:HRM45 HHQ25:HHQ45 GXU25:GXU45 GNY25:GNY45 GEC25:GEC45 FUG25:FUG45 FKK25:FKK45 FAO25:FAO45 EQS25:EQS45 EGW25:EGW45 DXA25:DXA45 DNE25:DNE45 DDI25:DDI45 CTM25:CTM45 CJQ25:CJQ45 BZU25:BZU45 BPY25:BPY45 BGC25:BGC45 AWG25:AWG45 AMK25:AMK45 ACO25:ACO45 SS25:SS45 IW25:IW45 WBQ983066 VRU983066 VHY983066 UYC983066 UOG983066 UEK983066 TUO983066 TKS983066 TAW983066 SRA983066 SHE983066 RXI983066 RNM983066 RDQ983066 QTU983066 QJY983066 QAC983066 PQG983066 PGK983066 OWO983066 OMS983066 OCW983066 NTA983066 NJE983066 MZI983066 MPM983066 MFQ983066 LVU983066 LLY983066 LCC983066 KSG983066 KIK983066 JYO983066 JOS983066 JEW983066 IVA983066 ILE983066 IBI983066 HRM983066 HHQ983066 GXU983066 GNY983066 GEC983066 FUG983066 FKK983066 FAO983066 EQS983066 EGW983066 DXA983066 DNE983066 DDI983066 CTM983066 CJQ983066 BZU983066 BPY983066 BGC983066 AWG983066 AMK983066 ACO983066 SS983066 IW983066 C983066 WVI917530 WLM917530 WBQ917530 VRU917530 VHY917530 UYC917530 UOG917530 UEK917530 TUO917530 TKS917530 TAW917530 SRA917530 SHE917530 RXI917530 RNM917530 RDQ917530 QTU917530 QJY917530 QAC917530 PQG917530 PGK917530 OWO917530 OMS917530 OCW917530 NTA917530 NJE917530 MZI917530 MPM917530 MFQ917530 LVU917530 LLY917530 LCC917530 KSG917530 KIK917530 JYO917530 JOS917530 JEW917530 IVA917530 ILE917530 IBI917530 HRM917530 HHQ917530 GXU917530 GNY917530 GEC917530 FUG917530 FKK917530 FAO917530 EQS917530 EGW917530 DXA917530 DNE917530 DDI917530 CTM917530 CJQ917530 BZU917530 BPY917530 BGC917530 AWG917530 AMK917530 ACO917530 SS917530 IW917530 C917530 WVI851994 WLM851994 WBQ851994 VRU851994 VHY851994 UYC851994 UOG851994 UEK851994 TUO851994 TKS851994 TAW851994 SRA851994 SHE851994 RXI851994 RNM851994 RDQ851994 QTU851994 QJY851994 QAC851994 PQG851994 PGK851994 OWO851994 OMS851994 OCW851994 NTA851994 NJE851994 MZI851994 MPM851994 MFQ851994 LVU851994 LLY851994 LCC851994 KSG851994 KIK851994 JYO851994 JOS851994 JEW851994 IVA851994 ILE851994 IBI851994 HRM851994 HHQ851994 GXU851994 GNY851994 GEC851994 FUG851994 FKK851994 FAO851994 EQS851994 EGW851994 DXA851994 DNE851994 DDI851994 CTM851994 CJQ851994 BZU851994 BPY851994 BGC851994 AWG851994 AMK851994 ACO851994 SS851994 IW851994 C851994 WVI786458 WLM786458 WBQ786458 VRU786458 VHY786458 UYC786458 UOG786458 UEK786458 TUO786458 TKS786458 TAW786458 SRA786458 SHE786458 RXI786458 RNM786458 RDQ786458 QTU786458 QJY786458 QAC786458 PQG786458 PGK786458 OWO786458 OMS786458 OCW786458 NTA786458 NJE786458 MZI786458 MPM786458 MFQ786458 LVU786458 LLY786458 LCC786458 KSG786458 KIK786458 JYO786458 JOS786458 JEW786458 IVA786458 ILE786458 IBI786458 HRM786458 HHQ786458 GXU786458 GNY786458 GEC786458 FUG786458 FKK786458 FAO786458 EQS786458 EGW786458 DXA786458 DNE786458 DDI786458 CTM786458 CJQ786458 BZU786458 BPY786458 BGC786458 AWG786458 AMK786458 ACO786458 SS786458 IW786458 C786458 WVI720922 WLM720922 WBQ720922 VRU720922 VHY720922 UYC720922 UOG720922 UEK720922 TUO720922 TKS720922 TAW720922 SRA720922 SHE720922 RXI720922 RNM720922 RDQ720922 QTU720922 QJY720922 QAC720922 PQG720922 PGK720922 OWO720922 OMS720922 OCW720922 NTA720922 NJE720922 MZI720922 MPM720922 MFQ720922 LVU720922 LLY720922 LCC720922 KSG720922 KIK720922 JYO720922 JOS720922 JEW720922 IVA720922 ILE720922 IBI720922 HRM720922 HHQ720922 GXU720922 GNY720922 GEC720922 FUG720922 FKK720922 FAO720922 EQS720922 EGW720922 DXA720922 DNE720922 DDI720922 CTM720922 CJQ720922 BZU720922 BPY720922 BGC720922 AWG720922 AMK720922 ACO720922 SS720922 IW720922 C720922 WVI655386 WLM655386 WBQ655386 VRU655386 VHY655386 UYC655386 UOG655386 UEK655386 TUO655386 TKS655386 TAW655386 SRA655386 SHE655386 RXI655386 RNM655386 RDQ655386 QTU655386 QJY655386 QAC655386 PQG655386 PGK655386 OWO655386 OMS655386 OCW655386 NTA655386 NJE655386 MZI655386 MPM655386 MFQ655386 LVU655386 LLY655386 LCC655386 KSG655386 KIK655386 JYO655386 JOS655386 JEW655386 IVA655386 ILE655386 IBI655386 HRM655386 HHQ655386 GXU655386 GNY655386 GEC655386 FUG655386 FKK655386 FAO655386 EQS655386 EGW655386 DXA655386 DNE655386 DDI655386 CTM655386 CJQ655386 BZU655386 BPY655386 BGC655386 AWG655386 AMK655386 ACO655386 SS655386 IW655386 C655386 WVI589850 WLM589850 WBQ589850 VRU589850 VHY589850 UYC589850 UOG589850 UEK589850 TUO589850 TKS589850 TAW589850 SRA589850 SHE589850 RXI589850 RNM589850 RDQ589850 QTU589850 QJY589850 QAC589850 PQG589850 PGK589850 OWO589850 OMS589850 OCW589850 NTA589850 NJE589850 MZI589850 MPM589850 MFQ589850 LVU589850 LLY589850 LCC589850 KSG589850 KIK589850 JYO589850 JOS589850 JEW589850 IVA589850 ILE589850 IBI589850 HRM589850 HHQ589850 GXU589850 GNY589850 GEC589850 FUG589850 FKK589850 FAO589850 EQS589850 EGW589850 DXA589850 DNE589850 DDI589850 CTM589850 CJQ589850 BZU589850 BPY589850 BGC589850 AWG589850 AMK589850 ACO589850 SS589850 IW589850 C589850 WVI524314 WLM524314 WBQ524314 VRU524314 VHY524314 UYC524314 UOG524314 UEK524314 TUO524314 TKS524314 TAW524314 SRA524314 SHE524314 RXI524314 RNM524314 RDQ524314 QTU524314 QJY524314 QAC524314 PQG524314 PGK524314 OWO524314 OMS524314 OCW524314 NTA524314 NJE524314 MZI524314 MPM524314 MFQ524314 LVU524314 LLY524314 LCC524314 KSG524314 KIK524314 JYO524314 JOS524314 JEW524314 IVA524314 ILE524314 IBI524314 HRM524314 HHQ524314 GXU524314 GNY524314 GEC524314 FUG524314 FKK524314 FAO524314 EQS524314 EGW524314 DXA524314 DNE524314 DDI524314 CTM524314 CJQ524314 BZU524314 BPY524314 BGC524314 AWG524314 AMK524314 ACO524314 SS524314 IW524314 C524314 WVI458778 WLM458778 WBQ458778 VRU458778 VHY458778 UYC458778 UOG458778 UEK458778 TUO458778 TKS458778 TAW458778 SRA458778 SHE458778 RXI458778 RNM458778 RDQ458778 QTU458778 QJY458778 QAC458778 PQG458778 PGK458778 OWO458778 OMS458778 OCW458778 NTA458778 NJE458778 MZI458778 MPM458778 MFQ458778 LVU458778 LLY458778 LCC458778 KSG458778 KIK458778 JYO458778 JOS458778 JEW458778 IVA458778 ILE458778 IBI458778 HRM458778 HHQ458778 GXU458778 GNY458778 GEC458778 FUG458778 FKK458778 FAO458778 EQS458778 EGW458778 DXA458778 DNE458778 DDI458778 CTM458778 CJQ458778 BZU458778 BPY458778 BGC458778 AWG458778 AMK458778 ACO458778 SS458778 IW458778 C458778 WVI393242 WLM393242 WBQ393242 VRU393242 VHY393242 UYC393242 UOG393242 UEK393242 TUO393242 TKS393242 TAW393242 SRA393242 SHE393242 RXI393242 RNM393242 RDQ393242 QTU393242 QJY393242 QAC393242 PQG393242 PGK393242 OWO393242 OMS393242 OCW393242 NTA393242 NJE393242 MZI393242 MPM393242 MFQ393242 LVU393242 LLY393242 LCC393242 KSG393242 KIK393242 JYO393242 JOS393242 JEW393242 IVA393242 ILE393242 IBI393242 HRM393242 HHQ393242 GXU393242 GNY393242 GEC393242 FUG393242 FKK393242 FAO393242 EQS393242 EGW393242 DXA393242 DNE393242 DDI393242 CTM393242 CJQ393242 BZU393242 BPY393242 BGC393242 AWG393242 AMK393242 ACO393242 SS393242 IW393242 C393242 WVI327706 WLM327706 WBQ327706 VRU327706 VHY327706 UYC327706 UOG327706 UEK327706 TUO327706 TKS327706 TAW327706 SRA327706 SHE327706 RXI327706 RNM327706 RDQ327706 QTU327706 QJY327706 QAC327706 PQG327706 PGK327706 OWO327706 OMS327706 OCW327706 NTA327706 NJE327706 MZI327706 MPM327706 MFQ327706 LVU327706 LLY327706 LCC327706 KSG327706 KIK327706 JYO327706 JOS327706 JEW327706 IVA327706 ILE327706 IBI327706 HRM327706 HHQ327706 GXU327706 GNY327706 GEC327706 FUG327706 FKK327706 FAO327706 EQS327706 EGW327706 DXA327706 DNE327706 DDI327706 CTM327706 CJQ327706 BZU327706 BPY327706 BGC327706 AWG327706 AMK327706 ACO327706 SS327706 IW327706 C327706 WVI262170 WLM262170 WBQ262170 VRU262170 VHY262170 UYC262170 UOG262170 UEK262170 TUO262170 TKS262170 TAW262170 SRA262170 SHE262170 RXI262170 RNM262170 RDQ262170 QTU262170 QJY262170 QAC262170 PQG262170 PGK262170 OWO262170 OMS262170 OCW262170 NTA262170 NJE262170 MZI262170 MPM262170 MFQ262170 LVU262170 LLY262170 LCC262170 KSG262170 KIK262170 JYO262170 JOS262170 JEW262170 IVA262170 ILE262170 IBI262170 HRM262170 HHQ262170 GXU262170 GNY262170 GEC262170 FUG262170 FKK262170 FAO262170 EQS262170 EGW262170 DXA262170 DNE262170 DDI262170 CTM262170 CJQ262170 BZU262170 BPY262170 BGC262170 AWG262170 AMK262170 ACO262170 SS262170 IW262170 C262170 WVI196634 WLM196634 WBQ196634 VRU196634 VHY196634 UYC196634 UOG196634 UEK196634 TUO196634 TKS196634 TAW196634 SRA196634 SHE196634 RXI196634 RNM196634 RDQ196634 QTU196634 QJY196634 QAC196634 PQG196634 PGK196634 OWO196634 OMS196634 OCW196634 NTA196634 NJE196634 MZI196634 MPM196634 MFQ196634 LVU196634 LLY196634 LCC196634 KSG196634 KIK196634 JYO196634 JOS196634 JEW196634 IVA196634 ILE196634 IBI196634 HRM196634 HHQ196634 GXU196634 GNY196634 GEC196634 FUG196634 FKK196634 FAO196634 EQS196634 EGW196634 DXA196634 DNE196634 DDI196634 CTM196634 CJQ196634 BZU196634 BPY196634 BGC196634 AWG196634 AMK196634 ACO196634 SS196634 IW196634 C196634 WVI131098 WLM131098 WBQ131098 VRU131098 VHY131098 UYC131098 UOG131098 UEK131098 TUO131098 TKS131098 TAW131098 SRA131098 SHE131098 RXI131098 RNM131098 RDQ131098 QTU131098 QJY131098 QAC131098 PQG131098 PGK131098 OWO131098 OMS131098 OCW131098 NTA131098 NJE131098 MZI131098 MPM131098 MFQ131098 LVU131098 LLY131098 LCC131098 KSG131098 KIK131098 JYO131098 JOS131098 JEW131098 IVA131098 ILE131098 IBI131098 HRM131098 HHQ131098 GXU131098 GNY131098 GEC131098 FUG131098 FKK131098 FAO131098 EQS131098 EGW131098 DXA131098 DNE131098 DDI131098 CTM131098 CJQ131098 BZU131098 BPY131098 BGC131098 AWG131098 AMK131098 ACO131098 SS131098 IW131098 C131098 WVI65562 WLM65562 WBQ65562 VRU65562 VHY65562 UYC65562 UOG65562 UEK65562 TUO65562 TKS65562 TAW65562 SRA65562 SHE65562 RXI65562 RNM65562 RDQ65562 QTU65562 QJY65562 QAC65562 PQG65562 PGK65562 OWO65562 OMS65562 OCW65562 NTA65562 NJE65562 MZI65562 MPM65562 MFQ65562 LVU65562 LLY65562 LCC65562 KSG65562 KIK65562 JYO65562 JOS65562 JEW65562 IVA65562 ILE65562 IBI65562 HRM65562 HHQ65562 GXU65562 GNY65562 GEC65562 FUG65562 FKK65562 FAO65562 EQS65562 EGW65562 DXA65562 DNE65562 DDI65562 CTM65562 CJQ65562 BZU65562 BPY65562 BGC65562 AWG65562 AMK65562 ACO65562 SS65562 IW65562 C65562 WLM983066">
      <formula1>0</formula1>
      <formula2>1</formula2>
    </dataValidation>
    <dataValidation type="list" allowBlank="1" showInputMessage="1" showErrorMessage="1" sqref="WVF983066 WVF25:WVF45 WLJ25:WLJ45 WBN25:WBN45 VRR25:VRR45 VHV25:VHV45 UXZ25:UXZ45 UOD25:UOD45 UEH25:UEH45 TUL25:TUL45 TKP25:TKP45 TAT25:TAT45 SQX25:SQX45 SHB25:SHB45 RXF25:RXF45 RNJ25:RNJ45 RDN25:RDN45 QTR25:QTR45 QJV25:QJV45 PZZ25:PZZ45 PQD25:PQD45 PGH25:PGH45 OWL25:OWL45 OMP25:OMP45 OCT25:OCT45 NSX25:NSX45 NJB25:NJB45 MZF25:MZF45 MPJ25:MPJ45 MFN25:MFN45 LVR25:LVR45 LLV25:LLV45 LBZ25:LBZ45 KSD25:KSD45 KIH25:KIH45 JYL25:JYL45 JOP25:JOP45 JET25:JET45 IUX25:IUX45 ILB25:ILB45 IBF25:IBF45 HRJ25:HRJ45 HHN25:HHN45 GXR25:GXR45 GNV25:GNV45 GDZ25:GDZ45 FUD25:FUD45 FKH25:FKH45 FAL25:FAL45 EQP25:EQP45 EGT25:EGT45 DWX25:DWX45 DNB25:DNB45 DDF25:DDF45 CTJ25:CTJ45 CJN25:CJN45 BZR25:BZR45 BPV25:BPV45 BFZ25:BFZ45 AWD25:AWD45 AMH25:AMH45 ACL25:ACL45 SP25:SP45 IT25:IT45 A25:A45 WLJ983066 WBN983066 VRR983066 VHV983066 UXZ983066 UOD983066 UEH983066 TUL983066 TKP983066 TAT983066 SQX983066 SHB983066 RXF983066 RNJ983066 RDN983066 QTR983066 QJV983066 PZZ983066 PQD983066 PGH983066 OWL983066 OMP983066 OCT983066 NSX983066 NJB983066 MZF983066 MPJ983066 MFN983066 LVR983066 LLV983066 LBZ983066 KSD983066 KIH983066 JYL983066 JOP983066 JET983066 IUX983066 ILB983066 IBF983066 HRJ983066 HHN983066 GXR983066 GNV983066 GDZ983066 FUD983066 FKH983066 FAL983066 EQP983066 EGT983066 DWX983066 DNB983066 DDF983066 CTJ983066 CJN983066 BZR983066 BPV983066 BFZ983066 AWD983066 AMH983066 ACL983066 SP983066 IT983066 A983066 WVF917530 WLJ917530 WBN917530 VRR917530 VHV917530 UXZ917530 UOD917530 UEH917530 TUL917530 TKP917530 TAT917530 SQX917530 SHB917530 RXF917530 RNJ917530 RDN917530 QTR917530 QJV917530 PZZ917530 PQD917530 PGH917530 OWL917530 OMP917530 OCT917530 NSX917530 NJB917530 MZF917530 MPJ917530 MFN917530 LVR917530 LLV917530 LBZ917530 KSD917530 KIH917530 JYL917530 JOP917530 JET917530 IUX917530 ILB917530 IBF917530 HRJ917530 HHN917530 GXR917530 GNV917530 GDZ917530 FUD917530 FKH917530 FAL917530 EQP917530 EGT917530 DWX917530 DNB917530 DDF917530 CTJ917530 CJN917530 BZR917530 BPV917530 BFZ917530 AWD917530 AMH917530 ACL917530 SP917530 IT917530 A917530 WVF851994 WLJ851994 WBN851994 VRR851994 VHV851994 UXZ851994 UOD851994 UEH851994 TUL851994 TKP851994 TAT851994 SQX851994 SHB851994 RXF851994 RNJ851994 RDN851994 QTR851994 QJV851994 PZZ851994 PQD851994 PGH851994 OWL851994 OMP851994 OCT851994 NSX851994 NJB851994 MZF851994 MPJ851994 MFN851994 LVR851994 LLV851994 LBZ851994 KSD851994 KIH851994 JYL851994 JOP851994 JET851994 IUX851994 ILB851994 IBF851994 HRJ851994 HHN851994 GXR851994 GNV851994 GDZ851994 FUD851994 FKH851994 FAL851994 EQP851994 EGT851994 DWX851994 DNB851994 DDF851994 CTJ851994 CJN851994 BZR851994 BPV851994 BFZ851994 AWD851994 AMH851994 ACL851994 SP851994 IT851994 A851994 WVF786458 WLJ786458 WBN786458 VRR786458 VHV786458 UXZ786458 UOD786458 UEH786458 TUL786458 TKP786458 TAT786458 SQX786458 SHB786458 RXF786458 RNJ786458 RDN786458 QTR786458 QJV786458 PZZ786458 PQD786458 PGH786458 OWL786458 OMP786458 OCT786458 NSX786458 NJB786458 MZF786458 MPJ786458 MFN786458 LVR786458 LLV786458 LBZ786458 KSD786458 KIH786458 JYL786458 JOP786458 JET786458 IUX786458 ILB786458 IBF786458 HRJ786458 HHN786458 GXR786458 GNV786458 GDZ786458 FUD786458 FKH786458 FAL786458 EQP786458 EGT786458 DWX786458 DNB786458 DDF786458 CTJ786458 CJN786458 BZR786458 BPV786458 BFZ786458 AWD786458 AMH786458 ACL786458 SP786458 IT786458 A786458 WVF720922 WLJ720922 WBN720922 VRR720922 VHV720922 UXZ720922 UOD720922 UEH720922 TUL720922 TKP720922 TAT720922 SQX720922 SHB720922 RXF720922 RNJ720922 RDN720922 QTR720922 QJV720922 PZZ720922 PQD720922 PGH720922 OWL720922 OMP720922 OCT720922 NSX720922 NJB720922 MZF720922 MPJ720922 MFN720922 LVR720922 LLV720922 LBZ720922 KSD720922 KIH720922 JYL720922 JOP720922 JET720922 IUX720922 ILB720922 IBF720922 HRJ720922 HHN720922 GXR720922 GNV720922 GDZ720922 FUD720922 FKH720922 FAL720922 EQP720922 EGT720922 DWX720922 DNB720922 DDF720922 CTJ720922 CJN720922 BZR720922 BPV720922 BFZ720922 AWD720922 AMH720922 ACL720922 SP720922 IT720922 A720922 WVF655386 WLJ655386 WBN655386 VRR655386 VHV655386 UXZ655386 UOD655386 UEH655386 TUL655386 TKP655386 TAT655386 SQX655386 SHB655386 RXF655386 RNJ655386 RDN655386 QTR655386 QJV655386 PZZ655386 PQD655386 PGH655386 OWL655386 OMP655386 OCT655386 NSX655386 NJB655386 MZF655386 MPJ655386 MFN655386 LVR655386 LLV655386 LBZ655386 KSD655386 KIH655386 JYL655386 JOP655386 JET655386 IUX655386 ILB655386 IBF655386 HRJ655386 HHN655386 GXR655386 GNV655386 GDZ655386 FUD655386 FKH655386 FAL655386 EQP655386 EGT655386 DWX655386 DNB655386 DDF655386 CTJ655386 CJN655386 BZR655386 BPV655386 BFZ655386 AWD655386 AMH655386 ACL655386 SP655386 IT655386 A655386 WVF589850 WLJ589850 WBN589850 VRR589850 VHV589850 UXZ589850 UOD589850 UEH589850 TUL589850 TKP589850 TAT589850 SQX589850 SHB589850 RXF589850 RNJ589850 RDN589850 QTR589850 QJV589850 PZZ589850 PQD589850 PGH589850 OWL589850 OMP589850 OCT589850 NSX589850 NJB589850 MZF589850 MPJ589850 MFN589850 LVR589850 LLV589850 LBZ589850 KSD589850 KIH589850 JYL589850 JOP589850 JET589850 IUX589850 ILB589850 IBF589850 HRJ589850 HHN589850 GXR589850 GNV589850 GDZ589850 FUD589850 FKH589850 FAL589850 EQP589850 EGT589850 DWX589850 DNB589850 DDF589850 CTJ589850 CJN589850 BZR589850 BPV589850 BFZ589850 AWD589850 AMH589850 ACL589850 SP589850 IT589850 A589850 WVF524314 WLJ524314 WBN524314 VRR524314 VHV524314 UXZ524314 UOD524314 UEH524314 TUL524314 TKP524314 TAT524314 SQX524314 SHB524314 RXF524314 RNJ524314 RDN524314 QTR524314 QJV524314 PZZ524314 PQD524314 PGH524314 OWL524314 OMP524314 OCT524314 NSX524314 NJB524314 MZF524314 MPJ524314 MFN524314 LVR524314 LLV524314 LBZ524314 KSD524314 KIH524314 JYL524314 JOP524314 JET524314 IUX524314 ILB524314 IBF524314 HRJ524314 HHN524314 GXR524314 GNV524314 GDZ524314 FUD524314 FKH524314 FAL524314 EQP524314 EGT524314 DWX524314 DNB524314 DDF524314 CTJ524314 CJN524314 BZR524314 BPV524314 BFZ524314 AWD524314 AMH524314 ACL524314 SP524314 IT524314 A524314 WVF458778 WLJ458778 WBN458778 VRR458778 VHV458778 UXZ458778 UOD458778 UEH458778 TUL458778 TKP458778 TAT458778 SQX458778 SHB458778 RXF458778 RNJ458778 RDN458778 QTR458778 QJV458778 PZZ458778 PQD458778 PGH458778 OWL458778 OMP458778 OCT458778 NSX458778 NJB458778 MZF458778 MPJ458778 MFN458778 LVR458778 LLV458778 LBZ458778 KSD458778 KIH458778 JYL458778 JOP458778 JET458778 IUX458778 ILB458778 IBF458778 HRJ458778 HHN458778 GXR458778 GNV458778 GDZ458778 FUD458778 FKH458778 FAL458778 EQP458778 EGT458778 DWX458778 DNB458778 DDF458778 CTJ458778 CJN458778 BZR458778 BPV458778 BFZ458778 AWD458778 AMH458778 ACL458778 SP458778 IT458778 A458778 WVF393242 WLJ393242 WBN393242 VRR393242 VHV393242 UXZ393242 UOD393242 UEH393242 TUL393242 TKP393242 TAT393242 SQX393242 SHB393242 RXF393242 RNJ393242 RDN393242 QTR393242 QJV393242 PZZ393242 PQD393242 PGH393242 OWL393242 OMP393242 OCT393242 NSX393242 NJB393242 MZF393242 MPJ393242 MFN393242 LVR393242 LLV393242 LBZ393242 KSD393242 KIH393242 JYL393242 JOP393242 JET393242 IUX393242 ILB393242 IBF393242 HRJ393242 HHN393242 GXR393242 GNV393242 GDZ393242 FUD393242 FKH393242 FAL393242 EQP393242 EGT393242 DWX393242 DNB393242 DDF393242 CTJ393242 CJN393242 BZR393242 BPV393242 BFZ393242 AWD393242 AMH393242 ACL393242 SP393242 IT393242 A393242 WVF327706 WLJ327706 WBN327706 VRR327706 VHV327706 UXZ327706 UOD327706 UEH327706 TUL327706 TKP327706 TAT327706 SQX327706 SHB327706 RXF327706 RNJ327706 RDN327706 QTR327706 QJV327706 PZZ327706 PQD327706 PGH327706 OWL327706 OMP327706 OCT327706 NSX327706 NJB327706 MZF327706 MPJ327706 MFN327706 LVR327706 LLV327706 LBZ327706 KSD327706 KIH327706 JYL327706 JOP327706 JET327706 IUX327706 ILB327706 IBF327706 HRJ327706 HHN327706 GXR327706 GNV327706 GDZ327706 FUD327706 FKH327706 FAL327706 EQP327706 EGT327706 DWX327706 DNB327706 DDF327706 CTJ327706 CJN327706 BZR327706 BPV327706 BFZ327706 AWD327706 AMH327706 ACL327706 SP327706 IT327706 A327706 WVF262170 WLJ262170 WBN262170 VRR262170 VHV262170 UXZ262170 UOD262170 UEH262170 TUL262170 TKP262170 TAT262170 SQX262170 SHB262170 RXF262170 RNJ262170 RDN262170 QTR262170 QJV262170 PZZ262170 PQD262170 PGH262170 OWL262170 OMP262170 OCT262170 NSX262170 NJB262170 MZF262170 MPJ262170 MFN262170 LVR262170 LLV262170 LBZ262170 KSD262170 KIH262170 JYL262170 JOP262170 JET262170 IUX262170 ILB262170 IBF262170 HRJ262170 HHN262170 GXR262170 GNV262170 GDZ262170 FUD262170 FKH262170 FAL262170 EQP262170 EGT262170 DWX262170 DNB262170 DDF262170 CTJ262170 CJN262170 BZR262170 BPV262170 BFZ262170 AWD262170 AMH262170 ACL262170 SP262170 IT262170 A262170 WVF196634 WLJ196634 WBN196634 VRR196634 VHV196634 UXZ196634 UOD196634 UEH196634 TUL196634 TKP196634 TAT196634 SQX196634 SHB196634 RXF196634 RNJ196634 RDN196634 QTR196634 QJV196634 PZZ196634 PQD196634 PGH196634 OWL196634 OMP196634 OCT196634 NSX196634 NJB196634 MZF196634 MPJ196634 MFN196634 LVR196634 LLV196634 LBZ196634 KSD196634 KIH196634 JYL196634 JOP196634 JET196634 IUX196634 ILB196634 IBF196634 HRJ196634 HHN196634 GXR196634 GNV196634 GDZ196634 FUD196634 FKH196634 FAL196634 EQP196634 EGT196634 DWX196634 DNB196634 DDF196634 CTJ196634 CJN196634 BZR196634 BPV196634 BFZ196634 AWD196634 AMH196634 ACL196634 SP196634 IT196634 A196634 WVF131098 WLJ131098 WBN131098 VRR131098 VHV131098 UXZ131098 UOD131098 UEH131098 TUL131098 TKP131098 TAT131098 SQX131098 SHB131098 RXF131098 RNJ131098 RDN131098 QTR131098 QJV131098 PZZ131098 PQD131098 PGH131098 OWL131098 OMP131098 OCT131098 NSX131098 NJB131098 MZF131098 MPJ131098 MFN131098 LVR131098 LLV131098 LBZ131098 KSD131098 KIH131098 JYL131098 JOP131098 JET131098 IUX131098 ILB131098 IBF131098 HRJ131098 HHN131098 GXR131098 GNV131098 GDZ131098 FUD131098 FKH131098 FAL131098 EQP131098 EGT131098 DWX131098 DNB131098 DDF131098 CTJ131098 CJN131098 BZR131098 BPV131098 BFZ131098 AWD131098 AMH131098 ACL131098 SP131098 IT131098 A131098 WVF65562 WLJ65562 WBN65562 VRR65562 VHV65562 UXZ65562 UOD65562 UEH65562 TUL65562 TKP65562 TAT65562 SQX65562 SHB65562 RXF65562 RNJ65562 RDN65562 QTR65562 QJV65562 PZZ65562 PQD65562 PGH65562 OWL65562 OMP65562 OCT65562 NSX65562 NJB65562 MZF65562 MPJ65562 MFN65562 LVR65562 LLV65562 LBZ65562 KSD65562 KIH65562 JYL65562 JOP65562 JET65562 IUX65562 ILB65562 IBF65562 HRJ65562 HHN65562 GXR65562 GNV65562 GDZ65562 FUD65562 FKH65562 FAL65562 EQP65562 EGT65562 DWX65562 DNB65562 DDF65562 CTJ65562 CJN65562 BZR65562 BPV65562 BFZ65562 AWD65562 AMH65562 ACL65562 SP65562 IT65562 A65562">
      <formula1>"1,2,3,4,5"</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49"/>
  <sheetViews>
    <sheetView topLeftCell="A46" zoomScale="50" zoomScaleNormal="50" workbookViewId="0">
      <selection activeCell="L53" sqref="L53"/>
    </sheetView>
  </sheetViews>
  <sheetFormatPr baseColWidth="10" defaultRowHeight="14.4" x14ac:dyDescent="0.3"/>
  <cols>
    <col min="1" max="1" width="3.109375" style="9" bestFit="1" customWidth="1"/>
    <col min="2" max="2" width="58.88671875" style="9" customWidth="1"/>
    <col min="3" max="3" width="31.109375" style="9" customWidth="1"/>
    <col min="4" max="4" width="26.6640625" style="9" customWidth="1"/>
    <col min="5" max="5" width="25" style="88" customWidth="1"/>
    <col min="6" max="7" width="29.6640625" style="9" customWidth="1"/>
    <col min="8" max="8" width="23" style="9" customWidth="1"/>
    <col min="9" max="9" width="27.33203125" style="9" customWidth="1"/>
    <col min="10" max="10" width="17.5546875" style="9" customWidth="1"/>
    <col min="11" max="11" width="14.6640625" style="9" customWidth="1"/>
    <col min="12" max="12" width="17.6640625" style="9" customWidth="1"/>
    <col min="13" max="14" width="26.33203125" style="9" customWidth="1"/>
    <col min="15" max="15" width="22.109375" style="9" customWidth="1"/>
    <col min="16" max="16" width="26.109375" style="9" customWidth="1"/>
    <col min="17" max="17" width="19.5546875" style="9" bestFit="1" customWidth="1"/>
    <col min="18" max="18" width="21.88671875" style="9" customWidth="1"/>
    <col min="19" max="19" width="18.33203125" style="9" customWidth="1"/>
    <col min="20" max="23" width="6.44140625" style="9" customWidth="1"/>
    <col min="24" max="252" width="11.44140625" style="9"/>
    <col min="253" max="253" width="1" style="9" customWidth="1"/>
    <col min="254" max="254" width="4.33203125" style="9" customWidth="1"/>
    <col min="255" max="255" width="34.6640625" style="9" customWidth="1"/>
    <col min="256" max="256" width="0" style="9" hidden="1" customWidth="1"/>
    <col min="257" max="257" width="20" style="9" customWidth="1"/>
    <col min="258" max="258" width="20.88671875" style="9" customWidth="1"/>
    <col min="259" max="259" width="25" style="9" customWidth="1"/>
    <col min="260" max="260" width="18.6640625" style="9" customWidth="1"/>
    <col min="261" max="261" width="29.6640625" style="9" customWidth="1"/>
    <col min="262" max="262" width="13.44140625" style="9" customWidth="1"/>
    <col min="263" max="263" width="13.88671875" style="9" customWidth="1"/>
    <col min="264" max="268" width="16.5546875" style="9" customWidth="1"/>
    <col min="269" max="269" width="20.5546875" style="9" customWidth="1"/>
    <col min="270" max="270" width="21.109375" style="9" customWidth="1"/>
    <col min="271" max="271" width="9.5546875" style="9" customWidth="1"/>
    <col min="272" max="272" width="0.44140625" style="9" customWidth="1"/>
    <col min="273" max="279" width="6.44140625" style="9" customWidth="1"/>
    <col min="280" max="508" width="11.44140625" style="9"/>
    <col min="509" max="509" width="1" style="9" customWidth="1"/>
    <col min="510" max="510" width="4.33203125" style="9" customWidth="1"/>
    <col min="511" max="511" width="34.6640625" style="9" customWidth="1"/>
    <col min="512" max="512" width="0" style="9" hidden="1" customWidth="1"/>
    <col min="513" max="513" width="20" style="9" customWidth="1"/>
    <col min="514" max="514" width="20.88671875" style="9" customWidth="1"/>
    <col min="515" max="515" width="25" style="9" customWidth="1"/>
    <col min="516" max="516" width="18.6640625" style="9" customWidth="1"/>
    <col min="517" max="517" width="29.6640625" style="9" customWidth="1"/>
    <col min="518" max="518" width="13.44140625" style="9" customWidth="1"/>
    <col min="519" max="519" width="13.88671875" style="9" customWidth="1"/>
    <col min="520" max="524" width="16.5546875" style="9" customWidth="1"/>
    <col min="525" max="525" width="20.5546875" style="9" customWidth="1"/>
    <col min="526" max="526" width="21.109375" style="9" customWidth="1"/>
    <col min="527" max="527" width="9.5546875" style="9" customWidth="1"/>
    <col min="528" max="528" width="0.44140625" style="9" customWidth="1"/>
    <col min="529" max="535" width="6.44140625" style="9" customWidth="1"/>
    <col min="536" max="764" width="11.44140625" style="9"/>
    <col min="765" max="765" width="1" style="9" customWidth="1"/>
    <col min="766" max="766" width="4.33203125" style="9" customWidth="1"/>
    <col min="767" max="767" width="34.6640625" style="9" customWidth="1"/>
    <col min="768" max="768" width="0" style="9" hidden="1" customWidth="1"/>
    <col min="769" max="769" width="20" style="9" customWidth="1"/>
    <col min="770" max="770" width="20.88671875" style="9" customWidth="1"/>
    <col min="771" max="771" width="25" style="9" customWidth="1"/>
    <col min="772" max="772" width="18.6640625" style="9" customWidth="1"/>
    <col min="773" max="773" width="29.6640625" style="9" customWidth="1"/>
    <col min="774" max="774" width="13.44140625" style="9" customWidth="1"/>
    <col min="775" max="775" width="13.88671875" style="9" customWidth="1"/>
    <col min="776" max="780" width="16.5546875" style="9" customWidth="1"/>
    <col min="781" max="781" width="20.5546875" style="9" customWidth="1"/>
    <col min="782" max="782" width="21.109375" style="9" customWidth="1"/>
    <col min="783" max="783" width="9.5546875" style="9" customWidth="1"/>
    <col min="784" max="784" width="0.44140625" style="9" customWidth="1"/>
    <col min="785" max="791" width="6.44140625" style="9" customWidth="1"/>
    <col min="792" max="1020" width="11.44140625" style="9"/>
    <col min="1021" max="1021" width="1" style="9" customWidth="1"/>
    <col min="1022" max="1022" width="4.33203125" style="9" customWidth="1"/>
    <col min="1023" max="1023" width="34.6640625" style="9" customWidth="1"/>
    <col min="1024" max="1024" width="0" style="9" hidden="1" customWidth="1"/>
    <col min="1025" max="1025" width="20" style="9" customWidth="1"/>
    <col min="1026" max="1026" width="20.88671875" style="9" customWidth="1"/>
    <col min="1027" max="1027" width="25" style="9" customWidth="1"/>
    <col min="1028" max="1028" width="18.6640625" style="9" customWidth="1"/>
    <col min="1029" max="1029" width="29.6640625" style="9" customWidth="1"/>
    <col min="1030" max="1030" width="13.44140625" style="9" customWidth="1"/>
    <col min="1031" max="1031" width="13.88671875" style="9" customWidth="1"/>
    <col min="1032" max="1036" width="16.5546875" style="9" customWidth="1"/>
    <col min="1037" max="1037" width="20.5546875" style="9" customWidth="1"/>
    <col min="1038" max="1038" width="21.109375" style="9" customWidth="1"/>
    <col min="1039" max="1039" width="9.5546875" style="9" customWidth="1"/>
    <col min="1040" max="1040" width="0.44140625" style="9" customWidth="1"/>
    <col min="1041" max="1047" width="6.44140625" style="9" customWidth="1"/>
    <col min="1048" max="1276" width="11.44140625" style="9"/>
    <col min="1277" max="1277" width="1" style="9" customWidth="1"/>
    <col min="1278" max="1278" width="4.33203125" style="9" customWidth="1"/>
    <col min="1279" max="1279" width="34.6640625" style="9" customWidth="1"/>
    <col min="1280" max="1280" width="0" style="9" hidden="1" customWidth="1"/>
    <col min="1281" max="1281" width="20" style="9" customWidth="1"/>
    <col min="1282" max="1282" width="20.88671875" style="9" customWidth="1"/>
    <col min="1283" max="1283" width="25" style="9" customWidth="1"/>
    <col min="1284" max="1284" width="18.6640625" style="9" customWidth="1"/>
    <col min="1285" max="1285" width="29.6640625" style="9" customWidth="1"/>
    <col min="1286" max="1286" width="13.44140625" style="9" customWidth="1"/>
    <col min="1287" max="1287" width="13.88671875" style="9" customWidth="1"/>
    <col min="1288" max="1292" width="16.5546875" style="9" customWidth="1"/>
    <col min="1293" max="1293" width="20.5546875" style="9" customWidth="1"/>
    <col min="1294" max="1294" width="21.109375" style="9" customWidth="1"/>
    <col min="1295" max="1295" width="9.5546875" style="9" customWidth="1"/>
    <col min="1296" max="1296" width="0.44140625" style="9" customWidth="1"/>
    <col min="1297" max="1303" width="6.44140625" style="9" customWidth="1"/>
    <col min="1304" max="1532" width="11.44140625" style="9"/>
    <col min="1533" max="1533" width="1" style="9" customWidth="1"/>
    <col min="1534" max="1534" width="4.33203125" style="9" customWidth="1"/>
    <col min="1535" max="1535" width="34.6640625" style="9" customWidth="1"/>
    <col min="1536" max="1536" width="0" style="9" hidden="1" customWidth="1"/>
    <col min="1537" max="1537" width="20" style="9" customWidth="1"/>
    <col min="1538" max="1538" width="20.88671875" style="9" customWidth="1"/>
    <col min="1539" max="1539" width="25" style="9" customWidth="1"/>
    <col min="1540" max="1540" width="18.6640625" style="9" customWidth="1"/>
    <col min="1541" max="1541" width="29.6640625" style="9" customWidth="1"/>
    <col min="1542" max="1542" width="13.44140625" style="9" customWidth="1"/>
    <col min="1543" max="1543" width="13.88671875" style="9" customWidth="1"/>
    <col min="1544" max="1548" width="16.5546875" style="9" customWidth="1"/>
    <col min="1549" max="1549" width="20.5546875" style="9" customWidth="1"/>
    <col min="1550" max="1550" width="21.109375" style="9" customWidth="1"/>
    <col min="1551" max="1551" width="9.5546875" style="9" customWidth="1"/>
    <col min="1552" max="1552" width="0.44140625" style="9" customWidth="1"/>
    <col min="1553" max="1559" width="6.44140625" style="9" customWidth="1"/>
    <col min="1560" max="1788" width="11.44140625" style="9"/>
    <col min="1789" max="1789" width="1" style="9" customWidth="1"/>
    <col min="1790" max="1790" width="4.33203125" style="9" customWidth="1"/>
    <col min="1791" max="1791" width="34.6640625" style="9" customWidth="1"/>
    <col min="1792" max="1792" width="0" style="9" hidden="1" customWidth="1"/>
    <col min="1793" max="1793" width="20" style="9" customWidth="1"/>
    <col min="1794" max="1794" width="20.88671875" style="9" customWidth="1"/>
    <col min="1795" max="1795" width="25" style="9" customWidth="1"/>
    <col min="1796" max="1796" width="18.6640625" style="9" customWidth="1"/>
    <col min="1797" max="1797" width="29.6640625" style="9" customWidth="1"/>
    <col min="1798" max="1798" width="13.44140625" style="9" customWidth="1"/>
    <col min="1799" max="1799" width="13.88671875" style="9" customWidth="1"/>
    <col min="1800" max="1804" width="16.5546875" style="9" customWidth="1"/>
    <col min="1805" max="1805" width="20.5546875" style="9" customWidth="1"/>
    <col min="1806" max="1806" width="21.109375" style="9" customWidth="1"/>
    <col min="1807" max="1807" width="9.5546875" style="9" customWidth="1"/>
    <col min="1808" max="1808" width="0.44140625" style="9" customWidth="1"/>
    <col min="1809" max="1815" width="6.44140625" style="9" customWidth="1"/>
    <col min="1816" max="2044" width="11.44140625" style="9"/>
    <col min="2045" max="2045" width="1" style="9" customWidth="1"/>
    <col min="2046" max="2046" width="4.33203125" style="9" customWidth="1"/>
    <col min="2047" max="2047" width="34.6640625" style="9" customWidth="1"/>
    <col min="2048" max="2048" width="0" style="9" hidden="1" customWidth="1"/>
    <col min="2049" max="2049" width="20" style="9" customWidth="1"/>
    <col min="2050" max="2050" width="20.88671875" style="9" customWidth="1"/>
    <col min="2051" max="2051" width="25" style="9" customWidth="1"/>
    <col min="2052" max="2052" width="18.6640625" style="9" customWidth="1"/>
    <col min="2053" max="2053" width="29.6640625" style="9" customWidth="1"/>
    <col min="2054" max="2054" width="13.44140625" style="9" customWidth="1"/>
    <col min="2055" max="2055" width="13.88671875" style="9" customWidth="1"/>
    <col min="2056" max="2060" width="16.5546875" style="9" customWidth="1"/>
    <col min="2061" max="2061" width="20.5546875" style="9" customWidth="1"/>
    <col min="2062" max="2062" width="21.109375" style="9" customWidth="1"/>
    <col min="2063" max="2063" width="9.5546875" style="9" customWidth="1"/>
    <col min="2064" max="2064" width="0.44140625" style="9" customWidth="1"/>
    <col min="2065" max="2071" width="6.44140625" style="9" customWidth="1"/>
    <col min="2072" max="2300" width="11.44140625" style="9"/>
    <col min="2301" max="2301" width="1" style="9" customWidth="1"/>
    <col min="2302" max="2302" width="4.33203125" style="9" customWidth="1"/>
    <col min="2303" max="2303" width="34.6640625" style="9" customWidth="1"/>
    <col min="2304" max="2304" width="0" style="9" hidden="1" customWidth="1"/>
    <col min="2305" max="2305" width="20" style="9" customWidth="1"/>
    <col min="2306" max="2306" width="20.88671875" style="9" customWidth="1"/>
    <col min="2307" max="2307" width="25" style="9" customWidth="1"/>
    <col min="2308" max="2308" width="18.6640625" style="9" customWidth="1"/>
    <col min="2309" max="2309" width="29.6640625" style="9" customWidth="1"/>
    <col min="2310" max="2310" width="13.44140625" style="9" customWidth="1"/>
    <col min="2311" max="2311" width="13.88671875" style="9" customWidth="1"/>
    <col min="2312" max="2316" width="16.5546875" style="9" customWidth="1"/>
    <col min="2317" max="2317" width="20.5546875" style="9" customWidth="1"/>
    <col min="2318" max="2318" width="21.109375" style="9" customWidth="1"/>
    <col min="2319" max="2319" width="9.5546875" style="9" customWidth="1"/>
    <col min="2320" max="2320" width="0.44140625" style="9" customWidth="1"/>
    <col min="2321" max="2327" width="6.44140625" style="9" customWidth="1"/>
    <col min="2328" max="2556" width="11.44140625" style="9"/>
    <col min="2557" max="2557" width="1" style="9" customWidth="1"/>
    <col min="2558" max="2558" width="4.33203125" style="9" customWidth="1"/>
    <col min="2559" max="2559" width="34.6640625" style="9" customWidth="1"/>
    <col min="2560" max="2560" width="0" style="9" hidden="1" customWidth="1"/>
    <col min="2561" max="2561" width="20" style="9" customWidth="1"/>
    <col min="2562" max="2562" width="20.88671875" style="9" customWidth="1"/>
    <col min="2563" max="2563" width="25" style="9" customWidth="1"/>
    <col min="2564" max="2564" width="18.6640625" style="9" customWidth="1"/>
    <col min="2565" max="2565" width="29.6640625" style="9" customWidth="1"/>
    <col min="2566" max="2566" width="13.44140625" style="9" customWidth="1"/>
    <col min="2567" max="2567" width="13.88671875" style="9" customWidth="1"/>
    <col min="2568" max="2572" width="16.5546875" style="9" customWidth="1"/>
    <col min="2573" max="2573" width="20.5546875" style="9" customWidth="1"/>
    <col min="2574" max="2574" width="21.109375" style="9" customWidth="1"/>
    <col min="2575" max="2575" width="9.5546875" style="9" customWidth="1"/>
    <col min="2576" max="2576" width="0.44140625" style="9" customWidth="1"/>
    <col min="2577" max="2583" width="6.44140625" style="9" customWidth="1"/>
    <col min="2584" max="2812" width="11.44140625" style="9"/>
    <col min="2813" max="2813" width="1" style="9" customWidth="1"/>
    <col min="2814" max="2814" width="4.33203125" style="9" customWidth="1"/>
    <col min="2815" max="2815" width="34.6640625" style="9" customWidth="1"/>
    <col min="2816" max="2816" width="0" style="9" hidden="1" customWidth="1"/>
    <col min="2817" max="2817" width="20" style="9" customWidth="1"/>
    <col min="2818" max="2818" width="20.88671875" style="9" customWidth="1"/>
    <col min="2819" max="2819" width="25" style="9" customWidth="1"/>
    <col min="2820" max="2820" width="18.6640625" style="9" customWidth="1"/>
    <col min="2821" max="2821" width="29.6640625" style="9" customWidth="1"/>
    <col min="2822" max="2822" width="13.44140625" style="9" customWidth="1"/>
    <col min="2823" max="2823" width="13.88671875" style="9" customWidth="1"/>
    <col min="2824" max="2828" width="16.5546875" style="9" customWidth="1"/>
    <col min="2829" max="2829" width="20.5546875" style="9" customWidth="1"/>
    <col min="2830" max="2830" width="21.109375" style="9" customWidth="1"/>
    <col min="2831" max="2831" width="9.5546875" style="9" customWidth="1"/>
    <col min="2832" max="2832" width="0.44140625" style="9" customWidth="1"/>
    <col min="2833" max="2839" width="6.44140625" style="9" customWidth="1"/>
    <col min="2840" max="3068" width="11.44140625" style="9"/>
    <col min="3069" max="3069" width="1" style="9" customWidth="1"/>
    <col min="3070" max="3070" width="4.33203125" style="9" customWidth="1"/>
    <col min="3071" max="3071" width="34.6640625" style="9" customWidth="1"/>
    <col min="3072" max="3072" width="0" style="9" hidden="1" customWidth="1"/>
    <col min="3073" max="3073" width="20" style="9" customWidth="1"/>
    <col min="3074" max="3074" width="20.88671875" style="9" customWidth="1"/>
    <col min="3075" max="3075" width="25" style="9" customWidth="1"/>
    <col min="3076" max="3076" width="18.6640625" style="9" customWidth="1"/>
    <col min="3077" max="3077" width="29.6640625" style="9" customWidth="1"/>
    <col min="3078" max="3078" width="13.44140625" style="9" customWidth="1"/>
    <col min="3079" max="3079" width="13.88671875" style="9" customWidth="1"/>
    <col min="3080" max="3084" width="16.5546875" style="9" customWidth="1"/>
    <col min="3085" max="3085" width="20.5546875" style="9" customWidth="1"/>
    <col min="3086" max="3086" width="21.109375" style="9" customWidth="1"/>
    <col min="3087" max="3087" width="9.5546875" style="9" customWidth="1"/>
    <col min="3088" max="3088" width="0.44140625" style="9" customWidth="1"/>
    <col min="3089" max="3095" width="6.44140625" style="9" customWidth="1"/>
    <col min="3096" max="3324" width="11.44140625" style="9"/>
    <col min="3325" max="3325" width="1" style="9" customWidth="1"/>
    <col min="3326" max="3326" width="4.33203125" style="9" customWidth="1"/>
    <col min="3327" max="3327" width="34.6640625" style="9" customWidth="1"/>
    <col min="3328" max="3328" width="0" style="9" hidden="1" customWidth="1"/>
    <col min="3329" max="3329" width="20" style="9" customWidth="1"/>
    <col min="3330" max="3330" width="20.88671875" style="9" customWidth="1"/>
    <col min="3331" max="3331" width="25" style="9" customWidth="1"/>
    <col min="3332" max="3332" width="18.6640625" style="9" customWidth="1"/>
    <col min="3333" max="3333" width="29.6640625" style="9" customWidth="1"/>
    <col min="3334" max="3334" width="13.44140625" style="9" customWidth="1"/>
    <col min="3335" max="3335" width="13.88671875" style="9" customWidth="1"/>
    <col min="3336" max="3340" width="16.5546875" style="9" customWidth="1"/>
    <col min="3341" max="3341" width="20.5546875" style="9" customWidth="1"/>
    <col min="3342" max="3342" width="21.109375" style="9" customWidth="1"/>
    <col min="3343" max="3343" width="9.5546875" style="9" customWidth="1"/>
    <col min="3344" max="3344" width="0.44140625" style="9" customWidth="1"/>
    <col min="3345" max="3351" width="6.44140625" style="9" customWidth="1"/>
    <col min="3352" max="3580" width="11.44140625" style="9"/>
    <col min="3581" max="3581" width="1" style="9" customWidth="1"/>
    <col min="3582" max="3582" width="4.33203125" style="9" customWidth="1"/>
    <col min="3583" max="3583" width="34.6640625" style="9" customWidth="1"/>
    <col min="3584" max="3584" width="0" style="9" hidden="1" customWidth="1"/>
    <col min="3585" max="3585" width="20" style="9" customWidth="1"/>
    <col min="3586" max="3586" width="20.88671875" style="9" customWidth="1"/>
    <col min="3587" max="3587" width="25" style="9" customWidth="1"/>
    <col min="3588" max="3588" width="18.6640625" style="9" customWidth="1"/>
    <col min="3589" max="3589" width="29.6640625" style="9" customWidth="1"/>
    <col min="3590" max="3590" width="13.44140625" style="9" customWidth="1"/>
    <col min="3591" max="3591" width="13.88671875" style="9" customWidth="1"/>
    <col min="3592" max="3596" width="16.5546875" style="9" customWidth="1"/>
    <col min="3597" max="3597" width="20.5546875" style="9" customWidth="1"/>
    <col min="3598" max="3598" width="21.109375" style="9" customWidth="1"/>
    <col min="3599" max="3599" width="9.5546875" style="9" customWidth="1"/>
    <col min="3600" max="3600" width="0.44140625" style="9" customWidth="1"/>
    <col min="3601" max="3607" width="6.44140625" style="9" customWidth="1"/>
    <col min="3608" max="3836" width="11.44140625" style="9"/>
    <col min="3837" max="3837" width="1" style="9" customWidth="1"/>
    <col min="3838" max="3838" width="4.33203125" style="9" customWidth="1"/>
    <col min="3839" max="3839" width="34.6640625" style="9" customWidth="1"/>
    <col min="3840" max="3840" width="0" style="9" hidden="1" customWidth="1"/>
    <col min="3841" max="3841" width="20" style="9" customWidth="1"/>
    <col min="3842" max="3842" width="20.88671875" style="9" customWidth="1"/>
    <col min="3843" max="3843" width="25" style="9" customWidth="1"/>
    <col min="3844" max="3844" width="18.6640625" style="9" customWidth="1"/>
    <col min="3845" max="3845" width="29.6640625" style="9" customWidth="1"/>
    <col min="3846" max="3846" width="13.44140625" style="9" customWidth="1"/>
    <col min="3847" max="3847" width="13.88671875" style="9" customWidth="1"/>
    <col min="3848" max="3852" width="16.5546875" style="9" customWidth="1"/>
    <col min="3853" max="3853" width="20.5546875" style="9" customWidth="1"/>
    <col min="3854" max="3854" width="21.109375" style="9" customWidth="1"/>
    <col min="3855" max="3855" width="9.5546875" style="9" customWidth="1"/>
    <col min="3856" max="3856" width="0.44140625" style="9" customWidth="1"/>
    <col min="3857" max="3863" width="6.44140625" style="9" customWidth="1"/>
    <col min="3864" max="4092" width="11.44140625" style="9"/>
    <col min="4093" max="4093" width="1" style="9" customWidth="1"/>
    <col min="4094" max="4094" width="4.33203125" style="9" customWidth="1"/>
    <col min="4095" max="4095" width="34.6640625" style="9" customWidth="1"/>
    <col min="4096" max="4096" width="0" style="9" hidden="1" customWidth="1"/>
    <col min="4097" max="4097" width="20" style="9" customWidth="1"/>
    <col min="4098" max="4098" width="20.88671875" style="9" customWidth="1"/>
    <col min="4099" max="4099" width="25" style="9" customWidth="1"/>
    <col min="4100" max="4100" width="18.6640625" style="9" customWidth="1"/>
    <col min="4101" max="4101" width="29.6640625" style="9" customWidth="1"/>
    <col min="4102" max="4102" width="13.44140625" style="9" customWidth="1"/>
    <col min="4103" max="4103" width="13.88671875" style="9" customWidth="1"/>
    <col min="4104" max="4108" width="16.5546875" style="9" customWidth="1"/>
    <col min="4109" max="4109" width="20.5546875" style="9" customWidth="1"/>
    <col min="4110" max="4110" width="21.109375" style="9" customWidth="1"/>
    <col min="4111" max="4111" width="9.5546875" style="9" customWidth="1"/>
    <col min="4112" max="4112" width="0.44140625" style="9" customWidth="1"/>
    <col min="4113" max="4119" width="6.44140625" style="9" customWidth="1"/>
    <col min="4120" max="4348" width="11.44140625" style="9"/>
    <col min="4349" max="4349" width="1" style="9" customWidth="1"/>
    <col min="4350" max="4350" width="4.33203125" style="9" customWidth="1"/>
    <col min="4351" max="4351" width="34.6640625" style="9" customWidth="1"/>
    <col min="4352" max="4352" width="0" style="9" hidden="1" customWidth="1"/>
    <col min="4353" max="4353" width="20" style="9" customWidth="1"/>
    <col min="4354" max="4354" width="20.88671875" style="9" customWidth="1"/>
    <col min="4355" max="4355" width="25" style="9" customWidth="1"/>
    <col min="4356" max="4356" width="18.6640625" style="9" customWidth="1"/>
    <col min="4357" max="4357" width="29.6640625" style="9" customWidth="1"/>
    <col min="4358" max="4358" width="13.44140625" style="9" customWidth="1"/>
    <col min="4359" max="4359" width="13.88671875" style="9" customWidth="1"/>
    <col min="4360" max="4364" width="16.5546875" style="9" customWidth="1"/>
    <col min="4365" max="4365" width="20.5546875" style="9" customWidth="1"/>
    <col min="4366" max="4366" width="21.109375" style="9" customWidth="1"/>
    <col min="4367" max="4367" width="9.5546875" style="9" customWidth="1"/>
    <col min="4368" max="4368" width="0.44140625" style="9" customWidth="1"/>
    <col min="4369" max="4375" width="6.44140625" style="9" customWidth="1"/>
    <col min="4376" max="4604" width="11.44140625" style="9"/>
    <col min="4605" max="4605" width="1" style="9" customWidth="1"/>
    <col min="4606" max="4606" width="4.33203125" style="9" customWidth="1"/>
    <col min="4607" max="4607" width="34.6640625" style="9" customWidth="1"/>
    <col min="4608" max="4608" width="0" style="9" hidden="1" customWidth="1"/>
    <col min="4609" max="4609" width="20" style="9" customWidth="1"/>
    <col min="4610" max="4610" width="20.88671875" style="9" customWidth="1"/>
    <col min="4611" max="4611" width="25" style="9" customWidth="1"/>
    <col min="4612" max="4612" width="18.6640625" style="9" customWidth="1"/>
    <col min="4613" max="4613" width="29.6640625" style="9" customWidth="1"/>
    <col min="4614" max="4614" width="13.44140625" style="9" customWidth="1"/>
    <col min="4615" max="4615" width="13.88671875" style="9" customWidth="1"/>
    <col min="4616" max="4620" width="16.5546875" style="9" customWidth="1"/>
    <col min="4621" max="4621" width="20.5546875" style="9" customWidth="1"/>
    <col min="4622" max="4622" width="21.109375" style="9" customWidth="1"/>
    <col min="4623" max="4623" width="9.5546875" style="9" customWidth="1"/>
    <col min="4624" max="4624" width="0.44140625" style="9" customWidth="1"/>
    <col min="4625" max="4631" width="6.44140625" style="9" customWidth="1"/>
    <col min="4632" max="4860" width="11.44140625" style="9"/>
    <col min="4861" max="4861" width="1" style="9" customWidth="1"/>
    <col min="4862" max="4862" width="4.33203125" style="9" customWidth="1"/>
    <col min="4863" max="4863" width="34.6640625" style="9" customWidth="1"/>
    <col min="4864" max="4864" width="0" style="9" hidden="1" customWidth="1"/>
    <col min="4865" max="4865" width="20" style="9" customWidth="1"/>
    <col min="4866" max="4866" width="20.88671875" style="9" customWidth="1"/>
    <col min="4867" max="4867" width="25" style="9" customWidth="1"/>
    <col min="4868" max="4868" width="18.6640625" style="9" customWidth="1"/>
    <col min="4869" max="4869" width="29.6640625" style="9" customWidth="1"/>
    <col min="4870" max="4870" width="13.44140625" style="9" customWidth="1"/>
    <col min="4871" max="4871" width="13.88671875" style="9" customWidth="1"/>
    <col min="4872" max="4876" width="16.5546875" style="9" customWidth="1"/>
    <col min="4877" max="4877" width="20.5546875" style="9" customWidth="1"/>
    <col min="4878" max="4878" width="21.109375" style="9" customWidth="1"/>
    <col min="4879" max="4879" width="9.5546875" style="9" customWidth="1"/>
    <col min="4880" max="4880" width="0.44140625" style="9" customWidth="1"/>
    <col min="4881" max="4887" width="6.44140625" style="9" customWidth="1"/>
    <col min="4888" max="5116" width="11.44140625" style="9"/>
    <col min="5117" max="5117" width="1" style="9" customWidth="1"/>
    <col min="5118" max="5118" width="4.33203125" style="9" customWidth="1"/>
    <col min="5119" max="5119" width="34.6640625" style="9" customWidth="1"/>
    <col min="5120" max="5120" width="0" style="9" hidden="1" customWidth="1"/>
    <col min="5121" max="5121" width="20" style="9" customWidth="1"/>
    <col min="5122" max="5122" width="20.88671875" style="9" customWidth="1"/>
    <col min="5123" max="5123" width="25" style="9" customWidth="1"/>
    <col min="5124" max="5124" width="18.6640625" style="9" customWidth="1"/>
    <col min="5125" max="5125" width="29.6640625" style="9" customWidth="1"/>
    <col min="5126" max="5126" width="13.44140625" style="9" customWidth="1"/>
    <col min="5127" max="5127" width="13.88671875" style="9" customWidth="1"/>
    <col min="5128" max="5132" width="16.5546875" style="9" customWidth="1"/>
    <col min="5133" max="5133" width="20.5546875" style="9" customWidth="1"/>
    <col min="5134" max="5134" width="21.109375" style="9" customWidth="1"/>
    <col min="5135" max="5135" width="9.5546875" style="9" customWidth="1"/>
    <col min="5136" max="5136" width="0.44140625" style="9" customWidth="1"/>
    <col min="5137" max="5143" width="6.44140625" style="9" customWidth="1"/>
    <col min="5144" max="5372" width="11.44140625" style="9"/>
    <col min="5373" max="5373" width="1" style="9" customWidth="1"/>
    <col min="5374" max="5374" width="4.33203125" style="9" customWidth="1"/>
    <col min="5375" max="5375" width="34.6640625" style="9" customWidth="1"/>
    <col min="5376" max="5376" width="0" style="9" hidden="1" customWidth="1"/>
    <col min="5377" max="5377" width="20" style="9" customWidth="1"/>
    <col min="5378" max="5378" width="20.88671875" style="9" customWidth="1"/>
    <col min="5379" max="5379" width="25" style="9" customWidth="1"/>
    <col min="5380" max="5380" width="18.6640625" style="9" customWidth="1"/>
    <col min="5381" max="5381" width="29.6640625" style="9" customWidth="1"/>
    <col min="5382" max="5382" width="13.44140625" style="9" customWidth="1"/>
    <col min="5383" max="5383" width="13.88671875" style="9" customWidth="1"/>
    <col min="5384" max="5388" width="16.5546875" style="9" customWidth="1"/>
    <col min="5389" max="5389" width="20.5546875" style="9" customWidth="1"/>
    <col min="5390" max="5390" width="21.109375" style="9" customWidth="1"/>
    <col min="5391" max="5391" width="9.5546875" style="9" customWidth="1"/>
    <col min="5392" max="5392" width="0.44140625" style="9" customWidth="1"/>
    <col min="5393" max="5399" width="6.44140625" style="9" customWidth="1"/>
    <col min="5400" max="5628" width="11.44140625" style="9"/>
    <col min="5629" max="5629" width="1" style="9" customWidth="1"/>
    <col min="5630" max="5630" width="4.33203125" style="9" customWidth="1"/>
    <col min="5631" max="5631" width="34.6640625" style="9" customWidth="1"/>
    <col min="5632" max="5632" width="0" style="9" hidden="1" customWidth="1"/>
    <col min="5633" max="5633" width="20" style="9" customWidth="1"/>
    <col min="5634" max="5634" width="20.88671875" style="9" customWidth="1"/>
    <col min="5635" max="5635" width="25" style="9" customWidth="1"/>
    <col min="5636" max="5636" width="18.6640625" style="9" customWidth="1"/>
    <col min="5637" max="5637" width="29.6640625" style="9" customWidth="1"/>
    <col min="5638" max="5638" width="13.44140625" style="9" customWidth="1"/>
    <col min="5639" max="5639" width="13.88671875" style="9" customWidth="1"/>
    <col min="5640" max="5644" width="16.5546875" style="9" customWidth="1"/>
    <col min="5645" max="5645" width="20.5546875" style="9" customWidth="1"/>
    <col min="5646" max="5646" width="21.109375" style="9" customWidth="1"/>
    <col min="5647" max="5647" width="9.5546875" style="9" customWidth="1"/>
    <col min="5648" max="5648" width="0.44140625" style="9" customWidth="1"/>
    <col min="5649" max="5655" width="6.44140625" style="9" customWidth="1"/>
    <col min="5656" max="5884" width="11.44140625" style="9"/>
    <col min="5885" max="5885" width="1" style="9" customWidth="1"/>
    <col min="5886" max="5886" width="4.33203125" style="9" customWidth="1"/>
    <col min="5887" max="5887" width="34.6640625" style="9" customWidth="1"/>
    <col min="5888" max="5888" width="0" style="9" hidden="1" customWidth="1"/>
    <col min="5889" max="5889" width="20" style="9" customWidth="1"/>
    <col min="5890" max="5890" width="20.88671875" style="9" customWidth="1"/>
    <col min="5891" max="5891" width="25" style="9" customWidth="1"/>
    <col min="5892" max="5892" width="18.6640625" style="9" customWidth="1"/>
    <col min="5893" max="5893" width="29.6640625" style="9" customWidth="1"/>
    <col min="5894" max="5894" width="13.44140625" style="9" customWidth="1"/>
    <col min="5895" max="5895" width="13.88671875" style="9" customWidth="1"/>
    <col min="5896" max="5900" width="16.5546875" style="9" customWidth="1"/>
    <col min="5901" max="5901" width="20.5546875" style="9" customWidth="1"/>
    <col min="5902" max="5902" width="21.109375" style="9" customWidth="1"/>
    <col min="5903" max="5903" width="9.5546875" style="9" customWidth="1"/>
    <col min="5904" max="5904" width="0.44140625" style="9" customWidth="1"/>
    <col min="5905" max="5911" width="6.44140625" style="9" customWidth="1"/>
    <col min="5912" max="6140" width="11.44140625" style="9"/>
    <col min="6141" max="6141" width="1" style="9" customWidth="1"/>
    <col min="6142" max="6142" width="4.33203125" style="9" customWidth="1"/>
    <col min="6143" max="6143" width="34.6640625" style="9" customWidth="1"/>
    <col min="6144" max="6144" width="0" style="9" hidden="1" customWidth="1"/>
    <col min="6145" max="6145" width="20" style="9" customWidth="1"/>
    <col min="6146" max="6146" width="20.88671875" style="9" customWidth="1"/>
    <col min="6147" max="6147" width="25" style="9" customWidth="1"/>
    <col min="6148" max="6148" width="18.6640625" style="9" customWidth="1"/>
    <col min="6149" max="6149" width="29.6640625" style="9" customWidth="1"/>
    <col min="6150" max="6150" width="13.44140625" style="9" customWidth="1"/>
    <col min="6151" max="6151" width="13.88671875" style="9" customWidth="1"/>
    <col min="6152" max="6156" width="16.5546875" style="9" customWidth="1"/>
    <col min="6157" max="6157" width="20.5546875" style="9" customWidth="1"/>
    <col min="6158" max="6158" width="21.109375" style="9" customWidth="1"/>
    <col min="6159" max="6159" width="9.5546875" style="9" customWidth="1"/>
    <col min="6160" max="6160" width="0.44140625" style="9" customWidth="1"/>
    <col min="6161" max="6167" width="6.44140625" style="9" customWidth="1"/>
    <col min="6168" max="6396" width="11.44140625" style="9"/>
    <col min="6397" max="6397" width="1" style="9" customWidth="1"/>
    <col min="6398" max="6398" width="4.33203125" style="9" customWidth="1"/>
    <col min="6399" max="6399" width="34.6640625" style="9" customWidth="1"/>
    <col min="6400" max="6400" width="0" style="9" hidden="1" customWidth="1"/>
    <col min="6401" max="6401" width="20" style="9" customWidth="1"/>
    <col min="6402" max="6402" width="20.88671875" style="9" customWidth="1"/>
    <col min="6403" max="6403" width="25" style="9" customWidth="1"/>
    <col min="6404" max="6404" width="18.6640625" style="9" customWidth="1"/>
    <col min="6405" max="6405" width="29.6640625" style="9" customWidth="1"/>
    <col min="6406" max="6406" width="13.44140625" style="9" customWidth="1"/>
    <col min="6407" max="6407" width="13.88671875" style="9" customWidth="1"/>
    <col min="6408" max="6412" width="16.5546875" style="9" customWidth="1"/>
    <col min="6413" max="6413" width="20.5546875" style="9" customWidth="1"/>
    <col min="6414" max="6414" width="21.109375" style="9" customWidth="1"/>
    <col min="6415" max="6415" width="9.5546875" style="9" customWidth="1"/>
    <col min="6416" max="6416" width="0.44140625" style="9" customWidth="1"/>
    <col min="6417" max="6423" width="6.44140625" style="9" customWidth="1"/>
    <col min="6424" max="6652" width="11.44140625" style="9"/>
    <col min="6653" max="6653" width="1" style="9" customWidth="1"/>
    <col min="6654" max="6654" width="4.33203125" style="9" customWidth="1"/>
    <col min="6655" max="6655" width="34.6640625" style="9" customWidth="1"/>
    <col min="6656" max="6656" width="0" style="9" hidden="1" customWidth="1"/>
    <col min="6657" max="6657" width="20" style="9" customWidth="1"/>
    <col min="6658" max="6658" width="20.88671875" style="9" customWidth="1"/>
    <col min="6659" max="6659" width="25" style="9" customWidth="1"/>
    <col min="6660" max="6660" width="18.6640625" style="9" customWidth="1"/>
    <col min="6661" max="6661" width="29.6640625" style="9" customWidth="1"/>
    <col min="6662" max="6662" width="13.44140625" style="9" customWidth="1"/>
    <col min="6663" max="6663" width="13.88671875" style="9" customWidth="1"/>
    <col min="6664" max="6668" width="16.5546875" style="9" customWidth="1"/>
    <col min="6669" max="6669" width="20.5546875" style="9" customWidth="1"/>
    <col min="6670" max="6670" width="21.109375" style="9" customWidth="1"/>
    <col min="6671" max="6671" width="9.5546875" style="9" customWidth="1"/>
    <col min="6672" max="6672" width="0.44140625" style="9" customWidth="1"/>
    <col min="6673" max="6679" width="6.44140625" style="9" customWidth="1"/>
    <col min="6680" max="6908" width="11.44140625" style="9"/>
    <col min="6909" max="6909" width="1" style="9" customWidth="1"/>
    <col min="6910" max="6910" width="4.33203125" style="9" customWidth="1"/>
    <col min="6911" max="6911" width="34.6640625" style="9" customWidth="1"/>
    <col min="6912" max="6912" width="0" style="9" hidden="1" customWidth="1"/>
    <col min="6913" max="6913" width="20" style="9" customWidth="1"/>
    <col min="6914" max="6914" width="20.88671875" style="9" customWidth="1"/>
    <col min="6915" max="6915" width="25" style="9" customWidth="1"/>
    <col min="6916" max="6916" width="18.6640625" style="9" customWidth="1"/>
    <col min="6917" max="6917" width="29.6640625" style="9" customWidth="1"/>
    <col min="6918" max="6918" width="13.44140625" style="9" customWidth="1"/>
    <col min="6919" max="6919" width="13.88671875" style="9" customWidth="1"/>
    <col min="6920" max="6924" width="16.5546875" style="9" customWidth="1"/>
    <col min="6925" max="6925" width="20.5546875" style="9" customWidth="1"/>
    <col min="6926" max="6926" width="21.109375" style="9" customWidth="1"/>
    <col min="6927" max="6927" width="9.5546875" style="9" customWidth="1"/>
    <col min="6928" max="6928" width="0.44140625" style="9" customWidth="1"/>
    <col min="6929" max="6935" width="6.44140625" style="9" customWidth="1"/>
    <col min="6936" max="7164" width="11.44140625" style="9"/>
    <col min="7165" max="7165" width="1" style="9" customWidth="1"/>
    <col min="7166" max="7166" width="4.33203125" style="9" customWidth="1"/>
    <col min="7167" max="7167" width="34.6640625" style="9" customWidth="1"/>
    <col min="7168" max="7168" width="0" style="9" hidden="1" customWidth="1"/>
    <col min="7169" max="7169" width="20" style="9" customWidth="1"/>
    <col min="7170" max="7170" width="20.88671875" style="9" customWidth="1"/>
    <col min="7171" max="7171" width="25" style="9" customWidth="1"/>
    <col min="7172" max="7172" width="18.6640625" style="9" customWidth="1"/>
    <col min="7173" max="7173" width="29.6640625" style="9" customWidth="1"/>
    <col min="7174" max="7174" width="13.44140625" style="9" customWidth="1"/>
    <col min="7175" max="7175" width="13.88671875" style="9" customWidth="1"/>
    <col min="7176" max="7180" width="16.5546875" style="9" customWidth="1"/>
    <col min="7181" max="7181" width="20.5546875" style="9" customWidth="1"/>
    <col min="7182" max="7182" width="21.109375" style="9" customWidth="1"/>
    <col min="7183" max="7183" width="9.5546875" style="9" customWidth="1"/>
    <col min="7184" max="7184" width="0.44140625" style="9" customWidth="1"/>
    <col min="7185" max="7191" width="6.44140625" style="9" customWidth="1"/>
    <col min="7192" max="7420" width="11.44140625" style="9"/>
    <col min="7421" max="7421" width="1" style="9" customWidth="1"/>
    <col min="7422" max="7422" width="4.33203125" style="9" customWidth="1"/>
    <col min="7423" max="7423" width="34.6640625" style="9" customWidth="1"/>
    <col min="7424" max="7424" width="0" style="9" hidden="1" customWidth="1"/>
    <col min="7425" max="7425" width="20" style="9" customWidth="1"/>
    <col min="7426" max="7426" width="20.88671875" style="9" customWidth="1"/>
    <col min="7427" max="7427" width="25" style="9" customWidth="1"/>
    <col min="7428" max="7428" width="18.6640625" style="9" customWidth="1"/>
    <col min="7429" max="7429" width="29.6640625" style="9" customWidth="1"/>
    <col min="7430" max="7430" width="13.44140625" style="9" customWidth="1"/>
    <col min="7431" max="7431" width="13.88671875" style="9" customWidth="1"/>
    <col min="7432" max="7436" width="16.5546875" style="9" customWidth="1"/>
    <col min="7437" max="7437" width="20.5546875" style="9" customWidth="1"/>
    <col min="7438" max="7438" width="21.109375" style="9" customWidth="1"/>
    <col min="7439" max="7439" width="9.5546875" style="9" customWidth="1"/>
    <col min="7440" max="7440" width="0.44140625" style="9" customWidth="1"/>
    <col min="7441" max="7447" width="6.44140625" style="9" customWidth="1"/>
    <col min="7448" max="7676" width="11.44140625" style="9"/>
    <col min="7677" max="7677" width="1" style="9" customWidth="1"/>
    <col min="7678" max="7678" width="4.33203125" style="9" customWidth="1"/>
    <col min="7679" max="7679" width="34.6640625" style="9" customWidth="1"/>
    <col min="7680" max="7680" width="0" style="9" hidden="1" customWidth="1"/>
    <col min="7681" max="7681" width="20" style="9" customWidth="1"/>
    <col min="7682" max="7682" width="20.88671875" style="9" customWidth="1"/>
    <col min="7683" max="7683" width="25" style="9" customWidth="1"/>
    <col min="7684" max="7684" width="18.6640625" style="9" customWidth="1"/>
    <col min="7685" max="7685" width="29.6640625" style="9" customWidth="1"/>
    <col min="7686" max="7686" width="13.44140625" style="9" customWidth="1"/>
    <col min="7687" max="7687" width="13.88671875" style="9" customWidth="1"/>
    <col min="7688" max="7692" width="16.5546875" style="9" customWidth="1"/>
    <col min="7693" max="7693" width="20.5546875" style="9" customWidth="1"/>
    <col min="7694" max="7694" width="21.109375" style="9" customWidth="1"/>
    <col min="7695" max="7695" width="9.5546875" style="9" customWidth="1"/>
    <col min="7696" max="7696" width="0.44140625" style="9" customWidth="1"/>
    <col min="7697" max="7703" width="6.44140625" style="9" customWidth="1"/>
    <col min="7704" max="7932" width="11.44140625" style="9"/>
    <col min="7933" max="7933" width="1" style="9" customWidth="1"/>
    <col min="7934" max="7934" width="4.33203125" style="9" customWidth="1"/>
    <col min="7935" max="7935" width="34.6640625" style="9" customWidth="1"/>
    <col min="7936" max="7936" width="0" style="9" hidden="1" customWidth="1"/>
    <col min="7937" max="7937" width="20" style="9" customWidth="1"/>
    <col min="7938" max="7938" width="20.88671875" style="9" customWidth="1"/>
    <col min="7939" max="7939" width="25" style="9" customWidth="1"/>
    <col min="7940" max="7940" width="18.6640625" style="9" customWidth="1"/>
    <col min="7941" max="7941" width="29.6640625" style="9" customWidth="1"/>
    <col min="7942" max="7942" width="13.44140625" style="9" customWidth="1"/>
    <col min="7943" max="7943" width="13.88671875" style="9" customWidth="1"/>
    <col min="7944" max="7948" width="16.5546875" style="9" customWidth="1"/>
    <col min="7949" max="7949" width="20.5546875" style="9" customWidth="1"/>
    <col min="7950" max="7950" width="21.109375" style="9" customWidth="1"/>
    <col min="7951" max="7951" width="9.5546875" style="9" customWidth="1"/>
    <col min="7952" max="7952" width="0.44140625" style="9" customWidth="1"/>
    <col min="7953" max="7959" width="6.44140625" style="9" customWidth="1"/>
    <col min="7960" max="8188" width="11.44140625" style="9"/>
    <col min="8189" max="8189" width="1" style="9" customWidth="1"/>
    <col min="8190" max="8190" width="4.33203125" style="9" customWidth="1"/>
    <col min="8191" max="8191" width="34.6640625" style="9" customWidth="1"/>
    <col min="8192" max="8192" width="0" style="9" hidden="1" customWidth="1"/>
    <col min="8193" max="8193" width="20" style="9" customWidth="1"/>
    <col min="8194" max="8194" width="20.88671875" style="9" customWidth="1"/>
    <col min="8195" max="8195" width="25" style="9" customWidth="1"/>
    <col min="8196" max="8196" width="18.6640625" style="9" customWidth="1"/>
    <col min="8197" max="8197" width="29.6640625" style="9" customWidth="1"/>
    <col min="8198" max="8198" width="13.44140625" style="9" customWidth="1"/>
    <col min="8199" max="8199" width="13.88671875" style="9" customWidth="1"/>
    <col min="8200" max="8204" width="16.5546875" style="9" customWidth="1"/>
    <col min="8205" max="8205" width="20.5546875" style="9" customWidth="1"/>
    <col min="8206" max="8206" width="21.109375" style="9" customWidth="1"/>
    <col min="8207" max="8207" width="9.5546875" style="9" customWidth="1"/>
    <col min="8208" max="8208" width="0.44140625" style="9" customWidth="1"/>
    <col min="8209" max="8215" width="6.44140625" style="9" customWidth="1"/>
    <col min="8216" max="8444" width="11.44140625" style="9"/>
    <col min="8445" max="8445" width="1" style="9" customWidth="1"/>
    <col min="8446" max="8446" width="4.33203125" style="9" customWidth="1"/>
    <col min="8447" max="8447" width="34.6640625" style="9" customWidth="1"/>
    <col min="8448" max="8448" width="0" style="9" hidden="1" customWidth="1"/>
    <col min="8449" max="8449" width="20" style="9" customWidth="1"/>
    <col min="8450" max="8450" width="20.88671875" style="9" customWidth="1"/>
    <col min="8451" max="8451" width="25" style="9" customWidth="1"/>
    <col min="8452" max="8452" width="18.6640625" style="9" customWidth="1"/>
    <col min="8453" max="8453" width="29.6640625" style="9" customWidth="1"/>
    <col min="8454" max="8454" width="13.44140625" style="9" customWidth="1"/>
    <col min="8455" max="8455" width="13.88671875" style="9" customWidth="1"/>
    <col min="8456" max="8460" width="16.5546875" style="9" customWidth="1"/>
    <col min="8461" max="8461" width="20.5546875" style="9" customWidth="1"/>
    <col min="8462" max="8462" width="21.109375" style="9" customWidth="1"/>
    <col min="8463" max="8463" width="9.5546875" style="9" customWidth="1"/>
    <col min="8464" max="8464" width="0.44140625" style="9" customWidth="1"/>
    <col min="8465" max="8471" width="6.44140625" style="9" customWidth="1"/>
    <col min="8472" max="8700" width="11.44140625" style="9"/>
    <col min="8701" max="8701" width="1" style="9" customWidth="1"/>
    <col min="8702" max="8702" width="4.33203125" style="9" customWidth="1"/>
    <col min="8703" max="8703" width="34.6640625" style="9" customWidth="1"/>
    <col min="8704" max="8704" width="0" style="9" hidden="1" customWidth="1"/>
    <col min="8705" max="8705" width="20" style="9" customWidth="1"/>
    <col min="8706" max="8706" width="20.88671875" style="9" customWidth="1"/>
    <col min="8707" max="8707" width="25" style="9" customWidth="1"/>
    <col min="8708" max="8708" width="18.6640625" style="9" customWidth="1"/>
    <col min="8709" max="8709" width="29.6640625" style="9" customWidth="1"/>
    <col min="8710" max="8710" width="13.44140625" style="9" customWidth="1"/>
    <col min="8711" max="8711" width="13.88671875" style="9" customWidth="1"/>
    <col min="8712" max="8716" width="16.5546875" style="9" customWidth="1"/>
    <col min="8717" max="8717" width="20.5546875" style="9" customWidth="1"/>
    <col min="8718" max="8718" width="21.109375" style="9" customWidth="1"/>
    <col min="8719" max="8719" width="9.5546875" style="9" customWidth="1"/>
    <col min="8720" max="8720" width="0.44140625" style="9" customWidth="1"/>
    <col min="8721" max="8727" width="6.44140625" style="9" customWidth="1"/>
    <col min="8728" max="8956" width="11.44140625" style="9"/>
    <col min="8957" max="8957" width="1" style="9" customWidth="1"/>
    <col min="8958" max="8958" width="4.33203125" style="9" customWidth="1"/>
    <col min="8959" max="8959" width="34.6640625" style="9" customWidth="1"/>
    <col min="8960" max="8960" width="0" style="9" hidden="1" customWidth="1"/>
    <col min="8961" max="8961" width="20" style="9" customWidth="1"/>
    <col min="8962" max="8962" width="20.88671875" style="9" customWidth="1"/>
    <col min="8963" max="8963" width="25" style="9" customWidth="1"/>
    <col min="8964" max="8964" width="18.6640625" style="9" customWidth="1"/>
    <col min="8965" max="8965" width="29.6640625" style="9" customWidth="1"/>
    <col min="8966" max="8966" width="13.44140625" style="9" customWidth="1"/>
    <col min="8967" max="8967" width="13.88671875" style="9" customWidth="1"/>
    <col min="8968" max="8972" width="16.5546875" style="9" customWidth="1"/>
    <col min="8973" max="8973" width="20.5546875" style="9" customWidth="1"/>
    <col min="8974" max="8974" width="21.109375" style="9" customWidth="1"/>
    <col min="8975" max="8975" width="9.5546875" style="9" customWidth="1"/>
    <col min="8976" max="8976" width="0.44140625" style="9" customWidth="1"/>
    <col min="8977" max="8983" width="6.44140625" style="9" customWidth="1"/>
    <col min="8984" max="9212" width="11.44140625" style="9"/>
    <col min="9213" max="9213" width="1" style="9" customWidth="1"/>
    <col min="9214" max="9214" width="4.33203125" style="9" customWidth="1"/>
    <col min="9215" max="9215" width="34.6640625" style="9" customWidth="1"/>
    <col min="9216" max="9216" width="0" style="9" hidden="1" customWidth="1"/>
    <col min="9217" max="9217" width="20" style="9" customWidth="1"/>
    <col min="9218" max="9218" width="20.88671875" style="9" customWidth="1"/>
    <col min="9219" max="9219" width="25" style="9" customWidth="1"/>
    <col min="9220" max="9220" width="18.6640625" style="9" customWidth="1"/>
    <col min="9221" max="9221" width="29.6640625" style="9" customWidth="1"/>
    <col min="9222" max="9222" width="13.44140625" style="9" customWidth="1"/>
    <col min="9223" max="9223" width="13.88671875" style="9" customWidth="1"/>
    <col min="9224" max="9228" width="16.5546875" style="9" customWidth="1"/>
    <col min="9229" max="9229" width="20.5546875" style="9" customWidth="1"/>
    <col min="9230" max="9230" width="21.109375" style="9" customWidth="1"/>
    <col min="9231" max="9231" width="9.5546875" style="9" customWidth="1"/>
    <col min="9232" max="9232" width="0.44140625" style="9" customWidth="1"/>
    <col min="9233" max="9239" width="6.44140625" style="9" customWidth="1"/>
    <col min="9240" max="9468" width="11.44140625" style="9"/>
    <col min="9469" max="9469" width="1" style="9" customWidth="1"/>
    <col min="9470" max="9470" width="4.33203125" style="9" customWidth="1"/>
    <col min="9471" max="9471" width="34.6640625" style="9" customWidth="1"/>
    <col min="9472" max="9472" width="0" style="9" hidden="1" customWidth="1"/>
    <col min="9473" max="9473" width="20" style="9" customWidth="1"/>
    <col min="9474" max="9474" width="20.88671875" style="9" customWidth="1"/>
    <col min="9475" max="9475" width="25" style="9" customWidth="1"/>
    <col min="9476" max="9476" width="18.6640625" style="9" customWidth="1"/>
    <col min="9477" max="9477" width="29.6640625" style="9" customWidth="1"/>
    <col min="9478" max="9478" width="13.44140625" style="9" customWidth="1"/>
    <col min="9479" max="9479" width="13.88671875" style="9" customWidth="1"/>
    <col min="9480" max="9484" width="16.5546875" style="9" customWidth="1"/>
    <col min="9485" max="9485" width="20.5546875" style="9" customWidth="1"/>
    <col min="9486" max="9486" width="21.109375" style="9" customWidth="1"/>
    <col min="9487" max="9487" width="9.5546875" style="9" customWidth="1"/>
    <col min="9488" max="9488" width="0.44140625" style="9" customWidth="1"/>
    <col min="9489" max="9495" width="6.44140625" style="9" customWidth="1"/>
    <col min="9496" max="9724" width="11.44140625" style="9"/>
    <col min="9725" max="9725" width="1" style="9" customWidth="1"/>
    <col min="9726" max="9726" width="4.33203125" style="9" customWidth="1"/>
    <col min="9727" max="9727" width="34.6640625" style="9" customWidth="1"/>
    <col min="9728" max="9728" width="0" style="9" hidden="1" customWidth="1"/>
    <col min="9729" max="9729" width="20" style="9" customWidth="1"/>
    <col min="9730" max="9730" width="20.88671875" style="9" customWidth="1"/>
    <col min="9731" max="9731" width="25" style="9" customWidth="1"/>
    <col min="9732" max="9732" width="18.6640625" style="9" customWidth="1"/>
    <col min="9733" max="9733" width="29.6640625" style="9" customWidth="1"/>
    <col min="9734" max="9734" width="13.44140625" style="9" customWidth="1"/>
    <col min="9735" max="9735" width="13.88671875" style="9" customWidth="1"/>
    <col min="9736" max="9740" width="16.5546875" style="9" customWidth="1"/>
    <col min="9741" max="9741" width="20.5546875" style="9" customWidth="1"/>
    <col min="9742" max="9742" width="21.109375" style="9" customWidth="1"/>
    <col min="9743" max="9743" width="9.5546875" style="9" customWidth="1"/>
    <col min="9744" max="9744" width="0.44140625" style="9" customWidth="1"/>
    <col min="9745" max="9751" width="6.44140625" style="9" customWidth="1"/>
    <col min="9752" max="9980" width="11.44140625" style="9"/>
    <col min="9981" max="9981" width="1" style="9" customWidth="1"/>
    <col min="9982" max="9982" width="4.33203125" style="9" customWidth="1"/>
    <col min="9983" max="9983" width="34.6640625" style="9" customWidth="1"/>
    <col min="9984" max="9984" width="0" style="9" hidden="1" customWidth="1"/>
    <col min="9985" max="9985" width="20" style="9" customWidth="1"/>
    <col min="9986" max="9986" width="20.88671875" style="9" customWidth="1"/>
    <col min="9987" max="9987" width="25" style="9" customWidth="1"/>
    <col min="9988" max="9988" width="18.6640625" style="9" customWidth="1"/>
    <col min="9989" max="9989" width="29.6640625" style="9" customWidth="1"/>
    <col min="9990" max="9990" width="13.44140625" style="9" customWidth="1"/>
    <col min="9991" max="9991" width="13.88671875" style="9" customWidth="1"/>
    <col min="9992" max="9996" width="16.5546875" style="9" customWidth="1"/>
    <col min="9997" max="9997" width="20.5546875" style="9" customWidth="1"/>
    <col min="9998" max="9998" width="21.109375" style="9" customWidth="1"/>
    <col min="9999" max="9999" width="9.5546875" style="9" customWidth="1"/>
    <col min="10000" max="10000" width="0.44140625" style="9" customWidth="1"/>
    <col min="10001" max="10007" width="6.44140625" style="9" customWidth="1"/>
    <col min="10008" max="10236" width="11.44140625" style="9"/>
    <col min="10237" max="10237" width="1" style="9" customWidth="1"/>
    <col min="10238" max="10238" width="4.33203125" style="9" customWidth="1"/>
    <col min="10239" max="10239" width="34.6640625" style="9" customWidth="1"/>
    <col min="10240" max="10240" width="0" style="9" hidden="1" customWidth="1"/>
    <col min="10241" max="10241" width="20" style="9" customWidth="1"/>
    <col min="10242" max="10242" width="20.88671875" style="9" customWidth="1"/>
    <col min="10243" max="10243" width="25" style="9" customWidth="1"/>
    <col min="10244" max="10244" width="18.6640625" style="9" customWidth="1"/>
    <col min="10245" max="10245" width="29.6640625" style="9" customWidth="1"/>
    <col min="10246" max="10246" width="13.44140625" style="9" customWidth="1"/>
    <col min="10247" max="10247" width="13.88671875" style="9" customWidth="1"/>
    <col min="10248" max="10252" width="16.5546875" style="9" customWidth="1"/>
    <col min="10253" max="10253" width="20.5546875" style="9" customWidth="1"/>
    <col min="10254" max="10254" width="21.109375" style="9" customWidth="1"/>
    <col min="10255" max="10255" width="9.5546875" style="9" customWidth="1"/>
    <col min="10256" max="10256" width="0.44140625" style="9" customWidth="1"/>
    <col min="10257" max="10263" width="6.44140625" style="9" customWidth="1"/>
    <col min="10264" max="10492" width="11.44140625" style="9"/>
    <col min="10493" max="10493" width="1" style="9" customWidth="1"/>
    <col min="10494" max="10494" width="4.33203125" style="9" customWidth="1"/>
    <col min="10495" max="10495" width="34.6640625" style="9" customWidth="1"/>
    <col min="10496" max="10496" width="0" style="9" hidden="1" customWidth="1"/>
    <col min="10497" max="10497" width="20" style="9" customWidth="1"/>
    <col min="10498" max="10498" width="20.88671875" style="9" customWidth="1"/>
    <col min="10499" max="10499" width="25" style="9" customWidth="1"/>
    <col min="10500" max="10500" width="18.6640625" style="9" customWidth="1"/>
    <col min="10501" max="10501" width="29.6640625" style="9" customWidth="1"/>
    <col min="10502" max="10502" width="13.44140625" style="9" customWidth="1"/>
    <col min="10503" max="10503" width="13.88671875" style="9" customWidth="1"/>
    <col min="10504" max="10508" width="16.5546875" style="9" customWidth="1"/>
    <col min="10509" max="10509" width="20.5546875" style="9" customWidth="1"/>
    <col min="10510" max="10510" width="21.109375" style="9" customWidth="1"/>
    <col min="10511" max="10511" width="9.5546875" style="9" customWidth="1"/>
    <col min="10512" max="10512" width="0.44140625" style="9" customWidth="1"/>
    <col min="10513" max="10519" width="6.44140625" style="9" customWidth="1"/>
    <col min="10520" max="10748" width="11.44140625" style="9"/>
    <col min="10749" max="10749" width="1" style="9" customWidth="1"/>
    <col min="10750" max="10750" width="4.33203125" style="9" customWidth="1"/>
    <col min="10751" max="10751" width="34.6640625" style="9" customWidth="1"/>
    <col min="10752" max="10752" width="0" style="9" hidden="1" customWidth="1"/>
    <col min="10753" max="10753" width="20" style="9" customWidth="1"/>
    <col min="10754" max="10754" width="20.88671875" style="9" customWidth="1"/>
    <col min="10755" max="10755" width="25" style="9" customWidth="1"/>
    <col min="10756" max="10756" width="18.6640625" style="9" customWidth="1"/>
    <col min="10757" max="10757" width="29.6640625" style="9" customWidth="1"/>
    <col min="10758" max="10758" width="13.44140625" style="9" customWidth="1"/>
    <col min="10759" max="10759" width="13.88671875" style="9" customWidth="1"/>
    <col min="10760" max="10764" width="16.5546875" style="9" customWidth="1"/>
    <col min="10765" max="10765" width="20.5546875" style="9" customWidth="1"/>
    <col min="10766" max="10766" width="21.109375" style="9" customWidth="1"/>
    <col min="10767" max="10767" width="9.5546875" style="9" customWidth="1"/>
    <col min="10768" max="10768" width="0.44140625" style="9" customWidth="1"/>
    <col min="10769" max="10775" width="6.44140625" style="9" customWidth="1"/>
    <col min="10776" max="11004" width="11.44140625" style="9"/>
    <col min="11005" max="11005" width="1" style="9" customWidth="1"/>
    <col min="11006" max="11006" width="4.33203125" style="9" customWidth="1"/>
    <col min="11007" max="11007" width="34.6640625" style="9" customWidth="1"/>
    <col min="11008" max="11008" width="0" style="9" hidden="1" customWidth="1"/>
    <col min="11009" max="11009" width="20" style="9" customWidth="1"/>
    <col min="11010" max="11010" width="20.88671875" style="9" customWidth="1"/>
    <col min="11011" max="11011" width="25" style="9" customWidth="1"/>
    <col min="11012" max="11012" width="18.6640625" style="9" customWidth="1"/>
    <col min="11013" max="11013" width="29.6640625" style="9" customWidth="1"/>
    <col min="11014" max="11014" width="13.44140625" style="9" customWidth="1"/>
    <col min="11015" max="11015" width="13.88671875" style="9" customWidth="1"/>
    <col min="11016" max="11020" width="16.5546875" style="9" customWidth="1"/>
    <col min="11021" max="11021" width="20.5546875" style="9" customWidth="1"/>
    <col min="11022" max="11022" width="21.109375" style="9" customWidth="1"/>
    <col min="11023" max="11023" width="9.5546875" style="9" customWidth="1"/>
    <col min="11024" max="11024" width="0.44140625" style="9" customWidth="1"/>
    <col min="11025" max="11031" width="6.44140625" style="9" customWidth="1"/>
    <col min="11032" max="11260" width="11.44140625" style="9"/>
    <col min="11261" max="11261" width="1" style="9" customWidth="1"/>
    <col min="11262" max="11262" width="4.33203125" style="9" customWidth="1"/>
    <col min="11263" max="11263" width="34.6640625" style="9" customWidth="1"/>
    <col min="11264" max="11264" width="0" style="9" hidden="1" customWidth="1"/>
    <col min="11265" max="11265" width="20" style="9" customWidth="1"/>
    <col min="11266" max="11266" width="20.88671875" style="9" customWidth="1"/>
    <col min="11267" max="11267" width="25" style="9" customWidth="1"/>
    <col min="11268" max="11268" width="18.6640625" style="9" customWidth="1"/>
    <col min="11269" max="11269" width="29.6640625" style="9" customWidth="1"/>
    <col min="11270" max="11270" width="13.44140625" style="9" customWidth="1"/>
    <col min="11271" max="11271" width="13.88671875" style="9" customWidth="1"/>
    <col min="11272" max="11276" width="16.5546875" style="9" customWidth="1"/>
    <col min="11277" max="11277" width="20.5546875" style="9" customWidth="1"/>
    <col min="11278" max="11278" width="21.109375" style="9" customWidth="1"/>
    <col min="11279" max="11279" width="9.5546875" style="9" customWidth="1"/>
    <col min="11280" max="11280" width="0.44140625" style="9" customWidth="1"/>
    <col min="11281" max="11287" width="6.44140625" style="9" customWidth="1"/>
    <col min="11288" max="11516" width="11.44140625" style="9"/>
    <col min="11517" max="11517" width="1" style="9" customWidth="1"/>
    <col min="11518" max="11518" width="4.33203125" style="9" customWidth="1"/>
    <col min="11519" max="11519" width="34.6640625" style="9" customWidth="1"/>
    <col min="11520" max="11520" width="0" style="9" hidden="1" customWidth="1"/>
    <col min="11521" max="11521" width="20" style="9" customWidth="1"/>
    <col min="11522" max="11522" width="20.88671875" style="9" customWidth="1"/>
    <col min="11523" max="11523" width="25" style="9" customWidth="1"/>
    <col min="11524" max="11524" width="18.6640625" style="9" customWidth="1"/>
    <col min="11525" max="11525" width="29.6640625" style="9" customWidth="1"/>
    <col min="11526" max="11526" width="13.44140625" style="9" customWidth="1"/>
    <col min="11527" max="11527" width="13.88671875" style="9" customWidth="1"/>
    <col min="11528" max="11532" width="16.5546875" style="9" customWidth="1"/>
    <col min="11533" max="11533" width="20.5546875" style="9" customWidth="1"/>
    <col min="11534" max="11534" width="21.109375" style="9" customWidth="1"/>
    <col min="11535" max="11535" width="9.5546875" style="9" customWidth="1"/>
    <col min="11536" max="11536" width="0.44140625" style="9" customWidth="1"/>
    <col min="11537" max="11543" width="6.44140625" style="9" customWidth="1"/>
    <col min="11544" max="11772" width="11.44140625" style="9"/>
    <col min="11773" max="11773" width="1" style="9" customWidth="1"/>
    <col min="11774" max="11774" width="4.33203125" style="9" customWidth="1"/>
    <col min="11775" max="11775" width="34.6640625" style="9" customWidth="1"/>
    <col min="11776" max="11776" width="0" style="9" hidden="1" customWidth="1"/>
    <col min="11777" max="11777" width="20" style="9" customWidth="1"/>
    <col min="11778" max="11778" width="20.88671875" style="9" customWidth="1"/>
    <col min="11779" max="11779" width="25" style="9" customWidth="1"/>
    <col min="11780" max="11780" width="18.6640625" style="9" customWidth="1"/>
    <col min="11781" max="11781" width="29.6640625" style="9" customWidth="1"/>
    <col min="11782" max="11782" width="13.44140625" style="9" customWidth="1"/>
    <col min="11783" max="11783" width="13.88671875" style="9" customWidth="1"/>
    <col min="11784" max="11788" width="16.5546875" style="9" customWidth="1"/>
    <col min="11789" max="11789" width="20.5546875" style="9" customWidth="1"/>
    <col min="11790" max="11790" width="21.109375" style="9" customWidth="1"/>
    <col min="11791" max="11791" width="9.5546875" style="9" customWidth="1"/>
    <col min="11792" max="11792" width="0.44140625" style="9" customWidth="1"/>
    <col min="11793" max="11799" width="6.44140625" style="9" customWidth="1"/>
    <col min="11800" max="12028" width="11.44140625" style="9"/>
    <col min="12029" max="12029" width="1" style="9" customWidth="1"/>
    <col min="12030" max="12030" width="4.33203125" style="9" customWidth="1"/>
    <col min="12031" max="12031" width="34.6640625" style="9" customWidth="1"/>
    <col min="12032" max="12032" width="0" style="9" hidden="1" customWidth="1"/>
    <col min="12033" max="12033" width="20" style="9" customWidth="1"/>
    <col min="12034" max="12034" width="20.88671875" style="9" customWidth="1"/>
    <col min="12035" max="12035" width="25" style="9" customWidth="1"/>
    <col min="12036" max="12036" width="18.6640625" style="9" customWidth="1"/>
    <col min="12037" max="12037" width="29.6640625" style="9" customWidth="1"/>
    <col min="12038" max="12038" width="13.44140625" style="9" customWidth="1"/>
    <col min="12039" max="12039" width="13.88671875" style="9" customWidth="1"/>
    <col min="12040" max="12044" width="16.5546875" style="9" customWidth="1"/>
    <col min="12045" max="12045" width="20.5546875" style="9" customWidth="1"/>
    <col min="12046" max="12046" width="21.109375" style="9" customWidth="1"/>
    <col min="12047" max="12047" width="9.5546875" style="9" customWidth="1"/>
    <col min="12048" max="12048" width="0.44140625" style="9" customWidth="1"/>
    <col min="12049" max="12055" width="6.44140625" style="9" customWidth="1"/>
    <col min="12056" max="12284" width="11.44140625" style="9"/>
    <col min="12285" max="12285" width="1" style="9" customWidth="1"/>
    <col min="12286" max="12286" width="4.33203125" style="9" customWidth="1"/>
    <col min="12287" max="12287" width="34.6640625" style="9" customWidth="1"/>
    <col min="12288" max="12288" width="0" style="9" hidden="1" customWidth="1"/>
    <col min="12289" max="12289" width="20" style="9" customWidth="1"/>
    <col min="12290" max="12290" width="20.88671875" style="9" customWidth="1"/>
    <col min="12291" max="12291" width="25" style="9" customWidth="1"/>
    <col min="12292" max="12292" width="18.6640625" style="9" customWidth="1"/>
    <col min="12293" max="12293" width="29.6640625" style="9" customWidth="1"/>
    <col min="12294" max="12294" width="13.44140625" style="9" customWidth="1"/>
    <col min="12295" max="12295" width="13.88671875" style="9" customWidth="1"/>
    <col min="12296" max="12300" width="16.5546875" style="9" customWidth="1"/>
    <col min="12301" max="12301" width="20.5546875" style="9" customWidth="1"/>
    <col min="12302" max="12302" width="21.109375" style="9" customWidth="1"/>
    <col min="12303" max="12303" width="9.5546875" style="9" customWidth="1"/>
    <col min="12304" max="12304" width="0.44140625" style="9" customWidth="1"/>
    <col min="12305" max="12311" width="6.44140625" style="9" customWidth="1"/>
    <col min="12312" max="12540" width="11.44140625" style="9"/>
    <col min="12541" max="12541" width="1" style="9" customWidth="1"/>
    <col min="12542" max="12542" width="4.33203125" style="9" customWidth="1"/>
    <col min="12543" max="12543" width="34.6640625" style="9" customWidth="1"/>
    <col min="12544" max="12544" width="0" style="9" hidden="1" customWidth="1"/>
    <col min="12545" max="12545" width="20" style="9" customWidth="1"/>
    <col min="12546" max="12546" width="20.88671875" style="9" customWidth="1"/>
    <col min="12547" max="12547" width="25" style="9" customWidth="1"/>
    <col min="12548" max="12548" width="18.6640625" style="9" customWidth="1"/>
    <col min="12549" max="12549" width="29.6640625" style="9" customWidth="1"/>
    <col min="12550" max="12550" width="13.44140625" style="9" customWidth="1"/>
    <col min="12551" max="12551" width="13.88671875" style="9" customWidth="1"/>
    <col min="12552" max="12556" width="16.5546875" style="9" customWidth="1"/>
    <col min="12557" max="12557" width="20.5546875" style="9" customWidth="1"/>
    <col min="12558" max="12558" width="21.109375" style="9" customWidth="1"/>
    <col min="12559" max="12559" width="9.5546875" style="9" customWidth="1"/>
    <col min="12560" max="12560" width="0.44140625" style="9" customWidth="1"/>
    <col min="12561" max="12567" width="6.44140625" style="9" customWidth="1"/>
    <col min="12568" max="12796" width="11.44140625" style="9"/>
    <col min="12797" max="12797" width="1" style="9" customWidth="1"/>
    <col min="12798" max="12798" width="4.33203125" style="9" customWidth="1"/>
    <col min="12799" max="12799" width="34.6640625" style="9" customWidth="1"/>
    <col min="12800" max="12800" width="0" style="9" hidden="1" customWidth="1"/>
    <col min="12801" max="12801" width="20" style="9" customWidth="1"/>
    <col min="12802" max="12802" width="20.88671875" style="9" customWidth="1"/>
    <col min="12803" max="12803" width="25" style="9" customWidth="1"/>
    <col min="12804" max="12804" width="18.6640625" style="9" customWidth="1"/>
    <col min="12805" max="12805" width="29.6640625" style="9" customWidth="1"/>
    <col min="12806" max="12806" width="13.44140625" style="9" customWidth="1"/>
    <col min="12807" max="12807" width="13.88671875" style="9" customWidth="1"/>
    <col min="12808" max="12812" width="16.5546875" style="9" customWidth="1"/>
    <col min="12813" max="12813" width="20.5546875" style="9" customWidth="1"/>
    <col min="12814" max="12814" width="21.109375" style="9" customWidth="1"/>
    <col min="12815" max="12815" width="9.5546875" style="9" customWidth="1"/>
    <col min="12816" max="12816" width="0.44140625" style="9" customWidth="1"/>
    <col min="12817" max="12823" width="6.44140625" style="9" customWidth="1"/>
    <col min="12824" max="13052" width="11.44140625" style="9"/>
    <col min="13053" max="13053" width="1" style="9" customWidth="1"/>
    <col min="13054" max="13054" width="4.33203125" style="9" customWidth="1"/>
    <col min="13055" max="13055" width="34.6640625" style="9" customWidth="1"/>
    <col min="13056" max="13056" width="0" style="9" hidden="1" customWidth="1"/>
    <col min="13057" max="13057" width="20" style="9" customWidth="1"/>
    <col min="13058" max="13058" width="20.88671875" style="9" customWidth="1"/>
    <col min="13059" max="13059" width="25" style="9" customWidth="1"/>
    <col min="13060" max="13060" width="18.6640625" style="9" customWidth="1"/>
    <col min="13061" max="13061" width="29.6640625" style="9" customWidth="1"/>
    <col min="13062" max="13062" width="13.44140625" style="9" customWidth="1"/>
    <col min="13063" max="13063" width="13.88671875" style="9" customWidth="1"/>
    <col min="13064" max="13068" width="16.5546875" style="9" customWidth="1"/>
    <col min="13069" max="13069" width="20.5546875" style="9" customWidth="1"/>
    <col min="13070" max="13070" width="21.109375" style="9" customWidth="1"/>
    <col min="13071" max="13071" width="9.5546875" style="9" customWidth="1"/>
    <col min="13072" max="13072" width="0.44140625" style="9" customWidth="1"/>
    <col min="13073" max="13079" width="6.44140625" style="9" customWidth="1"/>
    <col min="13080" max="13308" width="11.44140625" style="9"/>
    <col min="13309" max="13309" width="1" style="9" customWidth="1"/>
    <col min="13310" max="13310" width="4.33203125" style="9" customWidth="1"/>
    <col min="13311" max="13311" width="34.6640625" style="9" customWidth="1"/>
    <col min="13312" max="13312" width="0" style="9" hidden="1" customWidth="1"/>
    <col min="13313" max="13313" width="20" style="9" customWidth="1"/>
    <col min="13314" max="13314" width="20.88671875" style="9" customWidth="1"/>
    <col min="13315" max="13315" width="25" style="9" customWidth="1"/>
    <col min="13316" max="13316" width="18.6640625" style="9" customWidth="1"/>
    <col min="13317" max="13317" width="29.6640625" style="9" customWidth="1"/>
    <col min="13318" max="13318" width="13.44140625" style="9" customWidth="1"/>
    <col min="13319" max="13319" width="13.88671875" style="9" customWidth="1"/>
    <col min="13320" max="13324" width="16.5546875" style="9" customWidth="1"/>
    <col min="13325" max="13325" width="20.5546875" style="9" customWidth="1"/>
    <col min="13326" max="13326" width="21.109375" style="9" customWidth="1"/>
    <col min="13327" max="13327" width="9.5546875" style="9" customWidth="1"/>
    <col min="13328" max="13328" width="0.44140625" style="9" customWidth="1"/>
    <col min="13329" max="13335" width="6.44140625" style="9" customWidth="1"/>
    <col min="13336" max="13564" width="11.44140625" style="9"/>
    <col min="13565" max="13565" width="1" style="9" customWidth="1"/>
    <col min="13566" max="13566" width="4.33203125" style="9" customWidth="1"/>
    <col min="13567" max="13567" width="34.6640625" style="9" customWidth="1"/>
    <col min="13568" max="13568" width="0" style="9" hidden="1" customWidth="1"/>
    <col min="13569" max="13569" width="20" style="9" customWidth="1"/>
    <col min="13570" max="13570" width="20.88671875" style="9" customWidth="1"/>
    <col min="13571" max="13571" width="25" style="9" customWidth="1"/>
    <col min="13572" max="13572" width="18.6640625" style="9" customWidth="1"/>
    <col min="13573" max="13573" width="29.6640625" style="9" customWidth="1"/>
    <col min="13574" max="13574" width="13.44140625" style="9" customWidth="1"/>
    <col min="13575" max="13575" width="13.88671875" style="9" customWidth="1"/>
    <col min="13576" max="13580" width="16.5546875" style="9" customWidth="1"/>
    <col min="13581" max="13581" width="20.5546875" style="9" customWidth="1"/>
    <col min="13582" max="13582" width="21.109375" style="9" customWidth="1"/>
    <col min="13583" max="13583" width="9.5546875" style="9" customWidth="1"/>
    <col min="13584" max="13584" width="0.44140625" style="9" customWidth="1"/>
    <col min="13585" max="13591" width="6.44140625" style="9" customWidth="1"/>
    <col min="13592" max="13820" width="11.44140625" style="9"/>
    <col min="13821" max="13821" width="1" style="9" customWidth="1"/>
    <col min="13822" max="13822" width="4.33203125" style="9" customWidth="1"/>
    <col min="13823" max="13823" width="34.6640625" style="9" customWidth="1"/>
    <col min="13824" max="13824" width="0" style="9" hidden="1" customWidth="1"/>
    <col min="13825" max="13825" width="20" style="9" customWidth="1"/>
    <col min="13826" max="13826" width="20.88671875" style="9" customWidth="1"/>
    <col min="13827" max="13827" width="25" style="9" customWidth="1"/>
    <col min="13828" max="13828" width="18.6640625" style="9" customWidth="1"/>
    <col min="13829" max="13829" width="29.6640625" style="9" customWidth="1"/>
    <col min="13830" max="13830" width="13.44140625" style="9" customWidth="1"/>
    <col min="13831" max="13831" width="13.88671875" style="9" customWidth="1"/>
    <col min="13832" max="13836" width="16.5546875" style="9" customWidth="1"/>
    <col min="13837" max="13837" width="20.5546875" style="9" customWidth="1"/>
    <col min="13838" max="13838" width="21.109375" style="9" customWidth="1"/>
    <col min="13839" max="13839" width="9.5546875" style="9" customWidth="1"/>
    <col min="13840" max="13840" width="0.44140625" style="9" customWidth="1"/>
    <col min="13841" max="13847" width="6.44140625" style="9" customWidth="1"/>
    <col min="13848" max="14076" width="11.44140625" style="9"/>
    <col min="14077" max="14077" width="1" style="9" customWidth="1"/>
    <col min="14078" max="14078" width="4.33203125" style="9" customWidth="1"/>
    <col min="14079" max="14079" width="34.6640625" style="9" customWidth="1"/>
    <col min="14080" max="14080" width="0" style="9" hidden="1" customWidth="1"/>
    <col min="14081" max="14081" width="20" style="9" customWidth="1"/>
    <col min="14082" max="14082" width="20.88671875" style="9" customWidth="1"/>
    <col min="14083" max="14083" width="25" style="9" customWidth="1"/>
    <col min="14084" max="14084" width="18.6640625" style="9" customWidth="1"/>
    <col min="14085" max="14085" width="29.6640625" style="9" customWidth="1"/>
    <col min="14086" max="14086" width="13.44140625" style="9" customWidth="1"/>
    <col min="14087" max="14087" width="13.88671875" style="9" customWidth="1"/>
    <col min="14088" max="14092" width="16.5546875" style="9" customWidth="1"/>
    <col min="14093" max="14093" width="20.5546875" style="9" customWidth="1"/>
    <col min="14094" max="14094" width="21.109375" style="9" customWidth="1"/>
    <col min="14095" max="14095" width="9.5546875" style="9" customWidth="1"/>
    <col min="14096" max="14096" width="0.44140625" style="9" customWidth="1"/>
    <col min="14097" max="14103" width="6.44140625" style="9" customWidth="1"/>
    <col min="14104" max="14332" width="11.44140625" style="9"/>
    <col min="14333" max="14333" width="1" style="9" customWidth="1"/>
    <col min="14334" max="14334" width="4.33203125" style="9" customWidth="1"/>
    <col min="14335" max="14335" width="34.6640625" style="9" customWidth="1"/>
    <col min="14336" max="14336" width="0" style="9" hidden="1" customWidth="1"/>
    <col min="14337" max="14337" width="20" style="9" customWidth="1"/>
    <col min="14338" max="14338" width="20.88671875" style="9" customWidth="1"/>
    <col min="14339" max="14339" width="25" style="9" customWidth="1"/>
    <col min="14340" max="14340" width="18.6640625" style="9" customWidth="1"/>
    <col min="14341" max="14341" width="29.6640625" style="9" customWidth="1"/>
    <col min="14342" max="14342" width="13.44140625" style="9" customWidth="1"/>
    <col min="14343" max="14343" width="13.88671875" style="9" customWidth="1"/>
    <col min="14344" max="14348" width="16.5546875" style="9" customWidth="1"/>
    <col min="14349" max="14349" width="20.5546875" style="9" customWidth="1"/>
    <col min="14350" max="14350" width="21.109375" style="9" customWidth="1"/>
    <col min="14351" max="14351" width="9.5546875" style="9" customWidth="1"/>
    <col min="14352" max="14352" width="0.44140625" style="9" customWidth="1"/>
    <col min="14353" max="14359" width="6.44140625" style="9" customWidth="1"/>
    <col min="14360" max="14588" width="11.44140625" style="9"/>
    <col min="14589" max="14589" width="1" style="9" customWidth="1"/>
    <col min="14590" max="14590" width="4.33203125" style="9" customWidth="1"/>
    <col min="14591" max="14591" width="34.6640625" style="9" customWidth="1"/>
    <col min="14592" max="14592" width="0" style="9" hidden="1" customWidth="1"/>
    <col min="14593" max="14593" width="20" style="9" customWidth="1"/>
    <col min="14594" max="14594" width="20.88671875" style="9" customWidth="1"/>
    <col min="14595" max="14595" width="25" style="9" customWidth="1"/>
    <col min="14596" max="14596" width="18.6640625" style="9" customWidth="1"/>
    <col min="14597" max="14597" width="29.6640625" style="9" customWidth="1"/>
    <col min="14598" max="14598" width="13.44140625" style="9" customWidth="1"/>
    <col min="14599" max="14599" width="13.88671875" style="9" customWidth="1"/>
    <col min="14600" max="14604" width="16.5546875" style="9" customWidth="1"/>
    <col min="14605" max="14605" width="20.5546875" style="9" customWidth="1"/>
    <col min="14606" max="14606" width="21.109375" style="9" customWidth="1"/>
    <col min="14607" max="14607" width="9.5546875" style="9" customWidth="1"/>
    <col min="14608" max="14608" width="0.44140625" style="9" customWidth="1"/>
    <col min="14609" max="14615" width="6.44140625" style="9" customWidth="1"/>
    <col min="14616" max="14844" width="11.44140625" style="9"/>
    <col min="14845" max="14845" width="1" style="9" customWidth="1"/>
    <col min="14846" max="14846" width="4.33203125" style="9" customWidth="1"/>
    <col min="14847" max="14847" width="34.6640625" style="9" customWidth="1"/>
    <col min="14848" max="14848" width="0" style="9" hidden="1" customWidth="1"/>
    <col min="14849" max="14849" width="20" style="9" customWidth="1"/>
    <col min="14850" max="14850" width="20.88671875" style="9" customWidth="1"/>
    <col min="14851" max="14851" width="25" style="9" customWidth="1"/>
    <col min="14852" max="14852" width="18.6640625" style="9" customWidth="1"/>
    <col min="14853" max="14853" width="29.6640625" style="9" customWidth="1"/>
    <col min="14854" max="14854" width="13.44140625" style="9" customWidth="1"/>
    <col min="14855" max="14855" width="13.88671875" style="9" customWidth="1"/>
    <col min="14856" max="14860" width="16.5546875" style="9" customWidth="1"/>
    <col min="14861" max="14861" width="20.5546875" style="9" customWidth="1"/>
    <col min="14862" max="14862" width="21.109375" style="9" customWidth="1"/>
    <col min="14863" max="14863" width="9.5546875" style="9" customWidth="1"/>
    <col min="14864" max="14864" width="0.44140625" style="9" customWidth="1"/>
    <col min="14865" max="14871" width="6.44140625" style="9" customWidth="1"/>
    <col min="14872" max="15100" width="11.44140625" style="9"/>
    <col min="15101" max="15101" width="1" style="9" customWidth="1"/>
    <col min="15102" max="15102" width="4.33203125" style="9" customWidth="1"/>
    <col min="15103" max="15103" width="34.6640625" style="9" customWidth="1"/>
    <col min="15104" max="15104" width="0" style="9" hidden="1" customWidth="1"/>
    <col min="15105" max="15105" width="20" style="9" customWidth="1"/>
    <col min="15106" max="15106" width="20.88671875" style="9" customWidth="1"/>
    <col min="15107" max="15107" width="25" style="9" customWidth="1"/>
    <col min="15108" max="15108" width="18.6640625" style="9" customWidth="1"/>
    <col min="15109" max="15109" width="29.6640625" style="9" customWidth="1"/>
    <col min="15110" max="15110" width="13.44140625" style="9" customWidth="1"/>
    <col min="15111" max="15111" width="13.88671875" style="9" customWidth="1"/>
    <col min="15112" max="15116" width="16.5546875" style="9" customWidth="1"/>
    <col min="15117" max="15117" width="20.5546875" style="9" customWidth="1"/>
    <col min="15118" max="15118" width="21.109375" style="9" customWidth="1"/>
    <col min="15119" max="15119" width="9.5546875" style="9" customWidth="1"/>
    <col min="15120" max="15120" width="0.44140625" style="9" customWidth="1"/>
    <col min="15121" max="15127" width="6.44140625" style="9" customWidth="1"/>
    <col min="15128" max="15356" width="11.44140625" style="9"/>
    <col min="15357" max="15357" width="1" style="9" customWidth="1"/>
    <col min="15358" max="15358" width="4.33203125" style="9" customWidth="1"/>
    <col min="15359" max="15359" width="34.6640625" style="9" customWidth="1"/>
    <col min="15360" max="15360" width="0" style="9" hidden="1" customWidth="1"/>
    <col min="15361" max="15361" width="20" style="9" customWidth="1"/>
    <col min="15362" max="15362" width="20.88671875" style="9" customWidth="1"/>
    <col min="15363" max="15363" width="25" style="9" customWidth="1"/>
    <col min="15364" max="15364" width="18.6640625" style="9" customWidth="1"/>
    <col min="15365" max="15365" width="29.6640625" style="9" customWidth="1"/>
    <col min="15366" max="15366" width="13.44140625" style="9" customWidth="1"/>
    <col min="15367" max="15367" width="13.88671875" style="9" customWidth="1"/>
    <col min="15368" max="15372" width="16.5546875" style="9" customWidth="1"/>
    <col min="15373" max="15373" width="20.5546875" style="9" customWidth="1"/>
    <col min="15374" max="15374" width="21.109375" style="9" customWidth="1"/>
    <col min="15375" max="15375" width="9.5546875" style="9" customWidth="1"/>
    <col min="15376" max="15376" width="0.44140625" style="9" customWidth="1"/>
    <col min="15377" max="15383" width="6.44140625" style="9" customWidth="1"/>
    <col min="15384" max="15612" width="11.44140625" style="9"/>
    <col min="15613" max="15613" width="1" style="9" customWidth="1"/>
    <col min="15614" max="15614" width="4.33203125" style="9" customWidth="1"/>
    <col min="15615" max="15615" width="34.6640625" style="9" customWidth="1"/>
    <col min="15616" max="15616" width="0" style="9" hidden="1" customWidth="1"/>
    <col min="15617" max="15617" width="20" style="9" customWidth="1"/>
    <col min="15618" max="15618" width="20.88671875" style="9" customWidth="1"/>
    <col min="15619" max="15619" width="25" style="9" customWidth="1"/>
    <col min="15620" max="15620" width="18.6640625" style="9" customWidth="1"/>
    <col min="15621" max="15621" width="29.6640625" style="9" customWidth="1"/>
    <col min="15622" max="15622" width="13.44140625" style="9" customWidth="1"/>
    <col min="15623" max="15623" width="13.88671875" style="9" customWidth="1"/>
    <col min="15624" max="15628" width="16.5546875" style="9" customWidth="1"/>
    <col min="15629" max="15629" width="20.5546875" style="9" customWidth="1"/>
    <col min="15630" max="15630" width="21.109375" style="9" customWidth="1"/>
    <col min="15631" max="15631" width="9.5546875" style="9" customWidth="1"/>
    <col min="15632" max="15632" width="0.44140625" style="9" customWidth="1"/>
    <col min="15633" max="15639" width="6.44140625" style="9" customWidth="1"/>
    <col min="15640" max="15868" width="11.44140625" style="9"/>
    <col min="15869" max="15869" width="1" style="9" customWidth="1"/>
    <col min="15870" max="15870" width="4.33203125" style="9" customWidth="1"/>
    <col min="15871" max="15871" width="34.6640625" style="9" customWidth="1"/>
    <col min="15872" max="15872" width="0" style="9" hidden="1" customWidth="1"/>
    <col min="15873" max="15873" width="20" style="9" customWidth="1"/>
    <col min="15874" max="15874" width="20.88671875" style="9" customWidth="1"/>
    <col min="15875" max="15875" width="25" style="9" customWidth="1"/>
    <col min="15876" max="15876" width="18.6640625" style="9" customWidth="1"/>
    <col min="15877" max="15877" width="29.6640625" style="9" customWidth="1"/>
    <col min="15878" max="15878" width="13.44140625" style="9" customWidth="1"/>
    <col min="15879" max="15879" width="13.88671875" style="9" customWidth="1"/>
    <col min="15880" max="15884" width="16.5546875" style="9" customWidth="1"/>
    <col min="15885" max="15885" width="20.5546875" style="9" customWidth="1"/>
    <col min="15886" max="15886" width="21.109375" style="9" customWidth="1"/>
    <col min="15887" max="15887" width="9.5546875" style="9" customWidth="1"/>
    <col min="15888" max="15888" width="0.44140625" style="9" customWidth="1"/>
    <col min="15889" max="15895" width="6.44140625" style="9" customWidth="1"/>
    <col min="15896" max="16124" width="11.44140625" style="9"/>
    <col min="16125" max="16125" width="1" style="9" customWidth="1"/>
    <col min="16126" max="16126" width="4.33203125" style="9" customWidth="1"/>
    <col min="16127" max="16127" width="34.6640625" style="9" customWidth="1"/>
    <col min="16128" max="16128" width="0" style="9" hidden="1" customWidth="1"/>
    <col min="16129" max="16129" width="20" style="9" customWidth="1"/>
    <col min="16130" max="16130" width="20.88671875" style="9" customWidth="1"/>
    <col min="16131" max="16131" width="25" style="9" customWidth="1"/>
    <col min="16132" max="16132" width="18.6640625" style="9" customWidth="1"/>
    <col min="16133" max="16133" width="29.6640625" style="9" customWidth="1"/>
    <col min="16134" max="16134" width="13.44140625" style="9" customWidth="1"/>
    <col min="16135" max="16135" width="13.88671875" style="9" customWidth="1"/>
    <col min="16136" max="16140" width="16.5546875" style="9" customWidth="1"/>
    <col min="16141" max="16141" width="20.5546875" style="9" customWidth="1"/>
    <col min="16142" max="16142" width="21.109375" style="9" customWidth="1"/>
    <col min="16143" max="16143" width="9.5546875" style="9" customWidth="1"/>
    <col min="16144" max="16144" width="0.44140625" style="9" customWidth="1"/>
    <col min="16145" max="16151" width="6.44140625" style="9" customWidth="1"/>
    <col min="16152" max="16372" width="11.44140625" style="9"/>
    <col min="16373" max="16384" width="11.44140625" style="9" customWidth="1"/>
  </cols>
  <sheetData>
    <row r="2" spans="1:17" ht="25.8" x14ac:dyDescent="0.3">
      <c r="B2" s="324" t="s">
        <v>61</v>
      </c>
      <c r="C2" s="325"/>
      <c r="D2" s="325"/>
      <c r="E2" s="325"/>
      <c r="F2" s="325"/>
      <c r="G2" s="325"/>
      <c r="H2" s="325"/>
      <c r="I2" s="325"/>
      <c r="J2" s="325"/>
      <c r="K2" s="325"/>
      <c r="L2" s="325"/>
      <c r="M2" s="325"/>
      <c r="N2" s="325"/>
      <c r="O2" s="325"/>
      <c r="P2" s="325"/>
      <c r="Q2" s="325"/>
    </row>
    <row r="4" spans="1:17" ht="25.8" x14ac:dyDescent="0.3">
      <c r="B4" s="339" t="s">
        <v>47</v>
      </c>
      <c r="C4" s="339"/>
      <c r="D4" s="339"/>
      <c r="E4" s="339"/>
      <c r="F4" s="339"/>
      <c r="G4" s="339"/>
      <c r="H4" s="339"/>
      <c r="I4" s="339"/>
      <c r="J4" s="339"/>
      <c r="K4" s="339"/>
      <c r="L4" s="339"/>
      <c r="M4" s="339"/>
      <c r="N4" s="339"/>
      <c r="O4" s="339"/>
      <c r="P4" s="339"/>
      <c r="Q4" s="339"/>
    </row>
    <row r="5" spans="1:17" s="85" customFormat="1" ht="21" x14ac:dyDescent="0.4">
      <c r="A5" s="360" t="s">
        <v>117</v>
      </c>
      <c r="B5" s="360"/>
      <c r="C5" s="360"/>
      <c r="D5" s="360"/>
      <c r="E5" s="360"/>
      <c r="F5" s="360"/>
      <c r="G5" s="360"/>
      <c r="H5" s="360"/>
      <c r="I5" s="360"/>
      <c r="J5" s="360"/>
      <c r="K5" s="360"/>
      <c r="L5" s="360"/>
    </row>
    <row r="6" spans="1:17" ht="15" thickBot="1" x14ac:dyDescent="0.35"/>
    <row r="7" spans="1:17" ht="21.6" thickBot="1" x14ac:dyDescent="0.35">
      <c r="B7" s="11" t="s">
        <v>4</v>
      </c>
      <c r="C7" s="342" t="s">
        <v>118</v>
      </c>
      <c r="D7" s="342"/>
      <c r="E7" s="342"/>
      <c r="F7" s="342"/>
      <c r="G7" s="342"/>
      <c r="H7" s="342"/>
      <c r="I7" s="342"/>
      <c r="J7" s="342"/>
      <c r="K7" s="342"/>
      <c r="L7" s="342"/>
      <c r="M7" s="342"/>
      <c r="N7" s="342"/>
      <c r="O7" s="343"/>
    </row>
    <row r="8" spans="1:17" ht="16.2" thickBot="1" x14ac:dyDescent="0.35">
      <c r="B8" s="12" t="s">
        <v>5</v>
      </c>
      <c r="C8" s="342"/>
      <c r="D8" s="342"/>
      <c r="E8" s="342"/>
      <c r="F8" s="342"/>
      <c r="G8" s="342"/>
      <c r="H8" s="342"/>
      <c r="I8" s="342"/>
      <c r="J8" s="342"/>
      <c r="K8" s="342"/>
      <c r="L8" s="342"/>
      <c r="M8" s="342"/>
      <c r="N8" s="342"/>
      <c r="O8" s="343"/>
    </row>
    <row r="9" spans="1:17" ht="16.2" thickBot="1" x14ac:dyDescent="0.35">
      <c r="B9" s="12" t="s">
        <v>6</v>
      </c>
      <c r="C9" s="342"/>
      <c r="D9" s="342"/>
      <c r="E9" s="342"/>
      <c r="F9" s="342"/>
      <c r="G9" s="342"/>
      <c r="H9" s="342"/>
      <c r="I9" s="342"/>
      <c r="J9" s="342"/>
      <c r="K9" s="342"/>
      <c r="L9" s="342"/>
      <c r="M9" s="342"/>
      <c r="N9" s="342"/>
      <c r="O9" s="343"/>
    </row>
    <row r="10" spans="1:17" ht="16.2" thickBot="1" x14ac:dyDescent="0.35">
      <c r="B10" s="12" t="s">
        <v>7</v>
      </c>
      <c r="C10" s="342"/>
      <c r="D10" s="342"/>
      <c r="E10" s="342"/>
      <c r="F10" s="342"/>
      <c r="G10" s="342"/>
      <c r="H10" s="342"/>
      <c r="I10" s="342"/>
      <c r="J10" s="342"/>
      <c r="K10" s="342"/>
      <c r="L10" s="342"/>
      <c r="M10" s="342"/>
      <c r="N10" s="342"/>
      <c r="O10" s="343"/>
    </row>
    <row r="11" spans="1:17" ht="16.2" thickBot="1" x14ac:dyDescent="0.35">
      <c r="B11" s="12" t="s">
        <v>8</v>
      </c>
      <c r="C11" s="366">
        <v>73</v>
      </c>
      <c r="D11" s="366"/>
      <c r="E11" s="367"/>
      <c r="F11" s="32"/>
      <c r="G11" s="32"/>
      <c r="H11" s="32"/>
      <c r="I11" s="32"/>
      <c r="J11" s="32"/>
      <c r="K11" s="32"/>
      <c r="L11" s="32"/>
      <c r="M11" s="32"/>
      <c r="N11" s="32"/>
      <c r="O11" s="33"/>
    </row>
    <row r="12" spans="1:17" ht="16.2" thickBot="1" x14ac:dyDescent="0.35">
      <c r="B12" s="14" t="s">
        <v>9</v>
      </c>
      <c r="C12" s="15">
        <v>41979</v>
      </c>
      <c r="D12" s="16"/>
      <c r="E12" s="133"/>
      <c r="F12" s="16"/>
      <c r="G12" s="16"/>
      <c r="H12" s="16"/>
      <c r="I12" s="16"/>
      <c r="J12" s="16"/>
      <c r="K12" s="16"/>
      <c r="L12" s="16"/>
      <c r="M12" s="16"/>
      <c r="N12" s="16"/>
      <c r="O12" s="17"/>
    </row>
    <row r="13" spans="1:17" ht="15.6" x14ac:dyDescent="0.3">
      <c r="B13" s="13"/>
      <c r="C13" s="18"/>
      <c r="D13" s="19"/>
      <c r="E13" s="134"/>
      <c r="F13" s="19"/>
      <c r="G13" s="19"/>
      <c r="H13" s="19"/>
      <c r="I13" s="88"/>
      <c r="J13" s="88"/>
      <c r="K13" s="88"/>
      <c r="L13" s="88"/>
      <c r="M13" s="88"/>
      <c r="N13" s="88"/>
      <c r="O13" s="19"/>
    </row>
    <row r="14" spans="1:17" x14ac:dyDescent="0.3">
      <c r="I14" s="88"/>
      <c r="J14" s="88"/>
      <c r="K14" s="88"/>
      <c r="L14" s="88"/>
      <c r="M14" s="88"/>
      <c r="N14" s="88"/>
      <c r="O14" s="89"/>
    </row>
    <row r="15" spans="1:17" x14ac:dyDescent="0.3">
      <c r="B15" s="363" t="s">
        <v>63</v>
      </c>
      <c r="C15" s="363"/>
      <c r="D15" s="127" t="s">
        <v>12</v>
      </c>
      <c r="E15" s="127" t="s">
        <v>13</v>
      </c>
      <c r="F15" s="127" t="s">
        <v>28</v>
      </c>
      <c r="G15" s="74"/>
      <c r="I15" s="34"/>
      <c r="J15" s="34"/>
      <c r="K15" s="34"/>
      <c r="L15" s="34"/>
      <c r="M15" s="34"/>
      <c r="N15" s="34"/>
      <c r="O15" s="89"/>
    </row>
    <row r="16" spans="1:17" x14ac:dyDescent="0.3">
      <c r="B16" s="363"/>
      <c r="C16" s="363"/>
      <c r="D16" s="127">
        <v>73</v>
      </c>
      <c r="E16" s="135">
        <v>1073376434</v>
      </c>
      <c r="F16" s="111">
        <v>514</v>
      </c>
      <c r="G16" s="75"/>
      <c r="I16" s="35"/>
      <c r="J16" s="35"/>
      <c r="K16" s="35"/>
      <c r="L16" s="35"/>
      <c r="M16" s="35"/>
      <c r="N16" s="35"/>
      <c r="O16" s="89"/>
    </row>
    <row r="17" spans="1:15" x14ac:dyDescent="0.3">
      <c r="B17" s="363"/>
      <c r="C17" s="363"/>
      <c r="D17" s="127"/>
      <c r="E17" s="135"/>
      <c r="F17" s="111"/>
      <c r="G17" s="75"/>
      <c r="I17" s="35"/>
      <c r="J17" s="35"/>
      <c r="K17" s="35"/>
      <c r="L17" s="35"/>
      <c r="M17" s="35"/>
      <c r="N17" s="35"/>
      <c r="O17" s="89"/>
    </row>
    <row r="18" spans="1:15" x14ac:dyDescent="0.3">
      <c r="B18" s="363"/>
      <c r="C18" s="363"/>
      <c r="D18" s="127"/>
      <c r="E18" s="135"/>
      <c r="F18" s="111"/>
      <c r="G18" s="75"/>
      <c r="I18" s="35"/>
      <c r="J18" s="35"/>
      <c r="K18" s="35"/>
      <c r="L18" s="35"/>
      <c r="M18" s="35"/>
      <c r="N18" s="35"/>
      <c r="O18" s="89"/>
    </row>
    <row r="19" spans="1:15" x14ac:dyDescent="0.3">
      <c r="B19" s="363"/>
      <c r="C19" s="363"/>
      <c r="D19" s="127"/>
      <c r="E19" s="135"/>
      <c r="F19" s="111"/>
      <c r="G19" s="75"/>
      <c r="H19" s="22"/>
      <c r="I19" s="35"/>
      <c r="J19" s="35"/>
      <c r="K19" s="35"/>
      <c r="L19" s="35"/>
      <c r="M19" s="35"/>
      <c r="N19" s="35"/>
      <c r="O19" s="20"/>
    </row>
    <row r="20" spans="1:15" x14ac:dyDescent="0.3">
      <c r="B20" s="363"/>
      <c r="C20" s="363"/>
      <c r="D20" s="127"/>
      <c r="E20" s="135"/>
      <c r="F20" s="111"/>
      <c r="G20" s="75"/>
      <c r="H20" s="22"/>
      <c r="I20" s="37"/>
      <c r="J20" s="37"/>
      <c r="K20" s="37"/>
      <c r="L20" s="37"/>
      <c r="M20" s="37"/>
      <c r="N20" s="37"/>
      <c r="O20" s="20"/>
    </row>
    <row r="21" spans="1:15" x14ac:dyDescent="0.3">
      <c r="B21" s="363"/>
      <c r="C21" s="363"/>
      <c r="D21" s="127"/>
      <c r="E21" s="135"/>
      <c r="F21" s="111"/>
      <c r="G21" s="75"/>
      <c r="H21" s="22"/>
      <c r="I21" s="88"/>
      <c r="J21" s="88"/>
      <c r="K21" s="88"/>
      <c r="L21" s="88"/>
      <c r="M21" s="88"/>
      <c r="N21" s="88"/>
      <c r="O21" s="20"/>
    </row>
    <row r="22" spans="1:15" x14ac:dyDescent="0.3">
      <c r="B22" s="363"/>
      <c r="C22" s="363"/>
      <c r="D22" s="127"/>
      <c r="E22" s="135"/>
      <c r="F22" s="111"/>
      <c r="G22" s="75"/>
      <c r="H22" s="22"/>
      <c r="I22" s="88"/>
      <c r="J22" s="88"/>
      <c r="K22" s="88"/>
      <c r="L22" s="88"/>
      <c r="M22" s="88"/>
      <c r="N22" s="88"/>
      <c r="O22" s="20"/>
    </row>
    <row r="23" spans="1:15" ht="15" thickBot="1" x14ac:dyDescent="0.35">
      <c r="B23" s="340" t="s">
        <v>14</v>
      </c>
      <c r="C23" s="341"/>
      <c r="D23" s="127"/>
      <c r="E23" s="136">
        <f>SUM(E16:E22)</f>
        <v>1073376434</v>
      </c>
      <c r="F23" s="111">
        <f>SUM(F16:F22)</f>
        <v>514</v>
      </c>
      <c r="G23" s="75"/>
      <c r="H23" s="22"/>
      <c r="I23" s="88"/>
      <c r="J23" s="88"/>
      <c r="K23" s="88"/>
      <c r="L23" s="88"/>
      <c r="M23" s="88"/>
      <c r="N23" s="88"/>
      <c r="O23" s="20"/>
    </row>
    <row r="24" spans="1:15" ht="29.4" thickBot="1" x14ac:dyDescent="0.35">
      <c r="A24" s="39"/>
      <c r="B24" s="48" t="s">
        <v>15</v>
      </c>
      <c r="C24" s="48" t="s">
        <v>64</v>
      </c>
      <c r="E24" s="137"/>
      <c r="F24" s="34"/>
      <c r="G24" s="34"/>
      <c r="H24" s="34"/>
      <c r="I24" s="10"/>
      <c r="J24" s="10"/>
      <c r="K24" s="10"/>
      <c r="L24" s="10"/>
      <c r="M24" s="10"/>
      <c r="N24" s="10"/>
    </row>
    <row r="25" spans="1:15" ht="15" thickBot="1" x14ac:dyDescent="0.35">
      <c r="A25" s="40">
        <v>1</v>
      </c>
      <c r="C25" s="41">
        <f>+F23*80%</f>
        <v>411.20000000000005</v>
      </c>
      <c r="D25" s="38"/>
      <c r="E25" s="138">
        <f>E23</f>
        <v>1073376434</v>
      </c>
      <c r="F25" s="36"/>
      <c r="G25" s="36"/>
      <c r="H25" s="36"/>
      <c r="I25" s="23"/>
      <c r="J25" s="23"/>
      <c r="K25" s="23"/>
      <c r="L25" s="23"/>
      <c r="M25" s="23"/>
      <c r="N25" s="23"/>
    </row>
    <row r="26" spans="1:15" x14ac:dyDescent="0.3">
      <c r="A26" s="81"/>
      <c r="C26" s="82"/>
      <c r="D26" s="35"/>
      <c r="E26" s="139"/>
      <c r="F26" s="36"/>
      <c r="G26" s="36"/>
      <c r="H26" s="36"/>
      <c r="I26" s="23"/>
      <c r="J26" s="23"/>
      <c r="K26" s="23"/>
      <c r="L26" s="23"/>
      <c r="M26" s="23"/>
      <c r="N26" s="23"/>
    </row>
    <row r="27" spans="1:15" x14ac:dyDescent="0.3">
      <c r="A27" s="81"/>
      <c r="C27" s="82"/>
      <c r="D27" s="35"/>
      <c r="E27" s="139"/>
      <c r="F27" s="36"/>
      <c r="G27" s="36"/>
      <c r="H27" s="36"/>
      <c r="I27" s="23"/>
      <c r="J27" s="23"/>
      <c r="K27" s="23"/>
      <c r="L27" s="23"/>
      <c r="M27" s="23"/>
      <c r="N27" s="23"/>
    </row>
    <row r="28" spans="1:15" x14ac:dyDescent="0.3">
      <c r="A28" s="81"/>
      <c r="B28" s="103" t="s">
        <v>95</v>
      </c>
      <c r="C28" s="85"/>
      <c r="D28" s="85"/>
      <c r="F28" s="85"/>
      <c r="G28" s="85"/>
      <c r="H28" s="85"/>
      <c r="I28" s="88"/>
      <c r="J28" s="88"/>
      <c r="K28" s="88"/>
      <c r="L28" s="88"/>
      <c r="M28" s="88"/>
      <c r="N28" s="88"/>
      <c r="O28" s="89"/>
    </row>
    <row r="29" spans="1:15" x14ac:dyDescent="0.3">
      <c r="A29" s="81"/>
      <c r="B29" s="85"/>
      <c r="C29" s="85"/>
      <c r="D29" s="85"/>
      <c r="F29" s="85"/>
      <c r="G29" s="85"/>
      <c r="H29" s="85"/>
      <c r="I29" s="88"/>
      <c r="J29" s="88"/>
      <c r="K29" s="88"/>
      <c r="L29" s="88"/>
      <c r="M29" s="88"/>
      <c r="N29" s="88"/>
      <c r="O29" s="89"/>
    </row>
    <row r="30" spans="1:15" x14ac:dyDescent="0.3">
      <c r="A30" s="81"/>
      <c r="B30" s="106" t="s">
        <v>32</v>
      </c>
      <c r="C30" s="106" t="s">
        <v>96</v>
      </c>
      <c r="D30" s="106" t="s">
        <v>97</v>
      </c>
      <c r="F30" s="85"/>
      <c r="G30" s="85"/>
      <c r="H30" s="85"/>
      <c r="I30" s="88"/>
      <c r="J30" s="88"/>
      <c r="K30" s="88"/>
      <c r="L30" s="88"/>
      <c r="M30" s="88"/>
      <c r="N30" s="88"/>
      <c r="O30" s="89"/>
    </row>
    <row r="31" spans="1:15" s="224" customFormat="1" x14ac:dyDescent="0.3">
      <c r="A31" s="217"/>
      <c r="B31" s="220" t="s">
        <v>98</v>
      </c>
      <c r="C31" s="220" t="s">
        <v>96</v>
      </c>
      <c r="D31" s="220"/>
      <c r="E31" s="221"/>
      <c r="F31" s="222"/>
      <c r="G31" s="222"/>
      <c r="H31" s="222"/>
      <c r="I31" s="221"/>
      <c r="J31" s="221"/>
      <c r="K31" s="221"/>
      <c r="L31" s="221"/>
      <c r="M31" s="221"/>
      <c r="N31" s="221"/>
      <c r="O31" s="223"/>
    </row>
    <row r="32" spans="1:15" x14ac:dyDescent="0.3">
      <c r="A32" s="81"/>
      <c r="B32" s="102" t="s">
        <v>99</v>
      </c>
      <c r="C32" s="102" t="s">
        <v>96</v>
      </c>
      <c r="D32" s="102"/>
      <c r="F32" s="85"/>
      <c r="G32" s="85"/>
      <c r="H32" s="85"/>
      <c r="I32" s="88"/>
      <c r="J32" s="88"/>
      <c r="K32" s="88"/>
      <c r="L32" s="88"/>
      <c r="M32" s="88"/>
      <c r="N32" s="88"/>
      <c r="O32" s="89"/>
    </row>
    <row r="33" spans="1:15" x14ac:dyDescent="0.3">
      <c r="A33" s="81"/>
      <c r="B33" s="102" t="s">
        <v>100</v>
      </c>
      <c r="C33" s="102" t="s">
        <v>96</v>
      </c>
      <c r="D33" s="102"/>
      <c r="F33" s="85"/>
      <c r="G33" s="85"/>
      <c r="H33" s="85"/>
      <c r="I33" s="88"/>
      <c r="J33" s="88"/>
      <c r="K33" s="88"/>
      <c r="L33" s="88"/>
      <c r="M33" s="88"/>
      <c r="N33" s="88"/>
      <c r="O33" s="89"/>
    </row>
    <row r="34" spans="1:15" x14ac:dyDescent="0.3">
      <c r="A34" s="81"/>
      <c r="B34" s="102" t="s">
        <v>101</v>
      </c>
      <c r="C34" s="102" t="s">
        <v>96</v>
      </c>
      <c r="D34" s="102"/>
      <c r="F34" s="85"/>
      <c r="G34" s="85"/>
      <c r="H34" s="85"/>
      <c r="I34" s="88"/>
      <c r="J34" s="88"/>
      <c r="K34" s="88"/>
      <c r="L34" s="88"/>
      <c r="M34" s="88"/>
      <c r="N34" s="88"/>
      <c r="O34" s="89"/>
    </row>
    <row r="35" spans="1:15" x14ac:dyDescent="0.3">
      <c r="A35" s="81"/>
      <c r="B35" s="85"/>
      <c r="C35" s="85"/>
      <c r="D35" s="85"/>
      <c r="F35" s="85"/>
      <c r="G35" s="85"/>
      <c r="H35" s="85"/>
      <c r="I35" s="88"/>
      <c r="J35" s="88"/>
      <c r="K35" s="88"/>
      <c r="L35" s="88"/>
      <c r="M35" s="88"/>
      <c r="N35" s="88"/>
      <c r="O35" s="89"/>
    </row>
    <row r="36" spans="1:15" x14ac:dyDescent="0.3">
      <c r="A36" s="81"/>
      <c r="B36" s="85"/>
      <c r="C36" s="85"/>
      <c r="D36" s="85"/>
      <c r="F36" s="85"/>
      <c r="G36" s="85"/>
      <c r="H36" s="85"/>
      <c r="I36" s="88"/>
      <c r="J36" s="88"/>
      <c r="K36" s="88"/>
      <c r="L36" s="88"/>
      <c r="M36" s="88"/>
      <c r="N36" s="88"/>
      <c r="O36" s="89"/>
    </row>
    <row r="37" spans="1:15" x14ac:dyDescent="0.3">
      <c r="A37" s="81"/>
      <c r="B37" s="103" t="s">
        <v>102</v>
      </c>
      <c r="C37" s="85"/>
      <c r="D37" s="85"/>
      <c r="F37" s="85"/>
      <c r="G37" s="85"/>
      <c r="H37" s="85"/>
      <c r="I37" s="88"/>
      <c r="J37" s="88"/>
      <c r="K37" s="88"/>
      <c r="L37" s="88"/>
      <c r="M37" s="88"/>
      <c r="N37" s="88"/>
      <c r="O37" s="89"/>
    </row>
    <row r="38" spans="1:15" x14ac:dyDescent="0.3">
      <c r="A38" s="81"/>
      <c r="B38" s="85"/>
      <c r="C38" s="85"/>
      <c r="D38" s="85"/>
      <c r="F38" s="85"/>
      <c r="G38" s="85"/>
      <c r="H38" s="85"/>
      <c r="I38" s="88"/>
      <c r="J38" s="88"/>
      <c r="K38" s="88"/>
      <c r="L38" s="88"/>
      <c r="M38" s="88"/>
      <c r="N38" s="88"/>
      <c r="O38" s="89"/>
    </row>
    <row r="39" spans="1:15" x14ac:dyDescent="0.3">
      <c r="A39" s="81"/>
      <c r="B39" s="85"/>
      <c r="C39" s="85"/>
      <c r="D39" s="85"/>
      <c r="F39" s="85"/>
      <c r="G39" s="85"/>
      <c r="H39" s="85"/>
      <c r="I39" s="88"/>
      <c r="J39" s="88"/>
      <c r="K39" s="88"/>
      <c r="L39" s="88"/>
      <c r="M39" s="88"/>
      <c r="N39" s="88"/>
      <c r="O39" s="89"/>
    </row>
    <row r="40" spans="1:15" x14ac:dyDescent="0.3">
      <c r="A40" s="81"/>
      <c r="B40" s="106" t="s">
        <v>32</v>
      </c>
      <c r="C40" s="106" t="s">
        <v>57</v>
      </c>
      <c r="D40" s="105" t="s">
        <v>50</v>
      </c>
      <c r="E40" s="105" t="s">
        <v>16</v>
      </c>
      <c r="F40" s="85"/>
      <c r="G40" s="85"/>
      <c r="H40" s="85"/>
      <c r="I40" s="88"/>
      <c r="J40" s="88"/>
      <c r="K40" s="88"/>
      <c r="L40" s="88"/>
      <c r="M40" s="88"/>
      <c r="N40" s="88"/>
      <c r="O40" s="89"/>
    </row>
    <row r="41" spans="1:15" ht="27.6" x14ac:dyDescent="0.3">
      <c r="A41" s="81"/>
      <c r="B41" s="86" t="s">
        <v>103</v>
      </c>
      <c r="C41" s="87">
        <v>40</v>
      </c>
      <c r="D41" s="124">
        <v>40</v>
      </c>
      <c r="E41" s="335">
        <f>+D41+D42</f>
        <v>100</v>
      </c>
      <c r="F41" s="85"/>
      <c r="G41" s="85"/>
      <c r="H41" s="85"/>
      <c r="I41" s="88"/>
      <c r="J41" s="88"/>
      <c r="K41" s="88"/>
      <c r="L41" s="88"/>
      <c r="M41" s="88"/>
      <c r="N41" s="88"/>
      <c r="O41" s="89"/>
    </row>
    <row r="42" spans="1:15" ht="55.2" x14ac:dyDescent="0.3">
      <c r="A42" s="81"/>
      <c r="B42" s="86" t="s">
        <v>104</v>
      </c>
      <c r="C42" s="87">
        <v>60</v>
      </c>
      <c r="D42" s="124">
        <v>60</v>
      </c>
      <c r="E42" s="336"/>
      <c r="F42" s="85"/>
      <c r="G42" s="85"/>
      <c r="H42" s="85"/>
      <c r="I42" s="88"/>
      <c r="J42" s="88"/>
      <c r="K42" s="88"/>
      <c r="L42" s="88"/>
      <c r="M42" s="88"/>
      <c r="N42" s="88"/>
      <c r="O42" s="89"/>
    </row>
    <row r="43" spans="1:15" x14ac:dyDescent="0.3">
      <c r="A43" s="81"/>
      <c r="C43" s="82"/>
      <c r="D43" s="35"/>
      <c r="E43" s="139"/>
      <c r="F43" s="36"/>
      <c r="G43" s="36"/>
      <c r="H43" s="36"/>
      <c r="I43" s="23"/>
      <c r="J43" s="23"/>
      <c r="K43" s="23"/>
      <c r="L43" s="23"/>
      <c r="M43" s="23"/>
      <c r="N43" s="23"/>
    </row>
    <row r="44" spans="1:15" x14ac:dyDescent="0.3">
      <c r="A44" s="81"/>
      <c r="C44" s="82"/>
      <c r="D44" s="35"/>
      <c r="E44" s="139"/>
      <c r="F44" s="36"/>
      <c r="G44" s="36"/>
      <c r="H44" s="36"/>
      <c r="I44" s="23"/>
      <c r="J44" s="23"/>
      <c r="K44" s="23"/>
      <c r="L44" s="23"/>
      <c r="M44" s="23"/>
      <c r="N44" s="23"/>
    </row>
    <row r="45" spans="1:15" x14ac:dyDescent="0.3">
      <c r="A45" s="81"/>
      <c r="C45" s="82"/>
      <c r="D45" s="35"/>
      <c r="E45" s="139"/>
      <c r="F45" s="36"/>
      <c r="G45" s="36"/>
      <c r="H45" s="36"/>
      <c r="I45" s="23"/>
      <c r="J45" s="23"/>
      <c r="K45" s="23"/>
      <c r="L45" s="23"/>
      <c r="M45" s="23"/>
      <c r="N45" s="23"/>
    </row>
    <row r="46" spans="1:15" ht="15" thickBot="1" x14ac:dyDescent="0.35">
      <c r="M46" s="365" t="s">
        <v>34</v>
      </c>
      <c r="N46" s="365"/>
      <c r="O46" s="365"/>
    </row>
    <row r="47" spans="1:15" x14ac:dyDescent="0.3">
      <c r="B47" s="112" t="s">
        <v>29</v>
      </c>
      <c r="M47" s="59"/>
      <c r="N47" s="59"/>
      <c r="O47" s="59"/>
    </row>
    <row r="48" spans="1:15" ht="15" thickBot="1" x14ac:dyDescent="0.35">
      <c r="M48" s="59"/>
      <c r="N48" s="59"/>
      <c r="O48" s="59"/>
    </row>
    <row r="49" spans="1:27" s="88" customFormat="1" ht="57.6" x14ac:dyDescent="0.3">
      <c r="B49" s="99" t="s">
        <v>105</v>
      </c>
      <c r="C49" s="99" t="s">
        <v>106</v>
      </c>
      <c r="D49" s="99" t="s">
        <v>107</v>
      </c>
      <c r="E49" s="99" t="s">
        <v>44</v>
      </c>
      <c r="F49" s="99" t="s">
        <v>22</v>
      </c>
      <c r="G49" s="99" t="s">
        <v>65</v>
      </c>
      <c r="H49" s="99" t="s">
        <v>17</v>
      </c>
      <c r="I49" s="99" t="s">
        <v>10</v>
      </c>
      <c r="J49" s="99" t="s">
        <v>30</v>
      </c>
      <c r="K49" s="99" t="s">
        <v>60</v>
      </c>
      <c r="L49" s="99" t="s">
        <v>20</v>
      </c>
      <c r="M49" s="84" t="s">
        <v>26</v>
      </c>
      <c r="N49" s="99" t="s">
        <v>135</v>
      </c>
      <c r="O49" s="99" t="s">
        <v>108</v>
      </c>
      <c r="P49" s="99" t="s">
        <v>35</v>
      </c>
      <c r="Q49" s="126" t="s">
        <v>11</v>
      </c>
      <c r="R49" s="126" t="s">
        <v>19</v>
      </c>
    </row>
    <row r="50" spans="1:27" s="154" customFormat="1" ht="158.4" x14ac:dyDescent="0.3">
      <c r="A50" s="141">
        <v>1</v>
      </c>
      <c r="B50" s="142" t="s">
        <v>118</v>
      </c>
      <c r="C50" s="142" t="s">
        <v>118</v>
      </c>
      <c r="D50" s="142" t="s">
        <v>119</v>
      </c>
      <c r="E50" s="143">
        <v>796</v>
      </c>
      <c r="F50" s="144" t="s">
        <v>96</v>
      </c>
      <c r="G50" s="144" t="s">
        <v>120</v>
      </c>
      <c r="H50" s="145">
        <v>40428</v>
      </c>
      <c r="I50" s="145">
        <v>40532</v>
      </c>
      <c r="J50" s="146" t="s">
        <v>97</v>
      </c>
      <c r="K50" s="265">
        <f>(I50-H50)/30</f>
        <v>3.4666666666666668</v>
      </c>
      <c r="L50" s="265" t="s">
        <v>120</v>
      </c>
      <c r="M50" s="148">
        <v>2500</v>
      </c>
      <c r="N50" s="148">
        <v>412</v>
      </c>
      <c r="O50" s="149" t="s">
        <v>120</v>
      </c>
      <c r="P50" s="161">
        <v>1399360</v>
      </c>
      <c r="Q50" s="151" t="s">
        <v>121</v>
      </c>
      <c r="R50" s="152" t="s">
        <v>348</v>
      </c>
      <c r="S50" s="153"/>
      <c r="T50" s="153"/>
      <c r="U50" s="153"/>
      <c r="V50" s="153"/>
      <c r="W50" s="153"/>
      <c r="X50" s="153"/>
      <c r="Y50" s="153"/>
      <c r="Z50" s="153"/>
      <c r="AA50" s="153"/>
    </row>
    <row r="51" spans="1:27" s="94" customFormat="1" ht="72" x14ac:dyDescent="0.3">
      <c r="A51" s="42">
        <f>+A50+1</f>
        <v>2</v>
      </c>
      <c r="B51" s="95" t="s">
        <v>118</v>
      </c>
      <c r="C51" s="142" t="s">
        <v>118</v>
      </c>
      <c r="D51" s="95" t="s">
        <v>129</v>
      </c>
      <c r="E51" s="42">
        <v>732029</v>
      </c>
      <c r="F51" s="42" t="s">
        <v>96</v>
      </c>
      <c r="G51" s="42" t="s">
        <v>120</v>
      </c>
      <c r="H51" s="115">
        <v>41207</v>
      </c>
      <c r="I51" s="115">
        <v>41453</v>
      </c>
      <c r="J51" s="42" t="s">
        <v>97</v>
      </c>
      <c r="K51" s="265">
        <f>(I51-H51)/30</f>
        <v>8.1999999999999993</v>
      </c>
      <c r="L51" s="110" t="s">
        <v>120</v>
      </c>
      <c r="M51" s="42">
        <v>135</v>
      </c>
      <c r="N51" s="42">
        <v>135</v>
      </c>
      <c r="O51" s="42" t="s">
        <v>120</v>
      </c>
      <c r="P51" s="132">
        <v>138141298</v>
      </c>
      <c r="Q51" s="42" t="s">
        <v>133</v>
      </c>
      <c r="R51" s="152"/>
      <c r="S51" s="93"/>
      <c r="T51" s="93"/>
      <c r="U51" s="93"/>
      <c r="V51" s="93"/>
      <c r="W51" s="93"/>
      <c r="X51" s="93"/>
      <c r="Y51" s="93"/>
      <c r="Z51" s="93"/>
      <c r="AA51" s="93"/>
    </row>
    <row r="52" spans="1:27" s="154" customFormat="1" ht="100.8" x14ac:dyDescent="0.3">
      <c r="A52" s="323">
        <f>+A51+1</f>
        <v>3</v>
      </c>
      <c r="B52" s="142" t="s">
        <v>118</v>
      </c>
      <c r="C52" s="142" t="s">
        <v>118</v>
      </c>
      <c r="D52" s="142" t="s">
        <v>122</v>
      </c>
      <c r="E52" s="323">
        <v>357</v>
      </c>
      <c r="F52" s="144" t="s">
        <v>96</v>
      </c>
      <c r="G52" s="144" t="s">
        <v>120</v>
      </c>
      <c r="H52" s="145">
        <v>41544</v>
      </c>
      <c r="I52" s="145">
        <v>41988</v>
      </c>
      <c r="J52" s="146" t="s">
        <v>97</v>
      </c>
      <c r="K52" s="265">
        <f>(I52-H52-75)/30</f>
        <v>12.3</v>
      </c>
      <c r="L52" s="158" t="s">
        <v>165</v>
      </c>
      <c r="M52" s="323">
        <v>135</v>
      </c>
      <c r="N52" s="323">
        <v>135</v>
      </c>
      <c r="O52" s="149" t="s">
        <v>120</v>
      </c>
      <c r="P52" s="150">
        <v>297557820</v>
      </c>
      <c r="Q52" s="151" t="s">
        <v>134</v>
      </c>
      <c r="R52" s="152" t="s">
        <v>346</v>
      </c>
      <c r="S52" s="153"/>
      <c r="T52" s="153"/>
      <c r="U52" s="153"/>
      <c r="V52" s="153"/>
      <c r="W52" s="153"/>
      <c r="X52" s="153"/>
      <c r="Y52" s="153"/>
      <c r="Z52" s="153"/>
      <c r="AA52" s="153"/>
    </row>
    <row r="53" spans="1:27" s="154" customFormat="1" ht="100.8" x14ac:dyDescent="0.3">
      <c r="A53" s="323">
        <f t="shared" ref="A53:A57" si="0">+A52+1</f>
        <v>4</v>
      </c>
      <c r="B53" s="142" t="s">
        <v>118</v>
      </c>
      <c r="C53" s="142" t="s">
        <v>118</v>
      </c>
      <c r="D53" s="142" t="s">
        <v>125</v>
      </c>
      <c r="E53" s="323">
        <v>2121645</v>
      </c>
      <c r="F53" s="144" t="s">
        <v>96</v>
      </c>
      <c r="G53" s="144" t="s">
        <v>120</v>
      </c>
      <c r="H53" s="145">
        <v>41066</v>
      </c>
      <c r="I53" s="145">
        <v>41119</v>
      </c>
      <c r="J53" s="146" t="s">
        <v>97</v>
      </c>
      <c r="K53" s="265">
        <f>(I53-H53)/30</f>
        <v>1.7666666666666666</v>
      </c>
      <c r="L53" s="146" t="s">
        <v>120</v>
      </c>
      <c r="M53" s="323">
        <v>46</v>
      </c>
      <c r="N53" s="323">
        <v>46</v>
      </c>
      <c r="O53" s="149" t="s">
        <v>120</v>
      </c>
      <c r="P53" s="157">
        <v>17361005</v>
      </c>
      <c r="Q53" s="157" t="s">
        <v>355</v>
      </c>
      <c r="R53" s="152" t="s">
        <v>349</v>
      </c>
      <c r="S53" s="153"/>
      <c r="T53" s="153"/>
      <c r="U53" s="153"/>
      <c r="V53" s="153"/>
      <c r="W53" s="153"/>
      <c r="X53" s="153"/>
      <c r="Y53" s="153"/>
      <c r="Z53" s="153"/>
      <c r="AA53" s="153"/>
    </row>
    <row r="54" spans="1:27" s="154" customFormat="1" x14ac:dyDescent="0.3">
      <c r="A54" s="323">
        <f t="shared" si="0"/>
        <v>5</v>
      </c>
      <c r="B54" s="142"/>
      <c r="C54" s="142"/>
      <c r="D54" s="142"/>
      <c r="E54" s="323"/>
      <c r="F54" s="144"/>
      <c r="G54" s="144"/>
      <c r="H54" s="145"/>
      <c r="I54" s="145"/>
      <c r="J54" s="146"/>
      <c r="K54" s="265"/>
      <c r="L54" s="146"/>
      <c r="M54" s="149"/>
      <c r="N54" s="149"/>
      <c r="O54" s="149"/>
      <c r="P54" s="157"/>
      <c r="Q54" s="157"/>
      <c r="R54" s="152"/>
      <c r="S54" s="153"/>
      <c r="T54" s="153"/>
      <c r="U54" s="153"/>
      <c r="V54" s="153"/>
      <c r="W54" s="153"/>
      <c r="X54" s="153"/>
      <c r="Y54" s="153"/>
      <c r="Z54" s="153"/>
      <c r="AA54" s="153"/>
    </row>
    <row r="55" spans="1:27" s="154" customFormat="1" x14ac:dyDescent="0.3">
      <c r="A55" s="323">
        <f t="shared" si="0"/>
        <v>6</v>
      </c>
      <c r="B55" s="142"/>
      <c r="C55" s="142"/>
      <c r="D55" s="142"/>
      <c r="E55" s="178"/>
      <c r="F55" s="144"/>
      <c r="G55" s="144"/>
      <c r="H55" s="145"/>
      <c r="I55" s="145"/>
      <c r="J55" s="146"/>
      <c r="K55" s="146"/>
      <c r="L55" s="146"/>
      <c r="M55" s="149"/>
      <c r="N55" s="149"/>
      <c r="O55" s="149"/>
      <c r="P55" s="157"/>
      <c r="Q55" s="157"/>
      <c r="R55" s="152"/>
      <c r="S55" s="153"/>
      <c r="T55" s="153"/>
      <c r="U55" s="153"/>
      <c r="V55" s="153"/>
      <c r="W55" s="153"/>
      <c r="X55" s="153"/>
      <c r="Y55" s="153"/>
      <c r="Z55" s="153"/>
      <c r="AA55" s="153"/>
    </row>
    <row r="56" spans="1:27" s="154" customFormat="1" x14ac:dyDescent="0.3">
      <c r="A56" s="323">
        <f t="shared" si="0"/>
        <v>7</v>
      </c>
      <c r="B56" s="142"/>
      <c r="C56" s="142"/>
      <c r="D56" s="142"/>
      <c r="E56" s="178"/>
      <c r="F56" s="144"/>
      <c r="G56" s="144"/>
      <c r="H56" s="145"/>
      <c r="I56" s="145"/>
      <c r="J56" s="146"/>
      <c r="K56" s="146"/>
      <c r="L56" s="146"/>
      <c r="M56" s="149"/>
      <c r="N56" s="149"/>
      <c r="O56" s="149"/>
      <c r="P56" s="157"/>
      <c r="Q56" s="157"/>
      <c r="R56" s="152"/>
      <c r="S56" s="153"/>
      <c r="T56" s="153"/>
      <c r="U56" s="153"/>
      <c r="V56" s="153"/>
      <c r="W56" s="153"/>
      <c r="X56" s="153"/>
      <c r="Y56" s="153"/>
      <c r="Z56" s="153"/>
      <c r="AA56" s="153"/>
    </row>
    <row r="57" spans="1:27" s="154" customFormat="1" x14ac:dyDescent="0.3">
      <c r="A57" s="323">
        <f t="shared" si="0"/>
        <v>8</v>
      </c>
      <c r="B57" s="142"/>
      <c r="C57" s="142"/>
      <c r="D57" s="142"/>
      <c r="E57" s="178"/>
      <c r="F57" s="144"/>
      <c r="G57" s="144"/>
      <c r="H57" s="145"/>
      <c r="I57" s="145"/>
      <c r="J57" s="146"/>
      <c r="K57" s="146"/>
      <c r="L57" s="146"/>
      <c r="M57" s="149"/>
      <c r="N57" s="149"/>
      <c r="O57" s="149"/>
      <c r="P57" s="157"/>
      <c r="Q57" s="157"/>
      <c r="R57" s="152"/>
      <c r="S57" s="153"/>
      <c r="T57" s="153"/>
      <c r="U57" s="153"/>
      <c r="V57" s="153"/>
      <c r="W57" s="153"/>
      <c r="X57" s="153"/>
      <c r="Y57" s="153"/>
      <c r="Z57" s="153"/>
      <c r="AA57" s="153"/>
    </row>
    <row r="58" spans="1:27" s="94" customFormat="1" x14ac:dyDescent="0.3">
      <c r="A58" s="42"/>
      <c r="B58" s="45" t="s">
        <v>16</v>
      </c>
      <c r="C58" s="142"/>
      <c r="D58" s="95"/>
      <c r="E58" s="90"/>
      <c r="F58" s="91"/>
      <c r="G58" s="91"/>
      <c r="H58" s="91"/>
      <c r="I58" s="92"/>
      <c r="J58" s="92"/>
      <c r="K58" s="177">
        <f>SUM(K50:K57)</f>
        <v>25.733333333333334</v>
      </c>
      <c r="L58" s="97"/>
      <c r="M58" s="107"/>
      <c r="N58" s="107">
        <v>412</v>
      </c>
      <c r="O58" s="97"/>
      <c r="P58" s="26"/>
      <c r="Q58" s="26"/>
      <c r="R58" s="110"/>
    </row>
    <row r="59" spans="1:27" s="29" customFormat="1" x14ac:dyDescent="0.3">
      <c r="E59" s="140"/>
      <c r="K59" s="116"/>
    </row>
    <row r="60" spans="1:27" s="29" customFormat="1" x14ac:dyDescent="0.3">
      <c r="B60" s="337" t="s">
        <v>27</v>
      </c>
      <c r="C60" s="337" t="s">
        <v>110</v>
      </c>
      <c r="D60" s="364" t="s">
        <v>33</v>
      </c>
      <c r="E60" s="364"/>
    </row>
    <row r="61" spans="1:27" s="29" customFormat="1" x14ac:dyDescent="0.3">
      <c r="B61" s="338"/>
      <c r="C61" s="338"/>
      <c r="D61" s="128" t="s">
        <v>23</v>
      </c>
      <c r="E61" s="57" t="s">
        <v>24</v>
      </c>
    </row>
    <row r="62" spans="1:27" s="29" customFormat="1" ht="18" x14ac:dyDescent="0.3">
      <c r="B62" s="54" t="s">
        <v>21</v>
      </c>
      <c r="C62" s="55">
        <f>+K58</f>
        <v>25.733333333333334</v>
      </c>
      <c r="D62" s="53" t="s">
        <v>96</v>
      </c>
      <c r="E62" s="52"/>
      <c r="F62" s="30"/>
      <c r="G62" s="30"/>
      <c r="H62" s="30"/>
      <c r="I62" s="30"/>
      <c r="J62" s="30"/>
      <c r="K62" s="30"/>
      <c r="L62" s="30"/>
      <c r="M62" s="30"/>
      <c r="N62" s="30"/>
    </row>
    <row r="63" spans="1:27" s="29" customFormat="1" x14ac:dyDescent="0.3">
      <c r="B63" s="54" t="s">
        <v>25</v>
      </c>
      <c r="C63" s="55" t="s">
        <v>159</v>
      </c>
      <c r="D63" s="53" t="s">
        <v>23</v>
      </c>
      <c r="E63" s="52"/>
    </row>
    <row r="64" spans="1:27" s="29" customFormat="1" x14ac:dyDescent="0.3">
      <c r="B64" s="31"/>
      <c r="C64" s="362"/>
      <c r="D64" s="362"/>
      <c r="E64" s="362"/>
      <c r="F64" s="362"/>
      <c r="G64" s="362"/>
      <c r="H64" s="362"/>
      <c r="I64" s="362"/>
      <c r="J64" s="362"/>
      <c r="K64" s="362"/>
      <c r="L64" s="362"/>
      <c r="M64" s="362"/>
      <c r="N64" s="362"/>
      <c r="O64" s="362"/>
    </row>
    <row r="65" spans="2:19" ht="15" thickBot="1" x14ac:dyDescent="0.35"/>
    <row r="66" spans="2:19" ht="26.4" thickBot="1" x14ac:dyDescent="0.35">
      <c r="B66" s="361" t="s">
        <v>66</v>
      </c>
      <c r="C66" s="361"/>
      <c r="D66" s="361"/>
      <c r="E66" s="361"/>
      <c r="F66" s="361"/>
      <c r="G66" s="361"/>
      <c r="H66" s="361"/>
      <c r="I66" s="361"/>
      <c r="J66" s="361"/>
      <c r="K66" s="361"/>
      <c r="L66" s="361"/>
      <c r="M66" s="361"/>
      <c r="N66" s="361"/>
      <c r="O66" s="361"/>
    </row>
    <row r="69" spans="2:19" ht="100.8" x14ac:dyDescent="0.3">
      <c r="B69" s="125" t="s">
        <v>109</v>
      </c>
      <c r="C69" s="62" t="s">
        <v>2</v>
      </c>
      <c r="D69" s="62" t="s">
        <v>68</v>
      </c>
      <c r="E69" s="125" t="s">
        <v>67</v>
      </c>
      <c r="F69" s="62" t="s">
        <v>69</v>
      </c>
      <c r="G69" s="62" t="s">
        <v>70</v>
      </c>
      <c r="H69" s="62" t="s">
        <v>71</v>
      </c>
      <c r="I69" s="125" t="s">
        <v>112</v>
      </c>
      <c r="J69" s="62" t="s">
        <v>72</v>
      </c>
      <c r="K69" s="62" t="s">
        <v>73</v>
      </c>
      <c r="L69" s="62" t="s">
        <v>74</v>
      </c>
      <c r="M69" s="62" t="s">
        <v>75</v>
      </c>
      <c r="N69" s="78" t="s">
        <v>76</v>
      </c>
      <c r="O69" s="78" t="s">
        <v>77</v>
      </c>
      <c r="P69" s="185" t="s">
        <v>3</v>
      </c>
      <c r="Q69" s="186"/>
      <c r="R69" s="62" t="s">
        <v>18</v>
      </c>
    </row>
    <row r="70" spans="2:19" x14ac:dyDescent="0.3">
      <c r="B70" s="3" t="s">
        <v>207</v>
      </c>
      <c r="C70" s="3" t="s">
        <v>207</v>
      </c>
      <c r="D70" s="42" t="s">
        <v>208</v>
      </c>
      <c r="E70" s="42" t="s">
        <v>208</v>
      </c>
      <c r="F70" s="249" t="s">
        <v>208</v>
      </c>
      <c r="G70" s="42" t="s">
        <v>208</v>
      </c>
      <c r="H70" s="42" t="s">
        <v>208</v>
      </c>
      <c r="I70" s="42" t="s">
        <v>208</v>
      </c>
      <c r="J70" s="242" t="s">
        <v>96</v>
      </c>
      <c r="K70" s="237" t="s">
        <v>208</v>
      </c>
      <c r="L70" s="237" t="s">
        <v>208</v>
      </c>
      <c r="M70" s="237" t="s">
        <v>208</v>
      </c>
      <c r="N70" s="237" t="s">
        <v>208</v>
      </c>
      <c r="O70" s="284" t="s">
        <v>208</v>
      </c>
      <c r="P70" s="268" t="s">
        <v>208</v>
      </c>
      <c r="Q70" s="269"/>
      <c r="R70" s="109" t="s">
        <v>96</v>
      </c>
    </row>
    <row r="71" spans="2:19" x14ac:dyDescent="0.3">
      <c r="B71" s="3"/>
      <c r="C71" s="3"/>
      <c r="D71" s="5"/>
      <c r="E71" s="52"/>
      <c r="F71" s="4"/>
      <c r="G71" s="118"/>
      <c r="H71" s="4"/>
      <c r="I71" s="102"/>
      <c r="J71" s="79"/>
      <c r="K71" s="79"/>
      <c r="L71" s="102"/>
      <c r="M71" s="102"/>
      <c r="N71" s="102"/>
      <c r="O71" s="102"/>
      <c r="P71" s="102"/>
      <c r="Q71" s="348"/>
      <c r="R71" s="349"/>
      <c r="S71" s="102"/>
    </row>
    <row r="72" spans="2:19" x14ac:dyDescent="0.3">
      <c r="B72" s="3"/>
      <c r="C72" s="3"/>
      <c r="D72" s="5"/>
      <c r="E72" s="52"/>
      <c r="F72" s="4"/>
      <c r="G72" s="118"/>
      <c r="H72" s="4"/>
      <c r="I72" s="102"/>
      <c r="J72" s="79"/>
      <c r="K72" s="79"/>
      <c r="L72" s="102"/>
      <c r="M72" s="102"/>
      <c r="N72" s="102"/>
      <c r="O72" s="102"/>
      <c r="P72" s="102"/>
      <c r="Q72" s="348"/>
      <c r="R72" s="349"/>
      <c r="S72" s="102"/>
    </row>
    <row r="73" spans="2:19" x14ac:dyDescent="0.3">
      <c r="B73" s="3"/>
      <c r="C73" s="3"/>
      <c r="D73" s="5"/>
      <c r="E73" s="52"/>
      <c r="F73" s="4"/>
      <c r="G73" s="118"/>
      <c r="H73" s="4"/>
      <c r="I73" s="102"/>
      <c r="J73" s="79"/>
      <c r="K73" s="79"/>
      <c r="L73" s="102"/>
      <c r="M73" s="102"/>
      <c r="N73" s="102"/>
      <c r="O73" s="102"/>
      <c r="P73" s="102"/>
      <c r="Q73" s="348"/>
      <c r="R73" s="349"/>
      <c r="S73" s="102"/>
    </row>
    <row r="74" spans="2:19" x14ac:dyDescent="0.3">
      <c r="B74" s="3"/>
      <c r="C74" s="3"/>
      <c r="D74" s="5"/>
      <c r="E74" s="52"/>
      <c r="F74" s="4"/>
      <c r="G74" s="118"/>
      <c r="H74" s="4"/>
      <c r="I74" s="102"/>
      <c r="J74" s="79"/>
      <c r="K74" s="79"/>
      <c r="L74" s="102"/>
      <c r="M74" s="102"/>
      <c r="N74" s="102"/>
      <c r="O74" s="102"/>
      <c r="P74" s="102"/>
      <c r="Q74" s="348"/>
      <c r="R74" s="349"/>
      <c r="S74" s="102"/>
    </row>
    <row r="75" spans="2:19" x14ac:dyDescent="0.3">
      <c r="B75" s="3"/>
      <c r="C75" s="3"/>
      <c r="D75" s="5"/>
      <c r="E75" s="52"/>
      <c r="F75" s="4"/>
      <c r="G75" s="118"/>
      <c r="H75" s="4"/>
      <c r="I75" s="102"/>
      <c r="J75" s="79"/>
      <c r="K75" s="79"/>
      <c r="L75" s="102"/>
      <c r="M75" s="102"/>
      <c r="N75" s="102"/>
      <c r="O75" s="102"/>
      <c r="P75" s="102"/>
      <c r="Q75" s="348"/>
      <c r="R75" s="349"/>
      <c r="S75" s="102"/>
    </row>
    <row r="76" spans="2:19" x14ac:dyDescent="0.3">
      <c r="B76" s="102"/>
      <c r="C76" s="102"/>
      <c r="D76" s="102"/>
      <c r="E76" s="124"/>
      <c r="F76" s="102"/>
      <c r="G76" s="119"/>
      <c r="H76" s="102"/>
      <c r="I76" s="102"/>
      <c r="J76" s="102"/>
      <c r="K76" s="102"/>
      <c r="L76" s="102"/>
      <c r="M76" s="102"/>
      <c r="N76" s="102"/>
      <c r="O76" s="102"/>
      <c r="P76" s="102"/>
      <c r="Q76" s="348"/>
      <c r="R76" s="349"/>
      <c r="S76" s="102"/>
    </row>
    <row r="77" spans="2:19" x14ac:dyDescent="0.3">
      <c r="B77" s="9" t="s">
        <v>1</v>
      </c>
      <c r="H77" s="102"/>
      <c r="I77" s="102"/>
    </row>
    <row r="78" spans="2:19" x14ac:dyDescent="0.3">
      <c r="B78" s="9" t="s">
        <v>36</v>
      </c>
    </row>
    <row r="79" spans="2:19" x14ac:dyDescent="0.3">
      <c r="B79" s="9" t="s">
        <v>113</v>
      </c>
    </row>
    <row r="81" spans="2:18" ht="15" thickBot="1" x14ac:dyDescent="0.35"/>
    <row r="82" spans="2:18" ht="26.4" thickBot="1" x14ac:dyDescent="0.35">
      <c r="B82" s="326" t="s">
        <v>37</v>
      </c>
      <c r="C82" s="327"/>
      <c r="D82" s="327"/>
      <c r="E82" s="327"/>
      <c r="F82" s="327"/>
      <c r="G82" s="327"/>
      <c r="H82" s="327"/>
      <c r="I82" s="327"/>
      <c r="J82" s="327"/>
      <c r="K82" s="327"/>
      <c r="L82" s="327"/>
      <c r="M82" s="327"/>
      <c r="N82" s="327"/>
      <c r="O82" s="328"/>
    </row>
    <row r="87" spans="2:18" x14ac:dyDescent="0.3">
      <c r="B87" s="354" t="s">
        <v>0</v>
      </c>
      <c r="C87" s="351" t="s">
        <v>38</v>
      </c>
      <c r="D87" s="351" t="s">
        <v>39</v>
      </c>
      <c r="E87" s="351" t="s">
        <v>78</v>
      </c>
      <c r="F87" s="351" t="s">
        <v>80</v>
      </c>
      <c r="G87" s="351" t="s">
        <v>81</v>
      </c>
      <c r="H87" s="351" t="s">
        <v>82</v>
      </c>
      <c r="I87" s="351" t="s">
        <v>79</v>
      </c>
      <c r="J87" s="351" t="s">
        <v>83</v>
      </c>
      <c r="K87" s="351"/>
      <c r="L87" s="351"/>
      <c r="M87" s="351" t="s">
        <v>87</v>
      </c>
      <c r="N87" s="351" t="s">
        <v>40</v>
      </c>
      <c r="O87" s="351" t="s">
        <v>41</v>
      </c>
      <c r="P87" s="382" t="s">
        <v>3</v>
      </c>
      <c r="Q87" s="374"/>
      <c r="R87" s="374"/>
    </row>
    <row r="88" spans="2:18" ht="43.2" x14ac:dyDescent="0.3">
      <c r="B88" s="355"/>
      <c r="C88" s="351"/>
      <c r="D88" s="351"/>
      <c r="E88" s="351"/>
      <c r="F88" s="351"/>
      <c r="G88" s="351"/>
      <c r="H88" s="351"/>
      <c r="I88" s="351"/>
      <c r="J88" s="120" t="s">
        <v>84</v>
      </c>
      <c r="K88" s="121" t="s">
        <v>85</v>
      </c>
      <c r="L88" s="122" t="s">
        <v>86</v>
      </c>
      <c r="M88" s="351"/>
      <c r="N88" s="351"/>
      <c r="O88" s="351"/>
      <c r="P88" s="382"/>
      <c r="Q88" s="374"/>
      <c r="R88" s="374"/>
    </row>
    <row r="89" spans="2:18" ht="36.75" customHeight="1" x14ac:dyDescent="0.3">
      <c r="B89" s="123" t="s">
        <v>42</v>
      </c>
      <c r="C89" s="237">
        <f>514/2</f>
        <v>257</v>
      </c>
      <c r="D89" s="237" t="s">
        <v>269</v>
      </c>
      <c r="E89" s="284">
        <v>30337446</v>
      </c>
      <c r="F89" s="237" t="s">
        <v>174</v>
      </c>
      <c r="G89" s="237" t="s">
        <v>270</v>
      </c>
      <c r="H89" s="243">
        <v>35881</v>
      </c>
      <c r="I89" s="242" t="s">
        <v>120</v>
      </c>
      <c r="J89" s="237" t="s">
        <v>196</v>
      </c>
      <c r="K89" s="237" t="s">
        <v>271</v>
      </c>
      <c r="L89" s="237" t="s">
        <v>272</v>
      </c>
      <c r="M89" s="237" t="s">
        <v>96</v>
      </c>
      <c r="N89" s="237" t="s">
        <v>96</v>
      </c>
      <c r="O89" s="237" t="s">
        <v>96</v>
      </c>
      <c r="P89" s="102"/>
      <c r="Q89" s="386"/>
      <c r="R89" s="386"/>
    </row>
    <row r="90" spans="2:18" ht="43.8" customHeight="1" x14ac:dyDescent="0.3">
      <c r="B90" s="123" t="s">
        <v>42</v>
      </c>
      <c r="C90" s="237">
        <f>514/2</f>
        <v>257</v>
      </c>
      <c r="D90" s="287" t="s">
        <v>273</v>
      </c>
      <c r="E90" s="288">
        <v>65718740</v>
      </c>
      <c r="F90" s="289" t="s">
        <v>274</v>
      </c>
      <c r="G90" s="287" t="s">
        <v>286</v>
      </c>
      <c r="H90" s="290">
        <v>38696</v>
      </c>
      <c r="I90" s="291" t="s">
        <v>120</v>
      </c>
      <c r="J90" s="293" t="s">
        <v>196</v>
      </c>
      <c r="K90" s="286" t="s">
        <v>276</v>
      </c>
      <c r="L90" s="237" t="s">
        <v>272</v>
      </c>
      <c r="M90" s="250" t="s">
        <v>96</v>
      </c>
      <c r="N90" s="250" t="s">
        <v>96</v>
      </c>
      <c r="O90" s="250" t="s">
        <v>96</v>
      </c>
      <c r="P90" s="102"/>
      <c r="Q90" s="383"/>
      <c r="R90" s="383"/>
    </row>
    <row r="91" spans="2:18" ht="45.75" customHeight="1" x14ac:dyDescent="0.3">
      <c r="B91" s="123" t="s">
        <v>275</v>
      </c>
      <c r="C91" s="102">
        <f>514/3</f>
        <v>171.33333333333334</v>
      </c>
      <c r="D91" s="63" t="s">
        <v>277</v>
      </c>
      <c r="E91" s="189">
        <v>65630910</v>
      </c>
      <c r="F91" s="102" t="s">
        <v>174</v>
      </c>
      <c r="G91" s="102" t="s">
        <v>245</v>
      </c>
      <c r="H91" s="209">
        <v>41600</v>
      </c>
      <c r="I91" s="102" t="s">
        <v>120</v>
      </c>
      <c r="J91" s="102" t="s">
        <v>278</v>
      </c>
      <c r="K91" s="63" t="s">
        <v>279</v>
      </c>
      <c r="L91" s="63" t="s">
        <v>280</v>
      </c>
      <c r="M91" s="102" t="s">
        <v>96</v>
      </c>
      <c r="N91" s="102" t="s">
        <v>96</v>
      </c>
      <c r="O91" s="102" t="s">
        <v>96</v>
      </c>
      <c r="P91" s="102"/>
      <c r="Q91" s="383"/>
      <c r="R91" s="383"/>
    </row>
    <row r="92" spans="2:18" ht="34.5" customHeight="1" x14ac:dyDescent="0.3">
      <c r="B92" s="123" t="s">
        <v>275</v>
      </c>
      <c r="C92" s="102">
        <f t="shared" ref="C92:C93" si="1">514/3</f>
        <v>171.33333333333334</v>
      </c>
      <c r="D92" s="102" t="s">
        <v>281</v>
      </c>
      <c r="E92" s="189">
        <v>28542945</v>
      </c>
      <c r="F92" s="102" t="s">
        <v>174</v>
      </c>
      <c r="G92" s="63" t="s">
        <v>282</v>
      </c>
      <c r="H92" s="209">
        <v>37890</v>
      </c>
      <c r="I92" s="102" t="s">
        <v>120</v>
      </c>
      <c r="J92" s="102" t="s">
        <v>196</v>
      </c>
      <c r="K92" s="63" t="s">
        <v>283</v>
      </c>
      <c r="L92" s="63" t="s">
        <v>284</v>
      </c>
      <c r="M92" s="102" t="s">
        <v>96</v>
      </c>
      <c r="N92" s="102" t="s">
        <v>96</v>
      </c>
      <c r="O92" s="102" t="s">
        <v>96</v>
      </c>
      <c r="P92" s="102"/>
      <c r="Q92" s="383"/>
      <c r="R92" s="383"/>
    </row>
    <row r="93" spans="2:18" ht="50.25" customHeight="1" thickBot="1" x14ac:dyDescent="0.35">
      <c r="B93" s="123" t="s">
        <v>275</v>
      </c>
      <c r="C93" s="102">
        <f t="shared" si="1"/>
        <v>171.33333333333334</v>
      </c>
      <c r="D93" s="102" t="s">
        <v>285</v>
      </c>
      <c r="E93" s="189">
        <v>1110461196</v>
      </c>
      <c r="F93" s="102" t="s">
        <v>174</v>
      </c>
      <c r="G93" s="63" t="s">
        <v>286</v>
      </c>
      <c r="H93" s="209">
        <v>41257</v>
      </c>
      <c r="I93" s="102" t="s">
        <v>120</v>
      </c>
      <c r="J93" s="63" t="s">
        <v>287</v>
      </c>
      <c r="K93" s="63" t="s">
        <v>288</v>
      </c>
      <c r="L93" s="63" t="s">
        <v>289</v>
      </c>
      <c r="M93" s="102" t="s">
        <v>96</v>
      </c>
      <c r="N93" s="102" t="s">
        <v>96</v>
      </c>
      <c r="O93" s="102" t="s">
        <v>96</v>
      </c>
      <c r="P93" s="102"/>
      <c r="Q93" s="383"/>
      <c r="R93" s="383"/>
    </row>
    <row r="94" spans="2:18" ht="26.4" thickBot="1" x14ac:dyDescent="0.35">
      <c r="B94" s="326" t="s">
        <v>45</v>
      </c>
      <c r="C94" s="384"/>
      <c r="D94" s="384"/>
      <c r="E94" s="384"/>
      <c r="F94" s="384"/>
      <c r="G94" s="384"/>
      <c r="H94" s="384"/>
      <c r="I94" s="384"/>
      <c r="J94" s="384"/>
      <c r="K94" s="384"/>
      <c r="L94" s="384"/>
      <c r="M94" s="384"/>
      <c r="N94" s="384"/>
      <c r="O94" s="385"/>
    </row>
    <row r="97" spans="1:27" ht="28.8" x14ac:dyDescent="0.3">
      <c r="B97" s="62" t="s">
        <v>32</v>
      </c>
      <c r="C97" s="62" t="s">
        <v>46</v>
      </c>
      <c r="D97" s="332" t="s">
        <v>3</v>
      </c>
      <c r="E97" s="333"/>
    </row>
    <row r="98" spans="1:27" ht="28.8" x14ac:dyDescent="0.3">
      <c r="B98" s="63" t="s">
        <v>88</v>
      </c>
      <c r="C98" s="102" t="s">
        <v>96</v>
      </c>
      <c r="D98" s="334"/>
      <c r="E98" s="334"/>
    </row>
    <row r="101" spans="1:27" ht="25.8" x14ac:dyDescent="0.3">
      <c r="B101" s="324" t="s">
        <v>62</v>
      </c>
      <c r="C101" s="325"/>
      <c r="D101" s="325"/>
      <c r="E101" s="325"/>
      <c r="F101" s="325"/>
      <c r="G101" s="325"/>
      <c r="H101" s="325"/>
      <c r="I101" s="325"/>
      <c r="J101" s="325"/>
      <c r="K101" s="325"/>
      <c r="L101" s="325"/>
      <c r="M101" s="325"/>
      <c r="N101" s="325"/>
      <c r="O101" s="325"/>
      <c r="P101" s="325"/>
      <c r="Q101" s="325"/>
    </row>
    <row r="103" spans="1:27" ht="15" thickBot="1" x14ac:dyDescent="0.35"/>
    <row r="104" spans="1:27" ht="26.4" thickBot="1" x14ac:dyDescent="0.35">
      <c r="B104" s="326" t="s">
        <v>53</v>
      </c>
      <c r="C104" s="327"/>
      <c r="D104" s="327"/>
      <c r="E104" s="327"/>
      <c r="F104" s="327"/>
      <c r="G104" s="327"/>
      <c r="H104" s="327"/>
      <c r="I104" s="327"/>
      <c r="J104" s="327"/>
      <c r="K104" s="327"/>
      <c r="L104" s="327"/>
      <c r="M104" s="327"/>
      <c r="N104" s="327"/>
      <c r="O104" s="328"/>
    </row>
    <row r="106" spans="1:27" ht="15" thickBot="1" x14ac:dyDescent="0.35">
      <c r="M106" s="59"/>
      <c r="N106" s="59"/>
      <c r="O106" s="59"/>
    </row>
    <row r="107" spans="1:27" s="88" customFormat="1" ht="57.6" x14ac:dyDescent="0.3">
      <c r="B107" s="99" t="s">
        <v>105</v>
      </c>
      <c r="C107" s="99" t="s">
        <v>106</v>
      </c>
      <c r="D107" s="99" t="s">
        <v>107</v>
      </c>
      <c r="E107" s="99" t="s">
        <v>44</v>
      </c>
      <c r="F107" s="99" t="s">
        <v>22</v>
      </c>
      <c r="G107" s="99" t="s">
        <v>65</v>
      </c>
      <c r="H107" s="99" t="s">
        <v>17</v>
      </c>
      <c r="I107" s="99" t="s">
        <v>10</v>
      </c>
      <c r="J107" s="99" t="s">
        <v>30</v>
      </c>
      <c r="K107" s="99" t="s">
        <v>60</v>
      </c>
      <c r="L107" s="84" t="s">
        <v>26</v>
      </c>
      <c r="M107" s="99" t="s">
        <v>108</v>
      </c>
      <c r="N107" s="99" t="s">
        <v>35</v>
      </c>
      <c r="O107" s="183" t="s">
        <v>11</v>
      </c>
      <c r="P107" s="183" t="s">
        <v>19</v>
      </c>
      <c r="Q107" s="126" t="s">
        <v>11</v>
      </c>
      <c r="R107" s="126" t="s">
        <v>19</v>
      </c>
    </row>
    <row r="108" spans="1:27" s="94" customFormat="1" ht="72" x14ac:dyDescent="0.3">
      <c r="A108" s="42">
        <v>1</v>
      </c>
      <c r="B108" s="95" t="s">
        <v>118</v>
      </c>
      <c r="C108" s="95" t="s">
        <v>118</v>
      </c>
      <c r="D108" s="95" t="s">
        <v>144</v>
      </c>
      <c r="E108" s="90" t="s">
        <v>148</v>
      </c>
      <c r="F108" s="91" t="s">
        <v>96</v>
      </c>
      <c r="G108" s="108" t="s">
        <v>149</v>
      </c>
      <c r="H108" s="98">
        <v>40642</v>
      </c>
      <c r="I108" s="98">
        <v>40815</v>
      </c>
      <c r="J108" s="92" t="s">
        <v>97</v>
      </c>
      <c r="K108" s="147">
        <f>(I108-H108)/30</f>
        <v>5.7666666666666666</v>
      </c>
      <c r="L108" s="92" t="s">
        <v>120</v>
      </c>
      <c r="M108" s="83" t="s">
        <v>120</v>
      </c>
      <c r="N108" s="26">
        <v>152468974</v>
      </c>
      <c r="O108" s="83" t="s">
        <v>150</v>
      </c>
      <c r="P108" s="26"/>
      <c r="Q108" s="26"/>
      <c r="R108" s="109"/>
      <c r="S108" s="93"/>
      <c r="T108" s="93"/>
      <c r="U108" s="93"/>
      <c r="V108" s="93"/>
      <c r="W108" s="93"/>
      <c r="X108" s="93"/>
      <c r="Y108" s="93"/>
      <c r="Z108" s="93"/>
      <c r="AA108" s="93"/>
    </row>
    <row r="109" spans="1:27" s="94" customFormat="1" ht="72" x14ac:dyDescent="0.3">
      <c r="A109" s="42">
        <f>+A108+1</f>
        <v>2</v>
      </c>
      <c r="B109" s="95" t="s">
        <v>118</v>
      </c>
      <c r="C109" s="95" t="s">
        <v>118</v>
      </c>
      <c r="D109" s="95" t="s">
        <v>140</v>
      </c>
      <c r="E109" s="117">
        <v>2120848</v>
      </c>
      <c r="F109" s="91" t="s">
        <v>96</v>
      </c>
      <c r="G109" s="91" t="s">
        <v>149</v>
      </c>
      <c r="H109" s="98">
        <v>41008</v>
      </c>
      <c r="I109" s="98">
        <v>41175</v>
      </c>
      <c r="J109" s="92" t="s">
        <v>97</v>
      </c>
      <c r="K109" s="147">
        <f>(I109-H109)/30</f>
        <v>5.5666666666666664</v>
      </c>
      <c r="L109" s="92" t="s">
        <v>120</v>
      </c>
      <c r="M109" s="83" t="s">
        <v>120</v>
      </c>
      <c r="N109" s="26">
        <v>46165455</v>
      </c>
      <c r="O109" s="83">
        <v>236</v>
      </c>
      <c r="P109" s="26"/>
      <c r="Q109" s="26"/>
      <c r="R109" s="109"/>
      <c r="S109" s="93"/>
      <c r="T109" s="93"/>
      <c r="U109" s="93"/>
      <c r="V109" s="93"/>
      <c r="W109" s="93"/>
      <c r="X109" s="93"/>
      <c r="Y109" s="93"/>
      <c r="Z109" s="93"/>
      <c r="AA109" s="93"/>
    </row>
    <row r="110" spans="1:27" s="94" customFormat="1" ht="72" x14ac:dyDescent="0.3">
      <c r="A110" s="42">
        <f t="shared" ref="A110:A115" si="2">+A109+1</f>
        <v>3</v>
      </c>
      <c r="B110" s="95" t="s">
        <v>118</v>
      </c>
      <c r="C110" s="95" t="s">
        <v>118</v>
      </c>
      <c r="D110" s="95" t="s">
        <v>140</v>
      </c>
      <c r="E110" s="117">
        <v>2122982</v>
      </c>
      <c r="F110" s="91" t="s">
        <v>96</v>
      </c>
      <c r="G110" s="91" t="s">
        <v>149</v>
      </c>
      <c r="H110" s="98">
        <v>41176</v>
      </c>
      <c r="I110" s="98">
        <v>41258</v>
      </c>
      <c r="J110" s="92" t="s">
        <v>97</v>
      </c>
      <c r="K110" s="147">
        <f>(I110-H110)/30</f>
        <v>2.7333333333333334</v>
      </c>
      <c r="L110" s="92" t="s">
        <v>120</v>
      </c>
      <c r="M110" s="83" t="s">
        <v>120</v>
      </c>
      <c r="N110" s="26">
        <v>61381830</v>
      </c>
      <c r="O110" s="83">
        <v>237</v>
      </c>
      <c r="P110" s="26"/>
      <c r="Q110" s="26"/>
      <c r="R110" s="109"/>
      <c r="S110" s="93"/>
      <c r="T110" s="93"/>
      <c r="U110" s="93"/>
      <c r="V110" s="93"/>
      <c r="W110" s="93"/>
      <c r="X110" s="93"/>
      <c r="Y110" s="93"/>
      <c r="Z110" s="93"/>
      <c r="AA110" s="93"/>
    </row>
    <row r="111" spans="1:27" s="94" customFormat="1" ht="72" x14ac:dyDescent="0.3">
      <c r="A111" s="42">
        <f t="shared" si="2"/>
        <v>4</v>
      </c>
      <c r="B111" s="95" t="s">
        <v>118</v>
      </c>
      <c r="C111" s="95" t="s">
        <v>118</v>
      </c>
      <c r="D111" s="95" t="s">
        <v>141</v>
      </c>
      <c r="E111" s="117">
        <v>7</v>
      </c>
      <c r="F111" s="91" t="s">
        <v>96</v>
      </c>
      <c r="G111" s="91" t="s">
        <v>149</v>
      </c>
      <c r="H111" s="98">
        <v>40315</v>
      </c>
      <c r="I111" s="98">
        <v>40515</v>
      </c>
      <c r="J111" s="92" t="s">
        <v>97</v>
      </c>
      <c r="K111" s="147">
        <f>(I111-H111)/30</f>
        <v>6.666666666666667</v>
      </c>
      <c r="L111" s="92" t="s">
        <v>120</v>
      </c>
      <c r="M111" s="83" t="s">
        <v>120</v>
      </c>
      <c r="N111" s="26">
        <v>10594000</v>
      </c>
      <c r="O111" s="83" t="s">
        <v>151</v>
      </c>
      <c r="P111" s="26"/>
      <c r="Q111" s="26"/>
      <c r="R111" s="109"/>
      <c r="S111" s="93"/>
      <c r="T111" s="93"/>
      <c r="U111" s="93"/>
      <c r="V111" s="93"/>
      <c r="W111" s="93"/>
      <c r="X111" s="93"/>
      <c r="Y111" s="93"/>
      <c r="Z111" s="93"/>
      <c r="AA111" s="93"/>
    </row>
    <row r="112" spans="1:27" s="94" customFormat="1" x14ac:dyDescent="0.3">
      <c r="A112" s="42">
        <f t="shared" si="2"/>
        <v>5</v>
      </c>
      <c r="B112" s="95"/>
      <c r="C112" s="96"/>
      <c r="D112" s="95"/>
      <c r="E112" s="90"/>
      <c r="F112" s="91"/>
      <c r="G112" s="91"/>
      <c r="H112" s="91"/>
      <c r="I112" s="92"/>
      <c r="J112" s="92"/>
      <c r="K112" s="92"/>
      <c r="L112" s="92"/>
      <c r="M112" s="83"/>
      <c r="N112" s="83"/>
      <c r="O112" s="83"/>
      <c r="P112" s="26"/>
      <c r="Q112" s="26"/>
      <c r="R112" s="109"/>
      <c r="S112" s="93"/>
      <c r="T112" s="93"/>
      <c r="U112" s="93"/>
      <c r="V112" s="93"/>
      <c r="W112" s="93"/>
      <c r="X112" s="93"/>
      <c r="Y112" s="93"/>
      <c r="Z112" s="93"/>
      <c r="AA112" s="93"/>
    </row>
    <row r="113" spans="1:27" s="94" customFormat="1" x14ac:dyDescent="0.3">
      <c r="A113" s="42">
        <f t="shared" si="2"/>
        <v>6</v>
      </c>
      <c r="B113" s="95"/>
      <c r="C113" s="96"/>
      <c r="D113" s="95"/>
      <c r="E113" s="90"/>
      <c r="F113" s="91"/>
      <c r="G113" s="91"/>
      <c r="H113" s="91"/>
      <c r="I113" s="92"/>
      <c r="J113" s="92"/>
      <c r="K113" s="92"/>
      <c r="L113" s="92"/>
      <c r="M113" s="83"/>
      <c r="N113" s="83"/>
      <c r="O113" s="83"/>
      <c r="P113" s="26"/>
      <c r="Q113" s="26"/>
      <c r="R113" s="109"/>
      <c r="S113" s="93"/>
      <c r="T113" s="93"/>
      <c r="U113" s="93"/>
      <c r="V113" s="93"/>
      <c r="W113" s="93"/>
      <c r="X113" s="93"/>
      <c r="Y113" s="93"/>
      <c r="Z113" s="93"/>
      <c r="AA113" s="93"/>
    </row>
    <row r="114" spans="1:27" s="94" customFormat="1" x14ac:dyDescent="0.3">
      <c r="A114" s="42">
        <f t="shared" si="2"/>
        <v>7</v>
      </c>
      <c r="B114" s="95"/>
      <c r="C114" s="96"/>
      <c r="D114" s="95"/>
      <c r="E114" s="90"/>
      <c r="F114" s="91"/>
      <c r="G114" s="91"/>
      <c r="H114" s="91"/>
      <c r="I114" s="92"/>
      <c r="J114" s="92"/>
      <c r="K114" s="92"/>
      <c r="L114" s="92"/>
      <c r="M114" s="83"/>
      <c r="N114" s="83"/>
      <c r="O114" s="83"/>
      <c r="P114" s="26"/>
      <c r="Q114" s="26"/>
      <c r="R114" s="109"/>
      <c r="S114" s="93"/>
      <c r="T114" s="93"/>
      <c r="U114" s="93"/>
      <c r="V114" s="93"/>
      <c r="W114" s="93"/>
      <c r="X114" s="93"/>
      <c r="Y114" s="93"/>
      <c r="Z114" s="93"/>
      <c r="AA114" s="93"/>
    </row>
    <row r="115" spans="1:27" s="94" customFormat="1" x14ac:dyDescent="0.3">
      <c r="A115" s="42">
        <f t="shared" si="2"/>
        <v>8</v>
      </c>
      <c r="B115" s="95"/>
      <c r="C115" s="96"/>
      <c r="D115" s="95"/>
      <c r="E115" s="90"/>
      <c r="F115" s="91"/>
      <c r="G115" s="91"/>
      <c r="H115" s="91"/>
      <c r="I115" s="92"/>
      <c r="J115" s="92"/>
      <c r="K115" s="92"/>
      <c r="L115" s="92"/>
      <c r="M115" s="83"/>
      <c r="N115" s="83"/>
      <c r="O115" s="83"/>
      <c r="P115" s="26"/>
      <c r="Q115" s="26"/>
      <c r="R115" s="109"/>
      <c r="S115" s="93"/>
      <c r="T115" s="93"/>
      <c r="U115" s="93"/>
      <c r="V115" s="93"/>
      <c r="W115" s="93"/>
      <c r="X115" s="93"/>
      <c r="Y115" s="93"/>
      <c r="Z115" s="93"/>
      <c r="AA115" s="93"/>
    </row>
    <row r="116" spans="1:27" s="94" customFormat="1" x14ac:dyDescent="0.3">
      <c r="A116" s="42"/>
      <c r="B116" s="45" t="s">
        <v>16</v>
      </c>
      <c r="C116" s="96"/>
      <c r="D116" s="95"/>
      <c r="E116" s="90"/>
      <c r="F116" s="91"/>
      <c r="G116" s="91"/>
      <c r="H116" s="91"/>
      <c r="I116" s="92"/>
      <c r="J116" s="92"/>
      <c r="K116" s="97">
        <f t="shared" ref="K116:O116" si="3">SUM(K108:K115)</f>
        <v>20.733333333333334</v>
      </c>
      <c r="L116" s="97">
        <f t="shared" si="3"/>
        <v>0</v>
      </c>
      <c r="M116" s="107">
        <f t="shared" si="3"/>
        <v>0</v>
      </c>
      <c r="N116" s="107"/>
      <c r="O116" s="97">
        <f t="shared" si="3"/>
        <v>473</v>
      </c>
      <c r="P116" s="26"/>
      <c r="Q116" s="26"/>
      <c r="R116" s="110"/>
    </row>
    <row r="117" spans="1:27" x14ac:dyDescent="0.3">
      <c r="B117" s="29"/>
      <c r="C117" s="29"/>
      <c r="D117" s="29"/>
      <c r="E117" s="140"/>
      <c r="F117" s="29"/>
      <c r="G117" s="29"/>
      <c r="H117" s="29"/>
      <c r="I117" s="29"/>
      <c r="J117" s="29"/>
      <c r="K117" s="29"/>
      <c r="L117" s="29"/>
      <c r="M117" s="29"/>
      <c r="N117" s="29"/>
      <c r="O117" s="29"/>
      <c r="P117" s="29"/>
      <c r="Q117" s="29"/>
    </row>
    <row r="118" spans="1:27" ht="18" x14ac:dyDescent="0.3">
      <c r="B118" s="54" t="s">
        <v>31</v>
      </c>
      <c r="C118" s="67">
        <f>+K116</f>
        <v>20.733333333333334</v>
      </c>
      <c r="H118" s="30"/>
      <c r="I118" s="30"/>
      <c r="J118" s="30"/>
      <c r="K118" s="30"/>
      <c r="L118" s="30"/>
      <c r="M118" s="30"/>
      <c r="N118" s="30"/>
      <c r="O118" s="29"/>
      <c r="P118" s="29"/>
      <c r="Q118" s="29"/>
    </row>
    <row r="120" spans="1:27" ht="15" thickBot="1" x14ac:dyDescent="0.35"/>
    <row r="121" spans="1:27" ht="29.4" thickBot="1" x14ac:dyDescent="0.35">
      <c r="B121" s="70" t="s">
        <v>48</v>
      </c>
      <c r="C121" s="71" t="s">
        <v>49</v>
      </c>
      <c r="D121" s="70" t="s">
        <v>50</v>
      </c>
      <c r="E121" s="71" t="s">
        <v>54</v>
      </c>
    </row>
    <row r="122" spans="1:27" x14ac:dyDescent="0.3">
      <c r="B122" s="61" t="s">
        <v>89</v>
      </c>
      <c r="C122" s="64">
        <v>20</v>
      </c>
      <c r="D122" s="64"/>
      <c r="E122" s="329">
        <f>+D122+D123+D124</f>
        <v>40</v>
      </c>
    </row>
    <row r="123" spans="1:27" x14ac:dyDescent="0.3">
      <c r="B123" s="61" t="s">
        <v>90</v>
      </c>
      <c r="C123" s="52">
        <v>30</v>
      </c>
      <c r="D123" s="124">
        <v>0</v>
      </c>
      <c r="E123" s="330"/>
    </row>
    <row r="124" spans="1:27" ht="15" thickBot="1" x14ac:dyDescent="0.35">
      <c r="B124" s="61" t="s">
        <v>91</v>
      </c>
      <c r="C124" s="66">
        <v>40</v>
      </c>
      <c r="D124" s="66">
        <v>40</v>
      </c>
      <c r="E124" s="331"/>
    </row>
    <row r="126" spans="1:27" ht="15" thickBot="1" x14ac:dyDescent="0.35"/>
    <row r="127" spans="1:27" ht="26.4" thickBot="1" x14ac:dyDescent="0.35">
      <c r="B127" s="326" t="s">
        <v>51</v>
      </c>
      <c r="C127" s="327"/>
      <c r="D127" s="327"/>
      <c r="E127" s="327"/>
      <c r="F127" s="327"/>
      <c r="G127" s="327"/>
      <c r="H127" s="327"/>
      <c r="I127" s="327"/>
      <c r="J127" s="327"/>
      <c r="K127" s="327"/>
      <c r="L127" s="327"/>
      <c r="M127" s="327"/>
      <c r="N127" s="327"/>
      <c r="O127" s="328"/>
    </row>
    <row r="129" spans="2:18" x14ac:dyDescent="0.3">
      <c r="B129" s="354" t="s">
        <v>0</v>
      </c>
      <c r="C129" s="354" t="s">
        <v>38</v>
      </c>
      <c r="D129" s="354" t="s">
        <v>39</v>
      </c>
      <c r="E129" s="354" t="s">
        <v>78</v>
      </c>
      <c r="F129" s="354" t="s">
        <v>80</v>
      </c>
      <c r="G129" s="354" t="s">
        <v>81</v>
      </c>
      <c r="H129" s="354" t="s">
        <v>82</v>
      </c>
      <c r="I129" s="354" t="s">
        <v>79</v>
      </c>
      <c r="J129" s="332" t="s">
        <v>83</v>
      </c>
      <c r="K129" s="350"/>
      <c r="L129" s="333"/>
      <c r="M129" s="354" t="s">
        <v>87</v>
      </c>
      <c r="N129" s="354" t="s">
        <v>40</v>
      </c>
      <c r="O129" s="354" t="s">
        <v>41</v>
      </c>
      <c r="P129" s="382" t="s">
        <v>3</v>
      </c>
      <c r="Q129" s="377"/>
      <c r="R129" s="377"/>
    </row>
    <row r="130" spans="2:18" ht="43.2" x14ac:dyDescent="0.3">
      <c r="B130" s="355"/>
      <c r="C130" s="355"/>
      <c r="D130" s="355"/>
      <c r="E130" s="355"/>
      <c r="F130" s="355"/>
      <c r="G130" s="355"/>
      <c r="H130" s="355"/>
      <c r="I130" s="355"/>
      <c r="J130" s="125" t="s">
        <v>84</v>
      </c>
      <c r="K130" s="125" t="s">
        <v>85</v>
      </c>
      <c r="L130" s="125" t="s">
        <v>86</v>
      </c>
      <c r="M130" s="355"/>
      <c r="N130" s="355"/>
      <c r="O130" s="355"/>
      <c r="P130" s="382"/>
      <c r="Q130" s="377"/>
      <c r="R130" s="377"/>
    </row>
    <row r="131" spans="2:18" ht="97.5" customHeight="1" x14ac:dyDescent="0.3">
      <c r="B131" s="123" t="s">
        <v>115</v>
      </c>
      <c r="C131" s="123">
        <f>514/1</f>
        <v>514</v>
      </c>
      <c r="D131" s="237" t="s">
        <v>223</v>
      </c>
      <c r="E131" s="284">
        <v>5828919</v>
      </c>
      <c r="F131" s="237" t="s">
        <v>224</v>
      </c>
      <c r="G131" s="237" t="s">
        <v>225</v>
      </c>
      <c r="H131" s="243">
        <v>39143</v>
      </c>
      <c r="I131" s="242" t="s">
        <v>120</v>
      </c>
      <c r="J131" s="63" t="s">
        <v>227</v>
      </c>
      <c r="K131" s="63" t="s">
        <v>228</v>
      </c>
      <c r="L131" s="63" t="s">
        <v>229</v>
      </c>
      <c r="M131" s="102" t="s">
        <v>96</v>
      </c>
      <c r="N131" s="102" t="s">
        <v>96</v>
      </c>
      <c r="O131" s="102" t="s">
        <v>96</v>
      </c>
      <c r="P131" s="102" t="s">
        <v>128</v>
      </c>
      <c r="Q131" s="381"/>
      <c r="R131" s="381"/>
    </row>
    <row r="132" spans="2:18" ht="71.25" customHeight="1" x14ac:dyDescent="0.3">
      <c r="B132" s="123" t="s">
        <v>114</v>
      </c>
      <c r="C132" s="123">
        <f t="shared" ref="C132:C133" si="4">514/1</f>
        <v>514</v>
      </c>
      <c r="D132" s="123" t="s">
        <v>230</v>
      </c>
      <c r="E132" s="189">
        <v>1110447877</v>
      </c>
      <c r="F132" s="123" t="s">
        <v>231</v>
      </c>
      <c r="G132" s="3" t="s">
        <v>232</v>
      </c>
      <c r="H132" s="201">
        <v>40291</v>
      </c>
      <c r="I132" s="5" t="s">
        <v>120</v>
      </c>
      <c r="J132" s="123" t="s">
        <v>233</v>
      </c>
      <c r="K132" s="80" t="s">
        <v>351</v>
      </c>
      <c r="L132" s="80" t="s">
        <v>234</v>
      </c>
      <c r="M132" s="102" t="s">
        <v>96</v>
      </c>
      <c r="N132" s="102" t="s">
        <v>96</v>
      </c>
      <c r="O132" s="102" t="s">
        <v>96</v>
      </c>
      <c r="P132" s="102" t="s">
        <v>128</v>
      </c>
      <c r="Q132" s="381"/>
      <c r="R132" s="381"/>
    </row>
    <row r="133" spans="2:18" ht="28.8" x14ac:dyDescent="0.3">
      <c r="B133" s="123" t="s">
        <v>116</v>
      </c>
      <c r="C133" s="123">
        <f t="shared" si="4"/>
        <v>514</v>
      </c>
      <c r="D133" s="123" t="s">
        <v>203</v>
      </c>
      <c r="E133" s="189">
        <v>11104461233</v>
      </c>
      <c r="F133" s="3" t="s">
        <v>204</v>
      </c>
      <c r="G133" s="123" t="s">
        <v>205</v>
      </c>
      <c r="H133" s="201">
        <v>39772</v>
      </c>
      <c r="I133" s="5" t="s">
        <v>120</v>
      </c>
      <c r="J133" s="123" t="s">
        <v>120</v>
      </c>
      <c r="K133" s="80" t="s">
        <v>120</v>
      </c>
      <c r="L133" s="79" t="s">
        <v>120</v>
      </c>
      <c r="M133" s="102" t="s">
        <v>96</v>
      </c>
      <c r="N133" s="102" t="s">
        <v>96</v>
      </c>
      <c r="O133" s="102" t="s">
        <v>96</v>
      </c>
      <c r="P133" s="102" t="s">
        <v>128</v>
      </c>
      <c r="Q133" s="10"/>
      <c r="R133" s="197"/>
    </row>
    <row r="136" spans="2:18" ht="15" thickBot="1" x14ac:dyDescent="0.35"/>
    <row r="137" spans="2:18" ht="28.8" x14ac:dyDescent="0.3">
      <c r="B137" s="105" t="s">
        <v>32</v>
      </c>
      <c r="C137" s="105" t="s">
        <v>48</v>
      </c>
      <c r="D137" s="125" t="s">
        <v>49</v>
      </c>
      <c r="E137" s="105" t="s">
        <v>50</v>
      </c>
      <c r="F137" s="71" t="s">
        <v>55</v>
      </c>
      <c r="G137" s="76"/>
    </row>
    <row r="138" spans="2:18" ht="102.6" x14ac:dyDescent="0.2">
      <c r="B138" s="344" t="s">
        <v>52</v>
      </c>
      <c r="C138" s="6" t="s">
        <v>92</v>
      </c>
      <c r="D138" s="124">
        <v>25</v>
      </c>
      <c r="E138" s="124">
        <v>25</v>
      </c>
      <c r="F138" s="345">
        <f>+E138+E139+E140</f>
        <v>60</v>
      </c>
      <c r="G138" s="77"/>
    </row>
    <row r="139" spans="2:18" ht="68.400000000000006" x14ac:dyDescent="0.2">
      <c r="B139" s="344"/>
      <c r="C139" s="6" t="s">
        <v>93</v>
      </c>
      <c r="D139" s="68">
        <v>25</v>
      </c>
      <c r="E139" s="124">
        <v>25</v>
      </c>
      <c r="F139" s="346"/>
      <c r="G139" s="77"/>
    </row>
    <row r="140" spans="2:18" ht="57" x14ac:dyDescent="0.2">
      <c r="B140" s="344"/>
      <c r="C140" s="6" t="s">
        <v>94</v>
      </c>
      <c r="D140" s="124">
        <v>10</v>
      </c>
      <c r="E140" s="124">
        <v>10</v>
      </c>
      <c r="F140" s="347"/>
      <c r="G140" s="77"/>
    </row>
    <row r="141" spans="2:18" x14ac:dyDescent="0.3">
      <c r="C141" s="85"/>
    </row>
    <row r="144" spans="2:18" x14ac:dyDescent="0.3">
      <c r="B144" s="103" t="s">
        <v>56</v>
      </c>
    </row>
    <row r="147" spans="2:5" x14ac:dyDescent="0.3">
      <c r="B147" s="106" t="s">
        <v>32</v>
      </c>
      <c r="C147" s="106" t="s">
        <v>57</v>
      </c>
      <c r="D147" s="105" t="s">
        <v>50</v>
      </c>
      <c r="E147" s="105" t="s">
        <v>16</v>
      </c>
    </row>
    <row r="148" spans="2:5" ht="27.6" x14ac:dyDescent="0.3">
      <c r="B148" s="86" t="s">
        <v>58</v>
      </c>
      <c r="C148" s="87">
        <v>40</v>
      </c>
      <c r="D148" s="124">
        <f>+E122</f>
        <v>40</v>
      </c>
      <c r="E148" s="335">
        <f>+D148+D149</f>
        <v>100</v>
      </c>
    </row>
    <row r="149" spans="2:5" ht="55.2" x14ac:dyDescent="0.3">
      <c r="B149" s="86" t="s">
        <v>59</v>
      </c>
      <c r="C149" s="87">
        <v>60</v>
      </c>
      <c r="D149" s="124">
        <f>+F138</f>
        <v>60</v>
      </c>
      <c r="E149" s="336"/>
    </row>
  </sheetData>
  <mergeCells count="69">
    <mergeCell ref="M46:O46"/>
    <mergeCell ref="B2:Q2"/>
    <mergeCell ref="B4:Q4"/>
    <mergeCell ref="A5:L5"/>
    <mergeCell ref="C7:O7"/>
    <mergeCell ref="C8:O8"/>
    <mergeCell ref="C9:O9"/>
    <mergeCell ref="C10:O10"/>
    <mergeCell ref="C11:E11"/>
    <mergeCell ref="B15:C22"/>
    <mergeCell ref="B23:C23"/>
    <mergeCell ref="E41:E42"/>
    <mergeCell ref="Q75:R75"/>
    <mergeCell ref="B60:B61"/>
    <mergeCell ref="C60:C61"/>
    <mergeCell ref="D60:E60"/>
    <mergeCell ref="C64:O64"/>
    <mergeCell ref="B66:O66"/>
    <mergeCell ref="Q71:R71"/>
    <mergeCell ref="Q72:R72"/>
    <mergeCell ref="Q73:R73"/>
    <mergeCell ref="Q74:R74"/>
    <mergeCell ref="Q87:R88"/>
    <mergeCell ref="Q89:R89"/>
    <mergeCell ref="Q76:R76"/>
    <mergeCell ref="B82:O82"/>
    <mergeCell ref="B87:B88"/>
    <mergeCell ref="C87:C88"/>
    <mergeCell ref="D87:D88"/>
    <mergeCell ref="E87:E88"/>
    <mergeCell ref="F87:F88"/>
    <mergeCell ref="G87:G88"/>
    <mergeCell ref="H87:H88"/>
    <mergeCell ref="I87:I88"/>
    <mergeCell ref="P87:P88"/>
    <mergeCell ref="B104:O104"/>
    <mergeCell ref="J87:L87"/>
    <mergeCell ref="M87:M88"/>
    <mergeCell ref="N87:N88"/>
    <mergeCell ref="O87:O88"/>
    <mergeCell ref="Q90:R90"/>
    <mergeCell ref="B94:O94"/>
    <mergeCell ref="D97:E97"/>
    <mergeCell ref="D98:E98"/>
    <mergeCell ref="B101:Q101"/>
    <mergeCell ref="Q91:R91"/>
    <mergeCell ref="Q92:R92"/>
    <mergeCell ref="Q93:R93"/>
    <mergeCell ref="Q129:R130"/>
    <mergeCell ref="B138:B140"/>
    <mergeCell ref="F138:F140"/>
    <mergeCell ref="E122:E124"/>
    <mergeCell ref="B127:O127"/>
    <mergeCell ref="B129:B130"/>
    <mergeCell ref="C129:C130"/>
    <mergeCell ref="D129:D130"/>
    <mergeCell ref="E129:E130"/>
    <mergeCell ref="F129:F130"/>
    <mergeCell ref="G129:G130"/>
    <mergeCell ref="H129:H130"/>
    <mergeCell ref="I129:I130"/>
    <mergeCell ref="Q131:R131"/>
    <mergeCell ref="Q132:R132"/>
    <mergeCell ref="P129:P130"/>
    <mergeCell ref="E148:E149"/>
    <mergeCell ref="J129:L129"/>
    <mergeCell ref="M129:M130"/>
    <mergeCell ref="N129:N130"/>
    <mergeCell ref="O129:O130"/>
  </mergeCells>
  <dataValidations count="2">
    <dataValidation type="list" allowBlank="1" showInputMessage="1" showErrorMessage="1" sqref="WVF983065 WVF25:WVF45 WLJ25:WLJ45 WBN25:WBN45 VRR25:VRR45 VHV25:VHV45 UXZ25:UXZ45 UOD25:UOD45 UEH25:UEH45 TUL25:TUL45 TKP25:TKP45 TAT25:TAT45 SQX25:SQX45 SHB25:SHB45 RXF25:RXF45 RNJ25:RNJ45 RDN25:RDN45 QTR25:QTR45 QJV25:QJV45 PZZ25:PZZ45 PQD25:PQD45 PGH25:PGH45 OWL25:OWL45 OMP25:OMP45 OCT25:OCT45 NSX25:NSX45 NJB25:NJB45 MZF25:MZF45 MPJ25:MPJ45 MFN25:MFN45 LVR25:LVR45 LLV25:LLV45 LBZ25:LBZ45 KSD25:KSD45 KIH25:KIH45 JYL25:JYL45 JOP25:JOP45 JET25:JET45 IUX25:IUX45 ILB25:ILB45 IBF25:IBF45 HRJ25:HRJ45 HHN25:HHN45 GXR25:GXR45 GNV25:GNV45 GDZ25:GDZ45 FUD25:FUD45 FKH25:FKH45 FAL25:FAL45 EQP25:EQP45 EGT25:EGT45 DWX25:DWX45 DNB25:DNB45 DDF25:DDF45 CTJ25:CTJ45 CJN25:CJN45 BZR25:BZR45 BPV25:BPV45 BFZ25:BFZ45 AWD25:AWD45 AMH25:AMH45 ACL25:ACL45 SP25:SP45 IT25:IT45 A25:A45 WLJ983065 WBN983065 VRR983065 VHV983065 UXZ983065 UOD983065 UEH983065 TUL983065 TKP983065 TAT983065 SQX983065 SHB983065 RXF983065 RNJ983065 RDN983065 QTR983065 QJV983065 PZZ983065 PQD983065 PGH983065 OWL983065 OMP983065 OCT983065 NSX983065 NJB983065 MZF983065 MPJ983065 MFN983065 LVR983065 LLV983065 LBZ983065 KSD983065 KIH983065 JYL983065 JOP983065 JET983065 IUX983065 ILB983065 IBF983065 HRJ983065 HHN983065 GXR983065 GNV983065 GDZ983065 FUD983065 FKH983065 FAL983065 EQP983065 EGT983065 DWX983065 DNB983065 DDF983065 CTJ983065 CJN983065 BZR983065 BPV983065 BFZ983065 AWD983065 AMH983065 ACL983065 SP983065 IT983065 A983065 WVF917529 WLJ917529 WBN917529 VRR917529 VHV917529 UXZ917529 UOD917529 UEH917529 TUL917529 TKP917529 TAT917529 SQX917529 SHB917529 RXF917529 RNJ917529 RDN917529 QTR917529 QJV917529 PZZ917529 PQD917529 PGH917529 OWL917529 OMP917529 OCT917529 NSX917529 NJB917529 MZF917529 MPJ917529 MFN917529 LVR917529 LLV917529 LBZ917529 KSD917529 KIH917529 JYL917529 JOP917529 JET917529 IUX917529 ILB917529 IBF917529 HRJ917529 HHN917529 GXR917529 GNV917529 GDZ917529 FUD917529 FKH917529 FAL917529 EQP917529 EGT917529 DWX917529 DNB917529 DDF917529 CTJ917529 CJN917529 BZR917529 BPV917529 BFZ917529 AWD917529 AMH917529 ACL917529 SP917529 IT917529 A917529 WVF851993 WLJ851993 WBN851993 VRR851993 VHV851993 UXZ851993 UOD851993 UEH851993 TUL851993 TKP851993 TAT851993 SQX851993 SHB851993 RXF851993 RNJ851993 RDN851993 QTR851993 QJV851993 PZZ851993 PQD851993 PGH851993 OWL851993 OMP851993 OCT851993 NSX851993 NJB851993 MZF851993 MPJ851993 MFN851993 LVR851993 LLV851993 LBZ851993 KSD851993 KIH851993 JYL851993 JOP851993 JET851993 IUX851993 ILB851993 IBF851993 HRJ851993 HHN851993 GXR851993 GNV851993 GDZ851993 FUD851993 FKH851993 FAL851993 EQP851993 EGT851993 DWX851993 DNB851993 DDF851993 CTJ851993 CJN851993 BZR851993 BPV851993 BFZ851993 AWD851993 AMH851993 ACL851993 SP851993 IT851993 A851993 WVF786457 WLJ786457 WBN786457 VRR786457 VHV786457 UXZ786457 UOD786457 UEH786457 TUL786457 TKP786457 TAT786457 SQX786457 SHB786457 RXF786457 RNJ786457 RDN786457 QTR786457 QJV786457 PZZ786457 PQD786457 PGH786457 OWL786457 OMP786457 OCT786457 NSX786457 NJB786457 MZF786457 MPJ786457 MFN786457 LVR786457 LLV786457 LBZ786457 KSD786457 KIH786457 JYL786457 JOP786457 JET786457 IUX786457 ILB786457 IBF786457 HRJ786457 HHN786457 GXR786457 GNV786457 GDZ786457 FUD786457 FKH786457 FAL786457 EQP786457 EGT786457 DWX786457 DNB786457 DDF786457 CTJ786457 CJN786457 BZR786457 BPV786457 BFZ786457 AWD786457 AMH786457 ACL786457 SP786457 IT786457 A786457 WVF720921 WLJ720921 WBN720921 VRR720921 VHV720921 UXZ720921 UOD720921 UEH720921 TUL720921 TKP720921 TAT720921 SQX720921 SHB720921 RXF720921 RNJ720921 RDN720921 QTR720921 QJV720921 PZZ720921 PQD720921 PGH720921 OWL720921 OMP720921 OCT720921 NSX720921 NJB720921 MZF720921 MPJ720921 MFN720921 LVR720921 LLV720921 LBZ720921 KSD720921 KIH720921 JYL720921 JOP720921 JET720921 IUX720921 ILB720921 IBF720921 HRJ720921 HHN720921 GXR720921 GNV720921 GDZ720921 FUD720921 FKH720921 FAL720921 EQP720921 EGT720921 DWX720921 DNB720921 DDF720921 CTJ720921 CJN720921 BZR720921 BPV720921 BFZ720921 AWD720921 AMH720921 ACL720921 SP720921 IT720921 A720921 WVF655385 WLJ655385 WBN655385 VRR655385 VHV655385 UXZ655385 UOD655385 UEH655385 TUL655385 TKP655385 TAT655385 SQX655385 SHB655385 RXF655385 RNJ655385 RDN655385 QTR655385 QJV655385 PZZ655385 PQD655385 PGH655385 OWL655385 OMP655385 OCT655385 NSX655385 NJB655385 MZF655385 MPJ655385 MFN655385 LVR655385 LLV655385 LBZ655385 KSD655385 KIH655385 JYL655385 JOP655385 JET655385 IUX655385 ILB655385 IBF655385 HRJ655385 HHN655385 GXR655385 GNV655385 GDZ655385 FUD655385 FKH655385 FAL655385 EQP655385 EGT655385 DWX655385 DNB655385 DDF655385 CTJ655385 CJN655385 BZR655385 BPV655385 BFZ655385 AWD655385 AMH655385 ACL655385 SP655385 IT655385 A655385 WVF589849 WLJ589849 WBN589849 VRR589849 VHV589849 UXZ589849 UOD589849 UEH589849 TUL589849 TKP589849 TAT589849 SQX589849 SHB589849 RXF589849 RNJ589849 RDN589849 QTR589849 QJV589849 PZZ589849 PQD589849 PGH589849 OWL589849 OMP589849 OCT589849 NSX589849 NJB589849 MZF589849 MPJ589849 MFN589849 LVR589849 LLV589849 LBZ589849 KSD589849 KIH589849 JYL589849 JOP589849 JET589849 IUX589849 ILB589849 IBF589849 HRJ589849 HHN589849 GXR589849 GNV589849 GDZ589849 FUD589849 FKH589849 FAL589849 EQP589849 EGT589849 DWX589849 DNB589849 DDF589849 CTJ589849 CJN589849 BZR589849 BPV589849 BFZ589849 AWD589849 AMH589849 ACL589849 SP589849 IT589849 A589849 WVF524313 WLJ524313 WBN524313 VRR524313 VHV524313 UXZ524313 UOD524313 UEH524313 TUL524313 TKP524313 TAT524313 SQX524313 SHB524313 RXF524313 RNJ524313 RDN524313 QTR524313 QJV524313 PZZ524313 PQD524313 PGH524313 OWL524313 OMP524313 OCT524313 NSX524313 NJB524313 MZF524313 MPJ524313 MFN524313 LVR524313 LLV524313 LBZ524313 KSD524313 KIH524313 JYL524313 JOP524313 JET524313 IUX524313 ILB524313 IBF524313 HRJ524313 HHN524313 GXR524313 GNV524313 GDZ524313 FUD524313 FKH524313 FAL524313 EQP524313 EGT524313 DWX524313 DNB524313 DDF524313 CTJ524313 CJN524313 BZR524313 BPV524313 BFZ524313 AWD524313 AMH524313 ACL524313 SP524313 IT524313 A524313 WVF458777 WLJ458777 WBN458777 VRR458777 VHV458777 UXZ458777 UOD458777 UEH458777 TUL458777 TKP458777 TAT458777 SQX458777 SHB458777 RXF458777 RNJ458777 RDN458777 QTR458777 QJV458777 PZZ458777 PQD458777 PGH458777 OWL458777 OMP458777 OCT458777 NSX458777 NJB458777 MZF458777 MPJ458777 MFN458777 LVR458777 LLV458777 LBZ458777 KSD458777 KIH458777 JYL458777 JOP458777 JET458777 IUX458777 ILB458777 IBF458777 HRJ458777 HHN458777 GXR458777 GNV458777 GDZ458777 FUD458777 FKH458777 FAL458777 EQP458777 EGT458777 DWX458777 DNB458777 DDF458777 CTJ458777 CJN458777 BZR458777 BPV458777 BFZ458777 AWD458777 AMH458777 ACL458777 SP458777 IT458777 A458777 WVF393241 WLJ393241 WBN393241 VRR393241 VHV393241 UXZ393241 UOD393241 UEH393241 TUL393241 TKP393241 TAT393241 SQX393241 SHB393241 RXF393241 RNJ393241 RDN393241 QTR393241 QJV393241 PZZ393241 PQD393241 PGH393241 OWL393241 OMP393241 OCT393241 NSX393241 NJB393241 MZF393241 MPJ393241 MFN393241 LVR393241 LLV393241 LBZ393241 KSD393241 KIH393241 JYL393241 JOP393241 JET393241 IUX393241 ILB393241 IBF393241 HRJ393241 HHN393241 GXR393241 GNV393241 GDZ393241 FUD393241 FKH393241 FAL393241 EQP393241 EGT393241 DWX393241 DNB393241 DDF393241 CTJ393241 CJN393241 BZR393241 BPV393241 BFZ393241 AWD393241 AMH393241 ACL393241 SP393241 IT393241 A393241 WVF327705 WLJ327705 WBN327705 VRR327705 VHV327705 UXZ327705 UOD327705 UEH327705 TUL327705 TKP327705 TAT327705 SQX327705 SHB327705 RXF327705 RNJ327705 RDN327705 QTR327705 QJV327705 PZZ327705 PQD327705 PGH327705 OWL327705 OMP327705 OCT327705 NSX327705 NJB327705 MZF327705 MPJ327705 MFN327705 LVR327705 LLV327705 LBZ327705 KSD327705 KIH327705 JYL327705 JOP327705 JET327705 IUX327705 ILB327705 IBF327705 HRJ327705 HHN327705 GXR327705 GNV327705 GDZ327705 FUD327705 FKH327705 FAL327705 EQP327705 EGT327705 DWX327705 DNB327705 DDF327705 CTJ327705 CJN327705 BZR327705 BPV327705 BFZ327705 AWD327705 AMH327705 ACL327705 SP327705 IT327705 A327705 WVF262169 WLJ262169 WBN262169 VRR262169 VHV262169 UXZ262169 UOD262169 UEH262169 TUL262169 TKP262169 TAT262169 SQX262169 SHB262169 RXF262169 RNJ262169 RDN262169 QTR262169 QJV262169 PZZ262169 PQD262169 PGH262169 OWL262169 OMP262169 OCT262169 NSX262169 NJB262169 MZF262169 MPJ262169 MFN262169 LVR262169 LLV262169 LBZ262169 KSD262169 KIH262169 JYL262169 JOP262169 JET262169 IUX262169 ILB262169 IBF262169 HRJ262169 HHN262169 GXR262169 GNV262169 GDZ262169 FUD262169 FKH262169 FAL262169 EQP262169 EGT262169 DWX262169 DNB262169 DDF262169 CTJ262169 CJN262169 BZR262169 BPV262169 BFZ262169 AWD262169 AMH262169 ACL262169 SP262169 IT262169 A262169 WVF196633 WLJ196633 WBN196633 VRR196633 VHV196633 UXZ196633 UOD196633 UEH196633 TUL196633 TKP196633 TAT196633 SQX196633 SHB196633 RXF196633 RNJ196633 RDN196633 QTR196633 QJV196633 PZZ196633 PQD196633 PGH196633 OWL196633 OMP196633 OCT196633 NSX196633 NJB196633 MZF196633 MPJ196633 MFN196633 LVR196633 LLV196633 LBZ196633 KSD196633 KIH196633 JYL196633 JOP196633 JET196633 IUX196633 ILB196633 IBF196633 HRJ196633 HHN196633 GXR196633 GNV196633 GDZ196633 FUD196633 FKH196633 FAL196633 EQP196633 EGT196633 DWX196633 DNB196633 DDF196633 CTJ196633 CJN196633 BZR196633 BPV196633 BFZ196633 AWD196633 AMH196633 ACL196633 SP196633 IT196633 A196633 WVF131097 WLJ131097 WBN131097 VRR131097 VHV131097 UXZ131097 UOD131097 UEH131097 TUL131097 TKP131097 TAT131097 SQX131097 SHB131097 RXF131097 RNJ131097 RDN131097 QTR131097 QJV131097 PZZ131097 PQD131097 PGH131097 OWL131097 OMP131097 OCT131097 NSX131097 NJB131097 MZF131097 MPJ131097 MFN131097 LVR131097 LLV131097 LBZ131097 KSD131097 KIH131097 JYL131097 JOP131097 JET131097 IUX131097 ILB131097 IBF131097 HRJ131097 HHN131097 GXR131097 GNV131097 GDZ131097 FUD131097 FKH131097 FAL131097 EQP131097 EGT131097 DWX131097 DNB131097 DDF131097 CTJ131097 CJN131097 BZR131097 BPV131097 BFZ131097 AWD131097 AMH131097 ACL131097 SP131097 IT131097 A131097 WVF65561 WLJ65561 WBN65561 VRR65561 VHV65561 UXZ65561 UOD65561 UEH65561 TUL65561 TKP65561 TAT65561 SQX65561 SHB65561 RXF65561 RNJ65561 RDN65561 QTR65561 QJV65561 PZZ65561 PQD65561 PGH65561 OWL65561 OMP65561 OCT65561 NSX65561 NJB65561 MZF65561 MPJ65561 MFN65561 LVR65561 LLV65561 LBZ65561 KSD65561 KIH65561 JYL65561 JOP65561 JET65561 IUX65561 ILB65561 IBF65561 HRJ65561 HHN65561 GXR65561 GNV65561 GDZ65561 FUD65561 FKH65561 FAL65561 EQP65561 EGT65561 DWX65561 DNB65561 DDF65561 CTJ65561 CJN65561 BZR65561 BPV65561 BFZ65561 AWD65561 AMH65561 ACL65561 SP65561 IT65561 A65561">
      <formula1>"1,2,3,4,5"</formula1>
    </dataValidation>
    <dataValidation type="decimal" allowBlank="1" showInputMessage="1" showErrorMessage="1" sqref="WVI983065 WVI25:WVI45 WLM25:WLM45 WBQ25:WBQ45 VRU25:VRU45 VHY25:VHY45 UYC25:UYC45 UOG25:UOG45 UEK25:UEK45 TUO25:TUO45 TKS25:TKS45 TAW25:TAW45 SRA25:SRA45 SHE25:SHE45 RXI25:RXI45 RNM25:RNM45 RDQ25:RDQ45 QTU25:QTU45 QJY25:QJY45 QAC25:QAC45 PQG25:PQG45 PGK25:PGK45 OWO25:OWO45 OMS25:OMS45 OCW25:OCW45 NTA25:NTA45 NJE25:NJE45 MZI25:MZI45 MPM25:MPM45 MFQ25:MFQ45 LVU25:LVU45 LLY25:LLY45 LCC25:LCC45 KSG25:KSG45 KIK25:KIK45 JYO25:JYO45 JOS25:JOS45 JEW25:JEW45 IVA25:IVA45 ILE25:ILE45 IBI25:IBI45 HRM25:HRM45 HHQ25:HHQ45 GXU25:GXU45 GNY25:GNY45 GEC25:GEC45 FUG25:FUG45 FKK25:FKK45 FAO25:FAO45 EQS25:EQS45 EGW25:EGW45 DXA25:DXA45 DNE25:DNE45 DDI25:DDI45 CTM25:CTM45 CJQ25:CJQ45 BZU25:BZU45 BPY25:BPY45 BGC25:BGC45 AWG25:AWG45 AMK25:AMK45 ACO25:ACO45 SS25:SS45 IW25:IW45 WBQ983065 VRU983065 VHY983065 UYC983065 UOG983065 UEK983065 TUO983065 TKS983065 TAW983065 SRA983065 SHE983065 RXI983065 RNM983065 RDQ983065 QTU983065 QJY983065 QAC983065 PQG983065 PGK983065 OWO983065 OMS983065 OCW983065 NTA983065 NJE983065 MZI983065 MPM983065 MFQ983065 LVU983065 LLY983065 LCC983065 KSG983065 KIK983065 JYO983065 JOS983065 JEW983065 IVA983065 ILE983065 IBI983065 HRM983065 HHQ983065 GXU983065 GNY983065 GEC983065 FUG983065 FKK983065 FAO983065 EQS983065 EGW983065 DXA983065 DNE983065 DDI983065 CTM983065 CJQ983065 BZU983065 BPY983065 BGC983065 AWG983065 AMK983065 ACO983065 SS983065 IW983065 C983065 WVI917529 WLM917529 WBQ917529 VRU917529 VHY917529 UYC917529 UOG917529 UEK917529 TUO917529 TKS917529 TAW917529 SRA917529 SHE917529 RXI917529 RNM917529 RDQ917529 QTU917529 QJY917529 QAC917529 PQG917529 PGK917529 OWO917529 OMS917529 OCW917529 NTA917529 NJE917529 MZI917529 MPM917529 MFQ917529 LVU917529 LLY917529 LCC917529 KSG917529 KIK917529 JYO917529 JOS917529 JEW917529 IVA917529 ILE917529 IBI917529 HRM917529 HHQ917529 GXU917529 GNY917529 GEC917529 FUG917529 FKK917529 FAO917529 EQS917529 EGW917529 DXA917529 DNE917529 DDI917529 CTM917529 CJQ917529 BZU917529 BPY917529 BGC917529 AWG917529 AMK917529 ACO917529 SS917529 IW917529 C917529 WVI851993 WLM851993 WBQ851993 VRU851993 VHY851993 UYC851993 UOG851993 UEK851993 TUO851993 TKS851993 TAW851993 SRA851993 SHE851993 RXI851993 RNM851993 RDQ851993 QTU851993 QJY851993 QAC851993 PQG851993 PGK851993 OWO851993 OMS851993 OCW851993 NTA851993 NJE851993 MZI851993 MPM851993 MFQ851993 LVU851993 LLY851993 LCC851993 KSG851993 KIK851993 JYO851993 JOS851993 JEW851993 IVA851993 ILE851993 IBI851993 HRM851993 HHQ851993 GXU851993 GNY851993 GEC851993 FUG851993 FKK851993 FAO851993 EQS851993 EGW851993 DXA851993 DNE851993 DDI851993 CTM851993 CJQ851993 BZU851993 BPY851993 BGC851993 AWG851993 AMK851993 ACO851993 SS851993 IW851993 C851993 WVI786457 WLM786457 WBQ786457 VRU786457 VHY786457 UYC786457 UOG786457 UEK786457 TUO786457 TKS786457 TAW786457 SRA786457 SHE786457 RXI786457 RNM786457 RDQ786457 QTU786457 QJY786457 QAC786457 PQG786457 PGK786457 OWO786457 OMS786457 OCW786457 NTA786457 NJE786457 MZI786457 MPM786457 MFQ786457 LVU786457 LLY786457 LCC786457 KSG786457 KIK786457 JYO786457 JOS786457 JEW786457 IVA786457 ILE786457 IBI786457 HRM786457 HHQ786457 GXU786457 GNY786457 GEC786457 FUG786457 FKK786457 FAO786457 EQS786457 EGW786457 DXA786457 DNE786457 DDI786457 CTM786457 CJQ786457 BZU786457 BPY786457 BGC786457 AWG786457 AMK786457 ACO786457 SS786457 IW786457 C786457 WVI720921 WLM720921 WBQ720921 VRU720921 VHY720921 UYC720921 UOG720921 UEK720921 TUO720921 TKS720921 TAW720921 SRA720921 SHE720921 RXI720921 RNM720921 RDQ720921 QTU720921 QJY720921 QAC720921 PQG720921 PGK720921 OWO720921 OMS720921 OCW720921 NTA720921 NJE720921 MZI720921 MPM720921 MFQ720921 LVU720921 LLY720921 LCC720921 KSG720921 KIK720921 JYO720921 JOS720921 JEW720921 IVA720921 ILE720921 IBI720921 HRM720921 HHQ720921 GXU720921 GNY720921 GEC720921 FUG720921 FKK720921 FAO720921 EQS720921 EGW720921 DXA720921 DNE720921 DDI720921 CTM720921 CJQ720921 BZU720921 BPY720921 BGC720921 AWG720921 AMK720921 ACO720921 SS720921 IW720921 C720921 WVI655385 WLM655385 WBQ655385 VRU655385 VHY655385 UYC655385 UOG655385 UEK655385 TUO655385 TKS655385 TAW655385 SRA655385 SHE655385 RXI655385 RNM655385 RDQ655385 QTU655385 QJY655385 QAC655385 PQG655385 PGK655385 OWO655385 OMS655385 OCW655385 NTA655385 NJE655385 MZI655385 MPM655385 MFQ655385 LVU655385 LLY655385 LCC655385 KSG655385 KIK655385 JYO655385 JOS655385 JEW655385 IVA655385 ILE655385 IBI655385 HRM655385 HHQ655385 GXU655385 GNY655385 GEC655385 FUG655385 FKK655385 FAO655385 EQS655385 EGW655385 DXA655385 DNE655385 DDI655385 CTM655385 CJQ655385 BZU655385 BPY655385 BGC655385 AWG655385 AMK655385 ACO655385 SS655385 IW655385 C655385 WVI589849 WLM589849 WBQ589849 VRU589849 VHY589849 UYC589849 UOG589849 UEK589849 TUO589849 TKS589849 TAW589849 SRA589849 SHE589849 RXI589849 RNM589849 RDQ589849 QTU589849 QJY589849 QAC589849 PQG589849 PGK589849 OWO589849 OMS589849 OCW589849 NTA589849 NJE589849 MZI589849 MPM589849 MFQ589849 LVU589849 LLY589849 LCC589849 KSG589849 KIK589849 JYO589849 JOS589849 JEW589849 IVA589849 ILE589849 IBI589849 HRM589849 HHQ589849 GXU589849 GNY589849 GEC589849 FUG589849 FKK589849 FAO589849 EQS589849 EGW589849 DXA589849 DNE589849 DDI589849 CTM589849 CJQ589849 BZU589849 BPY589849 BGC589849 AWG589849 AMK589849 ACO589849 SS589849 IW589849 C589849 WVI524313 WLM524313 WBQ524313 VRU524313 VHY524313 UYC524313 UOG524313 UEK524313 TUO524313 TKS524313 TAW524313 SRA524313 SHE524313 RXI524313 RNM524313 RDQ524313 QTU524313 QJY524313 QAC524313 PQG524313 PGK524313 OWO524313 OMS524313 OCW524313 NTA524313 NJE524313 MZI524313 MPM524313 MFQ524313 LVU524313 LLY524313 LCC524313 KSG524313 KIK524313 JYO524313 JOS524313 JEW524313 IVA524313 ILE524313 IBI524313 HRM524313 HHQ524313 GXU524313 GNY524313 GEC524313 FUG524313 FKK524313 FAO524313 EQS524313 EGW524313 DXA524313 DNE524313 DDI524313 CTM524313 CJQ524313 BZU524313 BPY524313 BGC524313 AWG524313 AMK524313 ACO524313 SS524313 IW524313 C524313 WVI458777 WLM458777 WBQ458777 VRU458777 VHY458777 UYC458777 UOG458777 UEK458777 TUO458777 TKS458777 TAW458777 SRA458777 SHE458777 RXI458777 RNM458777 RDQ458777 QTU458777 QJY458777 QAC458777 PQG458777 PGK458777 OWO458777 OMS458777 OCW458777 NTA458777 NJE458777 MZI458777 MPM458777 MFQ458777 LVU458777 LLY458777 LCC458777 KSG458777 KIK458777 JYO458777 JOS458777 JEW458777 IVA458777 ILE458777 IBI458777 HRM458777 HHQ458777 GXU458777 GNY458777 GEC458777 FUG458777 FKK458777 FAO458777 EQS458777 EGW458777 DXA458777 DNE458777 DDI458777 CTM458777 CJQ458777 BZU458777 BPY458777 BGC458777 AWG458777 AMK458777 ACO458777 SS458777 IW458777 C458777 WVI393241 WLM393241 WBQ393241 VRU393241 VHY393241 UYC393241 UOG393241 UEK393241 TUO393241 TKS393241 TAW393241 SRA393241 SHE393241 RXI393241 RNM393241 RDQ393241 QTU393241 QJY393241 QAC393241 PQG393241 PGK393241 OWO393241 OMS393241 OCW393241 NTA393241 NJE393241 MZI393241 MPM393241 MFQ393241 LVU393241 LLY393241 LCC393241 KSG393241 KIK393241 JYO393241 JOS393241 JEW393241 IVA393241 ILE393241 IBI393241 HRM393241 HHQ393241 GXU393241 GNY393241 GEC393241 FUG393241 FKK393241 FAO393241 EQS393241 EGW393241 DXA393241 DNE393241 DDI393241 CTM393241 CJQ393241 BZU393241 BPY393241 BGC393241 AWG393241 AMK393241 ACO393241 SS393241 IW393241 C393241 WVI327705 WLM327705 WBQ327705 VRU327705 VHY327705 UYC327705 UOG327705 UEK327705 TUO327705 TKS327705 TAW327705 SRA327705 SHE327705 RXI327705 RNM327705 RDQ327705 QTU327705 QJY327705 QAC327705 PQG327705 PGK327705 OWO327705 OMS327705 OCW327705 NTA327705 NJE327705 MZI327705 MPM327705 MFQ327705 LVU327705 LLY327705 LCC327705 KSG327705 KIK327705 JYO327705 JOS327705 JEW327705 IVA327705 ILE327705 IBI327705 HRM327705 HHQ327705 GXU327705 GNY327705 GEC327705 FUG327705 FKK327705 FAO327705 EQS327705 EGW327705 DXA327705 DNE327705 DDI327705 CTM327705 CJQ327705 BZU327705 BPY327705 BGC327705 AWG327705 AMK327705 ACO327705 SS327705 IW327705 C327705 WVI262169 WLM262169 WBQ262169 VRU262169 VHY262169 UYC262169 UOG262169 UEK262169 TUO262169 TKS262169 TAW262169 SRA262169 SHE262169 RXI262169 RNM262169 RDQ262169 QTU262169 QJY262169 QAC262169 PQG262169 PGK262169 OWO262169 OMS262169 OCW262169 NTA262169 NJE262169 MZI262169 MPM262169 MFQ262169 LVU262169 LLY262169 LCC262169 KSG262169 KIK262169 JYO262169 JOS262169 JEW262169 IVA262169 ILE262169 IBI262169 HRM262169 HHQ262169 GXU262169 GNY262169 GEC262169 FUG262169 FKK262169 FAO262169 EQS262169 EGW262169 DXA262169 DNE262169 DDI262169 CTM262169 CJQ262169 BZU262169 BPY262169 BGC262169 AWG262169 AMK262169 ACO262169 SS262169 IW262169 C262169 WVI196633 WLM196633 WBQ196633 VRU196633 VHY196633 UYC196633 UOG196633 UEK196633 TUO196633 TKS196633 TAW196633 SRA196633 SHE196633 RXI196633 RNM196633 RDQ196633 QTU196633 QJY196633 QAC196633 PQG196633 PGK196633 OWO196633 OMS196633 OCW196633 NTA196633 NJE196633 MZI196633 MPM196633 MFQ196633 LVU196633 LLY196633 LCC196633 KSG196633 KIK196633 JYO196633 JOS196633 JEW196633 IVA196633 ILE196633 IBI196633 HRM196633 HHQ196633 GXU196633 GNY196633 GEC196633 FUG196633 FKK196633 FAO196633 EQS196633 EGW196633 DXA196633 DNE196633 DDI196633 CTM196633 CJQ196633 BZU196633 BPY196633 BGC196633 AWG196633 AMK196633 ACO196633 SS196633 IW196633 C196633 WVI131097 WLM131097 WBQ131097 VRU131097 VHY131097 UYC131097 UOG131097 UEK131097 TUO131097 TKS131097 TAW131097 SRA131097 SHE131097 RXI131097 RNM131097 RDQ131097 QTU131097 QJY131097 QAC131097 PQG131097 PGK131097 OWO131097 OMS131097 OCW131097 NTA131097 NJE131097 MZI131097 MPM131097 MFQ131097 LVU131097 LLY131097 LCC131097 KSG131097 KIK131097 JYO131097 JOS131097 JEW131097 IVA131097 ILE131097 IBI131097 HRM131097 HHQ131097 GXU131097 GNY131097 GEC131097 FUG131097 FKK131097 FAO131097 EQS131097 EGW131097 DXA131097 DNE131097 DDI131097 CTM131097 CJQ131097 BZU131097 BPY131097 BGC131097 AWG131097 AMK131097 ACO131097 SS131097 IW131097 C131097 WVI65561 WLM65561 WBQ65561 VRU65561 VHY65561 UYC65561 UOG65561 UEK65561 TUO65561 TKS65561 TAW65561 SRA65561 SHE65561 RXI65561 RNM65561 RDQ65561 QTU65561 QJY65561 QAC65561 PQG65561 PGK65561 OWO65561 OMS65561 OCW65561 NTA65561 NJE65561 MZI65561 MPM65561 MFQ65561 LVU65561 LLY65561 LCC65561 KSG65561 KIK65561 JYO65561 JOS65561 JEW65561 IVA65561 ILE65561 IBI65561 HRM65561 HHQ65561 GXU65561 GNY65561 GEC65561 FUG65561 FKK65561 FAO65561 EQS65561 EGW65561 DXA65561 DNE65561 DDI65561 CTM65561 CJQ65561 BZU65561 BPY65561 BGC65561 AWG65561 AMK65561 ACO65561 SS65561 IW65561 C65561 WLM983065">
      <formula1>0</formula1>
      <formula2>1</formula2>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50"/>
  <sheetViews>
    <sheetView topLeftCell="A40" zoomScale="50" zoomScaleNormal="50" workbookViewId="0">
      <selection activeCell="J51" sqref="J51"/>
    </sheetView>
  </sheetViews>
  <sheetFormatPr baseColWidth="10" defaultRowHeight="14.4" x14ac:dyDescent="0.3"/>
  <cols>
    <col min="1" max="1" width="3.109375" style="9" bestFit="1" customWidth="1"/>
    <col min="2" max="2" width="58.88671875" style="9" customWidth="1"/>
    <col min="3" max="3" width="31.109375" style="9" customWidth="1"/>
    <col min="4" max="4" width="26.6640625" style="9" customWidth="1"/>
    <col min="5" max="5" width="25" style="88" customWidth="1"/>
    <col min="6" max="7" width="29.6640625" style="9" customWidth="1"/>
    <col min="8" max="8" width="23" style="9" customWidth="1"/>
    <col min="9" max="9" width="27.33203125" style="9" customWidth="1"/>
    <col min="10" max="10" width="17.5546875" style="9" customWidth="1"/>
    <col min="11" max="11" width="14.6640625" style="9" customWidth="1"/>
    <col min="12" max="12" width="17.6640625" style="9" customWidth="1"/>
    <col min="13" max="14" width="26.33203125" style="9" customWidth="1"/>
    <col min="15" max="15" width="22.109375" style="9" customWidth="1"/>
    <col min="16" max="16" width="26.109375" style="9" customWidth="1"/>
    <col min="17" max="17" width="19.5546875" style="9" bestFit="1" customWidth="1"/>
    <col min="18" max="18" width="21.88671875" style="9" customWidth="1"/>
    <col min="19" max="19" width="18.33203125" style="9" customWidth="1"/>
    <col min="20" max="23" width="6.44140625" style="9" customWidth="1"/>
    <col min="24" max="252" width="11.44140625" style="9"/>
    <col min="253" max="253" width="1" style="9" customWidth="1"/>
    <col min="254" max="254" width="4.33203125" style="9" customWidth="1"/>
    <col min="255" max="255" width="34.6640625" style="9" customWidth="1"/>
    <col min="256" max="256" width="0" style="9" hidden="1" customWidth="1"/>
    <col min="257" max="257" width="20" style="9" customWidth="1"/>
    <col min="258" max="258" width="20.88671875" style="9" customWidth="1"/>
    <col min="259" max="259" width="25" style="9" customWidth="1"/>
    <col min="260" max="260" width="18.6640625" style="9" customWidth="1"/>
    <col min="261" max="261" width="29.6640625" style="9" customWidth="1"/>
    <col min="262" max="262" width="13.44140625" style="9" customWidth="1"/>
    <col min="263" max="263" width="13.88671875" style="9" customWidth="1"/>
    <col min="264" max="268" width="16.5546875" style="9" customWidth="1"/>
    <col min="269" max="269" width="20.5546875" style="9" customWidth="1"/>
    <col min="270" max="270" width="21.109375" style="9" customWidth="1"/>
    <col min="271" max="271" width="9.5546875" style="9" customWidth="1"/>
    <col min="272" max="272" width="0.44140625" style="9" customWidth="1"/>
    <col min="273" max="279" width="6.44140625" style="9" customWidth="1"/>
    <col min="280" max="508" width="11.44140625" style="9"/>
    <col min="509" max="509" width="1" style="9" customWidth="1"/>
    <col min="510" max="510" width="4.33203125" style="9" customWidth="1"/>
    <col min="511" max="511" width="34.6640625" style="9" customWidth="1"/>
    <col min="512" max="512" width="0" style="9" hidden="1" customWidth="1"/>
    <col min="513" max="513" width="20" style="9" customWidth="1"/>
    <col min="514" max="514" width="20.88671875" style="9" customWidth="1"/>
    <col min="515" max="515" width="25" style="9" customWidth="1"/>
    <col min="516" max="516" width="18.6640625" style="9" customWidth="1"/>
    <col min="517" max="517" width="29.6640625" style="9" customWidth="1"/>
    <col min="518" max="518" width="13.44140625" style="9" customWidth="1"/>
    <col min="519" max="519" width="13.88671875" style="9" customWidth="1"/>
    <col min="520" max="524" width="16.5546875" style="9" customWidth="1"/>
    <col min="525" max="525" width="20.5546875" style="9" customWidth="1"/>
    <col min="526" max="526" width="21.109375" style="9" customWidth="1"/>
    <col min="527" max="527" width="9.5546875" style="9" customWidth="1"/>
    <col min="528" max="528" width="0.44140625" style="9" customWidth="1"/>
    <col min="529" max="535" width="6.44140625" style="9" customWidth="1"/>
    <col min="536" max="764" width="11.44140625" style="9"/>
    <col min="765" max="765" width="1" style="9" customWidth="1"/>
    <col min="766" max="766" width="4.33203125" style="9" customWidth="1"/>
    <col min="767" max="767" width="34.6640625" style="9" customWidth="1"/>
    <col min="768" max="768" width="0" style="9" hidden="1" customWidth="1"/>
    <col min="769" max="769" width="20" style="9" customWidth="1"/>
    <col min="770" max="770" width="20.88671875" style="9" customWidth="1"/>
    <col min="771" max="771" width="25" style="9" customWidth="1"/>
    <col min="772" max="772" width="18.6640625" style="9" customWidth="1"/>
    <col min="773" max="773" width="29.6640625" style="9" customWidth="1"/>
    <col min="774" max="774" width="13.44140625" style="9" customWidth="1"/>
    <col min="775" max="775" width="13.88671875" style="9" customWidth="1"/>
    <col min="776" max="780" width="16.5546875" style="9" customWidth="1"/>
    <col min="781" max="781" width="20.5546875" style="9" customWidth="1"/>
    <col min="782" max="782" width="21.109375" style="9" customWidth="1"/>
    <col min="783" max="783" width="9.5546875" style="9" customWidth="1"/>
    <col min="784" max="784" width="0.44140625" style="9" customWidth="1"/>
    <col min="785" max="791" width="6.44140625" style="9" customWidth="1"/>
    <col min="792" max="1020" width="11.44140625" style="9"/>
    <col min="1021" max="1021" width="1" style="9" customWidth="1"/>
    <col min="1022" max="1022" width="4.33203125" style="9" customWidth="1"/>
    <col min="1023" max="1023" width="34.6640625" style="9" customWidth="1"/>
    <col min="1024" max="1024" width="0" style="9" hidden="1" customWidth="1"/>
    <col min="1025" max="1025" width="20" style="9" customWidth="1"/>
    <col min="1026" max="1026" width="20.88671875" style="9" customWidth="1"/>
    <col min="1027" max="1027" width="25" style="9" customWidth="1"/>
    <col min="1028" max="1028" width="18.6640625" style="9" customWidth="1"/>
    <col min="1029" max="1029" width="29.6640625" style="9" customWidth="1"/>
    <col min="1030" max="1030" width="13.44140625" style="9" customWidth="1"/>
    <col min="1031" max="1031" width="13.88671875" style="9" customWidth="1"/>
    <col min="1032" max="1036" width="16.5546875" style="9" customWidth="1"/>
    <col min="1037" max="1037" width="20.5546875" style="9" customWidth="1"/>
    <col min="1038" max="1038" width="21.109375" style="9" customWidth="1"/>
    <col min="1039" max="1039" width="9.5546875" style="9" customWidth="1"/>
    <col min="1040" max="1040" width="0.44140625" style="9" customWidth="1"/>
    <col min="1041" max="1047" width="6.44140625" style="9" customWidth="1"/>
    <col min="1048" max="1276" width="11.44140625" style="9"/>
    <col min="1277" max="1277" width="1" style="9" customWidth="1"/>
    <col min="1278" max="1278" width="4.33203125" style="9" customWidth="1"/>
    <col min="1279" max="1279" width="34.6640625" style="9" customWidth="1"/>
    <col min="1280" max="1280" width="0" style="9" hidden="1" customWidth="1"/>
    <col min="1281" max="1281" width="20" style="9" customWidth="1"/>
    <col min="1282" max="1282" width="20.88671875" style="9" customWidth="1"/>
    <col min="1283" max="1283" width="25" style="9" customWidth="1"/>
    <col min="1284" max="1284" width="18.6640625" style="9" customWidth="1"/>
    <col min="1285" max="1285" width="29.6640625" style="9" customWidth="1"/>
    <col min="1286" max="1286" width="13.44140625" style="9" customWidth="1"/>
    <col min="1287" max="1287" width="13.88671875" style="9" customWidth="1"/>
    <col min="1288" max="1292" width="16.5546875" style="9" customWidth="1"/>
    <col min="1293" max="1293" width="20.5546875" style="9" customWidth="1"/>
    <col min="1294" max="1294" width="21.109375" style="9" customWidth="1"/>
    <col min="1295" max="1295" width="9.5546875" style="9" customWidth="1"/>
    <col min="1296" max="1296" width="0.44140625" style="9" customWidth="1"/>
    <col min="1297" max="1303" width="6.44140625" style="9" customWidth="1"/>
    <col min="1304" max="1532" width="11.44140625" style="9"/>
    <col min="1533" max="1533" width="1" style="9" customWidth="1"/>
    <col min="1534" max="1534" width="4.33203125" style="9" customWidth="1"/>
    <col min="1535" max="1535" width="34.6640625" style="9" customWidth="1"/>
    <col min="1536" max="1536" width="0" style="9" hidden="1" customWidth="1"/>
    <col min="1537" max="1537" width="20" style="9" customWidth="1"/>
    <col min="1538" max="1538" width="20.88671875" style="9" customWidth="1"/>
    <col min="1539" max="1539" width="25" style="9" customWidth="1"/>
    <col min="1540" max="1540" width="18.6640625" style="9" customWidth="1"/>
    <col min="1541" max="1541" width="29.6640625" style="9" customWidth="1"/>
    <col min="1542" max="1542" width="13.44140625" style="9" customWidth="1"/>
    <col min="1543" max="1543" width="13.88671875" style="9" customWidth="1"/>
    <col min="1544" max="1548" width="16.5546875" style="9" customWidth="1"/>
    <col min="1549" max="1549" width="20.5546875" style="9" customWidth="1"/>
    <col min="1550" max="1550" width="21.109375" style="9" customWidth="1"/>
    <col min="1551" max="1551" width="9.5546875" style="9" customWidth="1"/>
    <col min="1552" max="1552" width="0.44140625" style="9" customWidth="1"/>
    <col min="1553" max="1559" width="6.44140625" style="9" customWidth="1"/>
    <col min="1560" max="1788" width="11.44140625" style="9"/>
    <col min="1789" max="1789" width="1" style="9" customWidth="1"/>
    <col min="1790" max="1790" width="4.33203125" style="9" customWidth="1"/>
    <col min="1791" max="1791" width="34.6640625" style="9" customWidth="1"/>
    <col min="1792" max="1792" width="0" style="9" hidden="1" customWidth="1"/>
    <col min="1793" max="1793" width="20" style="9" customWidth="1"/>
    <col min="1794" max="1794" width="20.88671875" style="9" customWidth="1"/>
    <col min="1795" max="1795" width="25" style="9" customWidth="1"/>
    <col min="1796" max="1796" width="18.6640625" style="9" customWidth="1"/>
    <col min="1797" max="1797" width="29.6640625" style="9" customWidth="1"/>
    <col min="1798" max="1798" width="13.44140625" style="9" customWidth="1"/>
    <col min="1799" max="1799" width="13.88671875" style="9" customWidth="1"/>
    <col min="1800" max="1804" width="16.5546875" style="9" customWidth="1"/>
    <col min="1805" max="1805" width="20.5546875" style="9" customWidth="1"/>
    <col min="1806" max="1806" width="21.109375" style="9" customWidth="1"/>
    <col min="1807" max="1807" width="9.5546875" style="9" customWidth="1"/>
    <col min="1808" max="1808" width="0.44140625" style="9" customWidth="1"/>
    <col min="1809" max="1815" width="6.44140625" style="9" customWidth="1"/>
    <col min="1816" max="2044" width="11.44140625" style="9"/>
    <col min="2045" max="2045" width="1" style="9" customWidth="1"/>
    <col min="2046" max="2046" width="4.33203125" style="9" customWidth="1"/>
    <col min="2047" max="2047" width="34.6640625" style="9" customWidth="1"/>
    <col min="2048" max="2048" width="0" style="9" hidden="1" customWidth="1"/>
    <col min="2049" max="2049" width="20" style="9" customWidth="1"/>
    <col min="2050" max="2050" width="20.88671875" style="9" customWidth="1"/>
    <col min="2051" max="2051" width="25" style="9" customWidth="1"/>
    <col min="2052" max="2052" width="18.6640625" style="9" customWidth="1"/>
    <col min="2053" max="2053" width="29.6640625" style="9" customWidth="1"/>
    <col min="2054" max="2054" width="13.44140625" style="9" customWidth="1"/>
    <col min="2055" max="2055" width="13.88671875" style="9" customWidth="1"/>
    <col min="2056" max="2060" width="16.5546875" style="9" customWidth="1"/>
    <col min="2061" max="2061" width="20.5546875" style="9" customWidth="1"/>
    <col min="2062" max="2062" width="21.109375" style="9" customWidth="1"/>
    <col min="2063" max="2063" width="9.5546875" style="9" customWidth="1"/>
    <col min="2064" max="2064" width="0.44140625" style="9" customWidth="1"/>
    <col min="2065" max="2071" width="6.44140625" style="9" customWidth="1"/>
    <col min="2072" max="2300" width="11.44140625" style="9"/>
    <col min="2301" max="2301" width="1" style="9" customWidth="1"/>
    <col min="2302" max="2302" width="4.33203125" style="9" customWidth="1"/>
    <col min="2303" max="2303" width="34.6640625" style="9" customWidth="1"/>
    <col min="2304" max="2304" width="0" style="9" hidden="1" customWidth="1"/>
    <col min="2305" max="2305" width="20" style="9" customWidth="1"/>
    <col min="2306" max="2306" width="20.88671875" style="9" customWidth="1"/>
    <col min="2307" max="2307" width="25" style="9" customWidth="1"/>
    <col min="2308" max="2308" width="18.6640625" style="9" customWidth="1"/>
    <col min="2309" max="2309" width="29.6640625" style="9" customWidth="1"/>
    <col min="2310" max="2310" width="13.44140625" style="9" customWidth="1"/>
    <col min="2311" max="2311" width="13.88671875" style="9" customWidth="1"/>
    <col min="2312" max="2316" width="16.5546875" style="9" customWidth="1"/>
    <col min="2317" max="2317" width="20.5546875" style="9" customWidth="1"/>
    <col min="2318" max="2318" width="21.109375" style="9" customWidth="1"/>
    <col min="2319" max="2319" width="9.5546875" style="9" customWidth="1"/>
    <col min="2320" max="2320" width="0.44140625" style="9" customWidth="1"/>
    <col min="2321" max="2327" width="6.44140625" style="9" customWidth="1"/>
    <col min="2328" max="2556" width="11.44140625" style="9"/>
    <col min="2557" max="2557" width="1" style="9" customWidth="1"/>
    <col min="2558" max="2558" width="4.33203125" style="9" customWidth="1"/>
    <col min="2559" max="2559" width="34.6640625" style="9" customWidth="1"/>
    <col min="2560" max="2560" width="0" style="9" hidden="1" customWidth="1"/>
    <col min="2561" max="2561" width="20" style="9" customWidth="1"/>
    <col min="2562" max="2562" width="20.88671875" style="9" customWidth="1"/>
    <col min="2563" max="2563" width="25" style="9" customWidth="1"/>
    <col min="2564" max="2564" width="18.6640625" style="9" customWidth="1"/>
    <col min="2565" max="2565" width="29.6640625" style="9" customWidth="1"/>
    <col min="2566" max="2566" width="13.44140625" style="9" customWidth="1"/>
    <col min="2567" max="2567" width="13.88671875" style="9" customWidth="1"/>
    <col min="2568" max="2572" width="16.5546875" style="9" customWidth="1"/>
    <col min="2573" max="2573" width="20.5546875" style="9" customWidth="1"/>
    <col min="2574" max="2574" width="21.109375" style="9" customWidth="1"/>
    <col min="2575" max="2575" width="9.5546875" style="9" customWidth="1"/>
    <col min="2576" max="2576" width="0.44140625" style="9" customWidth="1"/>
    <col min="2577" max="2583" width="6.44140625" style="9" customWidth="1"/>
    <col min="2584" max="2812" width="11.44140625" style="9"/>
    <col min="2813" max="2813" width="1" style="9" customWidth="1"/>
    <col min="2814" max="2814" width="4.33203125" style="9" customWidth="1"/>
    <col min="2815" max="2815" width="34.6640625" style="9" customWidth="1"/>
    <col min="2816" max="2816" width="0" style="9" hidden="1" customWidth="1"/>
    <col min="2817" max="2817" width="20" style="9" customWidth="1"/>
    <col min="2818" max="2818" width="20.88671875" style="9" customWidth="1"/>
    <col min="2819" max="2819" width="25" style="9" customWidth="1"/>
    <col min="2820" max="2820" width="18.6640625" style="9" customWidth="1"/>
    <col min="2821" max="2821" width="29.6640625" style="9" customWidth="1"/>
    <col min="2822" max="2822" width="13.44140625" style="9" customWidth="1"/>
    <col min="2823" max="2823" width="13.88671875" style="9" customWidth="1"/>
    <col min="2824" max="2828" width="16.5546875" style="9" customWidth="1"/>
    <col min="2829" max="2829" width="20.5546875" style="9" customWidth="1"/>
    <col min="2830" max="2830" width="21.109375" style="9" customWidth="1"/>
    <col min="2831" max="2831" width="9.5546875" style="9" customWidth="1"/>
    <col min="2832" max="2832" width="0.44140625" style="9" customWidth="1"/>
    <col min="2833" max="2839" width="6.44140625" style="9" customWidth="1"/>
    <col min="2840" max="3068" width="11.44140625" style="9"/>
    <col min="3069" max="3069" width="1" style="9" customWidth="1"/>
    <col min="3070" max="3070" width="4.33203125" style="9" customWidth="1"/>
    <col min="3071" max="3071" width="34.6640625" style="9" customWidth="1"/>
    <col min="3072" max="3072" width="0" style="9" hidden="1" customWidth="1"/>
    <col min="3073" max="3073" width="20" style="9" customWidth="1"/>
    <col min="3074" max="3074" width="20.88671875" style="9" customWidth="1"/>
    <col min="3075" max="3075" width="25" style="9" customWidth="1"/>
    <col min="3076" max="3076" width="18.6640625" style="9" customWidth="1"/>
    <col min="3077" max="3077" width="29.6640625" style="9" customWidth="1"/>
    <col min="3078" max="3078" width="13.44140625" style="9" customWidth="1"/>
    <col min="3079" max="3079" width="13.88671875" style="9" customWidth="1"/>
    <col min="3080" max="3084" width="16.5546875" style="9" customWidth="1"/>
    <col min="3085" max="3085" width="20.5546875" style="9" customWidth="1"/>
    <col min="3086" max="3086" width="21.109375" style="9" customWidth="1"/>
    <col min="3087" max="3087" width="9.5546875" style="9" customWidth="1"/>
    <col min="3088" max="3088" width="0.44140625" style="9" customWidth="1"/>
    <col min="3089" max="3095" width="6.44140625" style="9" customWidth="1"/>
    <col min="3096" max="3324" width="11.44140625" style="9"/>
    <col min="3325" max="3325" width="1" style="9" customWidth="1"/>
    <col min="3326" max="3326" width="4.33203125" style="9" customWidth="1"/>
    <col min="3327" max="3327" width="34.6640625" style="9" customWidth="1"/>
    <col min="3328" max="3328" width="0" style="9" hidden="1" customWidth="1"/>
    <col min="3329" max="3329" width="20" style="9" customWidth="1"/>
    <col min="3330" max="3330" width="20.88671875" style="9" customWidth="1"/>
    <col min="3331" max="3331" width="25" style="9" customWidth="1"/>
    <col min="3332" max="3332" width="18.6640625" style="9" customWidth="1"/>
    <col min="3333" max="3333" width="29.6640625" style="9" customWidth="1"/>
    <col min="3334" max="3334" width="13.44140625" style="9" customWidth="1"/>
    <col min="3335" max="3335" width="13.88671875" style="9" customWidth="1"/>
    <col min="3336" max="3340" width="16.5546875" style="9" customWidth="1"/>
    <col min="3341" max="3341" width="20.5546875" style="9" customWidth="1"/>
    <col min="3342" max="3342" width="21.109375" style="9" customWidth="1"/>
    <col min="3343" max="3343" width="9.5546875" style="9" customWidth="1"/>
    <col min="3344" max="3344" width="0.44140625" style="9" customWidth="1"/>
    <col min="3345" max="3351" width="6.44140625" style="9" customWidth="1"/>
    <col min="3352" max="3580" width="11.44140625" style="9"/>
    <col min="3581" max="3581" width="1" style="9" customWidth="1"/>
    <col min="3582" max="3582" width="4.33203125" style="9" customWidth="1"/>
    <col min="3583" max="3583" width="34.6640625" style="9" customWidth="1"/>
    <col min="3584" max="3584" width="0" style="9" hidden="1" customWidth="1"/>
    <col min="3585" max="3585" width="20" style="9" customWidth="1"/>
    <col min="3586" max="3586" width="20.88671875" style="9" customWidth="1"/>
    <col min="3587" max="3587" width="25" style="9" customWidth="1"/>
    <col min="3588" max="3588" width="18.6640625" style="9" customWidth="1"/>
    <col min="3589" max="3589" width="29.6640625" style="9" customWidth="1"/>
    <col min="3590" max="3590" width="13.44140625" style="9" customWidth="1"/>
    <col min="3591" max="3591" width="13.88671875" style="9" customWidth="1"/>
    <col min="3592" max="3596" width="16.5546875" style="9" customWidth="1"/>
    <col min="3597" max="3597" width="20.5546875" style="9" customWidth="1"/>
    <col min="3598" max="3598" width="21.109375" style="9" customWidth="1"/>
    <col min="3599" max="3599" width="9.5546875" style="9" customWidth="1"/>
    <col min="3600" max="3600" width="0.44140625" style="9" customWidth="1"/>
    <col min="3601" max="3607" width="6.44140625" style="9" customWidth="1"/>
    <col min="3608" max="3836" width="11.44140625" style="9"/>
    <col min="3837" max="3837" width="1" style="9" customWidth="1"/>
    <col min="3838" max="3838" width="4.33203125" style="9" customWidth="1"/>
    <col min="3839" max="3839" width="34.6640625" style="9" customWidth="1"/>
    <col min="3840" max="3840" width="0" style="9" hidden="1" customWidth="1"/>
    <col min="3841" max="3841" width="20" style="9" customWidth="1"/>
    <col min="3842" max="3842" width="20.88671875" style="9" customWidth="1"/>
    <col min="3843" max="3843" width="25" style="9" customWidth="1"/>
    <col min="3844" max="3844" width="18.6640625" style="9" customWidth="1"/>
    <col min="3845" max="3845" width="29.6640625" style="9" customWidth="1"/>
    <col min="3846" max="3846" width="13.44140625" style="9" customWidth="1"/>
    <col min="3847" max="3847" width="13.88671875" style="9" customWidth="1"/>
    <col min="3848" max="3852" width="16.5546875" style="9" customWidth="1"/>
    <col min="3853" max="3853" width="20.5546875" style="9" customWidth="1"/>
    <col min="3854" max="3854" width="21.109375" style="9" customWidth="1"/>
    <col min="3855" max="3855" width="9.5546875" style="9" customWidth="1"/>
    <col min="3856" max="3856" width="0.44140625" style="9" customWidth="1"/>
    <col min="3857" max="3863" width="6.44140625" style="9" customWidth="1"/>
    <col min="3864" max="4092" width="11.44140625" style="9"/>
    <col min="4093" max="4093" width="1" style="9" customWidth="1"/>
    <col min="4094" max="4094" width="4.33203125" style="9" customWidth="1"/>
    <col min="4095" max="4095" width="34.6640625" style="9" customWidth="1"/>
    <col min="4096" max="4096" width="0" style="9" hidden="1" customWidth="1"/>
    <col min="4097" max="4097" width="20" style="9" customWidth="1"/>
    <col min="4098" max="4098" width="20.88671875" style="9" customWidth="1"/>
    <col min="4099" max="4099" width="25" style="9" customWidth="1"/>
    <col min="4100" max="4100" width="18.6640625" style="9" customWidth="1"/>
    <col min="4101" max="4101" width="29.6640625" style="9" customWidth="1"/>
    <col min="4102" max="4102" width="13.44140625" style="9" customWidth="1"/>
    <col min="4103" max="4103" width="13.88671875" style="9" customWidth="1"/>
    <col min="4104" max="4108" width="16.5546875" style="9" customWidth="1"/>
    <col min="4109" max="4109" width="20.5546875" style="9" customWidth="1"/>
    <col min="4110" max="4110" width="21.109375" style="9" customWidth="1"/>
    <col min="4111" max="4111" width="9.5546875" style="9" customWidth="1"/>
    <col min="4112" max="4112" width="0.44140625" style="9" customWidth="1"/>
    <col min="4113" max="4119" width="6.44140625" style="9" customWidth="1"/>
    <col min="4120" max="4348" width="11.44140625" style="9"/>
    <col min="4349" max="4349" width="1" style="9" customWidth="1"/>
    <col min="4350" max="4350" width="4.33203125" style="9" customWidth="1"/>
    <col min="4351" max="4351" width="34.6640625" style="9" customWidth="1"/>
    <col min="4352" max="4352" width="0" style="9" hidden="1" customWidth="1"/>
    <col min="4353" max="4353" width="20" style="9" customWidth="1"/>
    <col min="4354" max="4354" width="20.88671875" style="9" customWidth="1"/>
    <col min="4355" max="4355" width="25" style="9" customWidth="1"/>
    <col min="4356" max="4356" width="18.6640625" style="9" customWidth="1"/>
    <col min="4357" max="4357" width="29.6640625" style="9" customWidth="1"/>
    <col min="4358" max="4358" width="13.44140625" style="9" customWidth="1"/>
    <col min="4359" max="4359" width="13.88671875" style="9" customWidth="1"/>
    <col min="4360" max="4364" width="16.5546875" style="9" customWidth="1"/>
    <col min="4365" max="4365" width="20.5546875" style="9" customWidth="1"/>
    <col min="4366" max="4366" width="21.109375" style="9" customWidth="1"/>
    <col min="4367" max="4367" width="9.5546875" style="9" customWidth="1"/>
    <col min="4368" max="4368" width="0.44140625" style="9" customWidth="1"/>
    <col min="4369" max="4375" width="6.44140625" style="9" customWidth="1"/>
    <col min="4376" max="4604" width="11.44140625" style="9"/>
    <col min="4605" max="4605" width="1" style="9" customWidth="1"/>
    <col min="4606" max="4606" width="4.33203125" style="9" customWidth="1"/>
    <col min="4607" max="4607" width="34.6640625" style="9" customWidth="1"/>
    <col min="4608" max="4608" width="0" style="9" hidden="1" customWidth="1"/>
    <col min="4609" max="4609" width="20" style="9" customWidth="1"/>
    <col min="4610" max="4610" width="20.88671875" style="9" customWidth="1"/>
    <col min="4611" max="4611" width="25" style="9" customWidth="1"/>
    <col min="4612" max="4612" width="18.6640625" style="9" customWidth="1"/>
    <col min="4613" max="4613" width="29.6640625" style="9" customWidth="1"/>
    <col min="4614" max="4614" width="13.44140625" style="9" customWidth="1"/>
    <col min="4615" max="4615" width="13.88671875" style="9" customWidth="1"/>
    <col min="4616" max="4620" width="16.5546875" style="9" customWidth="1"/>
    <col min="4621" max="4621" width="20.5546875" style="9" customWidth="1"/>
    <col min="4622" max="4622" width="21.109375" style="9" customWidth="1"/>
    <col min="4623" max="4623" width="9.5546875" style="9" customWidth="1"/>
    <col min="4624" max="4624" width="0.44140625" style="9" customWidth="1"/>
    <col min="4625" max="4631" width="6.44140625" style="9" customWidth="1"/>
    <col min="4632" max="4860" width="11.44140625" style="9"/>
    <col min="4861" max="4861" width="1" style="9" customWidth="1"/>
    <col min="4862" max="4862" width="4.33203125" style="9" customWidth="1"/>
    <col min="4863" max="4863" width="34.6640625" style="9" customWidth="1"/>
    <col min="4864" max="4864" width="0" style="9" hidden="1" customWidth="1"/>
    <col min="4865" max="4865" width="20" style="9" customWidth="1"/>
    <col min="4866" max="4866" width="20.88671875" style="9" customWidth="1"/>
    <col min="4867" max="4867" width="25" style="9" customWidth="1"/>
    <col min="4868" max="4868" width="18.6640625" style="9" customWidth="1"/>
    <col min="4869" max="4869" width="29.6640625" style="9" customWidth="1"/>
    <col min="4870" max="4870" width="13.44140625" style="9" customWidth="1"/>
    <col min="4871" max="4871" width="13.88671875" style="9" customWidth="1"/>
    <col min="4872" max="4876" width="16.5546875" style="9" customWidth="1"/>
    <col min="4877" max="4877" width="20.5546875" style="9" customWidth="1"/>
    <col min="4878" max="4878" width="21.109375" style="9" customWidth="1"/>
    <col min="4879" max="4879" width="9.5546875" style="9" customWidth="1"/>
    <col min="4880" max="4880" width="0.44140625" style="9" customWidth="1"/>
    <col min="4881" max="4887" width="6.44140625" style="9" customWidth="1"/>
    <col min="4888" max="5116" width="11.44140625" style="9"/>
    <col min="5117" max="5117" width="1" style="9" customWidth="1"/>
    <col min="5118" max="5118" width="4.33203125" style="9" customWidth="1"/>
    <col min="5119" max="5119" width="34.6640625" style="9" customWidth="1"/>
    <col min="5120" max="5120" width="0" style="9" hidden="1" customWidth="1"/>
    <col min="5121" max="5121" width="20" style="9" customWidth="1"/>
    <col min="5122" max="5122" width="20.88671875" style="9" customWidth="1"/>
    <col min="5123" max="5123" width="25" style="9" customWidth="1"/>
    <col min="5124" max="5124" width="18.6640625" style="9" customWidth="1"/>
    <col min="5125" max="5125" width="29.6640625" style="9" customWidth="1"/>
    <col min="5126" max="5126" width="13.44140625" style="9" customWidth="1"/>
    <col min="5127" max="5127" width="13.88671875" style="9" customWidth="1"/>
    <col min="5128" max="5132" width="16.5546875" style="9" customWidth="1"/>
    <col min="5133" max="5133" width="20.5546875" style="9" customWidth="1"/>
    <col min="5134" max="5134" width="21.109375" style="9" customWidth="1"/>
    <col min="5135" max="5135" width="9.5546875" style="9" customWidth="1"/>
    <col min="5136" max="5136" width="0.44140625" style="9" customWidth="1"/>
    <col min="5137" max="5143" width="6.44140625" style="9" customWidth="1"/>
    <col min="5144" max="5372" width="11.44140625" style="9"/>
    <col min="5373" max="5373" width="1" style="9" customWidth="1"/>
    <col min="5374" max="5374" width="4.33203125" style="9" customWidth="1"/>
    <col min="5375" max="5375" width="34.6640625" style="9" customWidth="1"/>
    <col min="5376" max="5376" width="0" style="9" hidden="1" customWidth="1"/>
    <col min="5377" max="5377" width="20" style="9" customWidth="1"/>
    <col min="5378" max="5378" width="20.88671875" style="9" customWidth="1"/>
    <col min="5379" max="5379" width="25" style="9" customWidth="1"/>
    <col min="5380" max="5380" width="18.6640625" style="9" customWidth="1"/>
    <col min="5381" max="5381" width="29.6640625" style="9" customWidth="1"/>
    <col min="5382" max="5382" width="13.44140625" style="9" customWidth="1"/>
    <col min="5383" max="5383" width="13.88671875" style="9" customWidth="1"/>
    <col min="5384" max="5388" width="16.5546875" style="9" customWidth="1"/>
    <col min="5389" max="5389" width="20.5546875" style="9" customWidth="1"/>
    <col min="5390" max="5390" width="21.109375" style="9" customWidth="1"/>
    <col min="5391" max="5391" width="9.5546875" style="9" customWidth="1"/>
    <col min="5392" max="5392" width="0.44140625" style="9" customWidth="1"/>
    <col min="5393" max="5399" width="6.44140625" style="9" customWidth="1"/>
    <col min="5400" max="5628" width="11.44140625" style="9"/>
    <col min="5629" max="5629" width="1" style="9" customWidth="1"/>
    <col min="5630" max="5630" width="4.33203125" style="9" customWidth="1"/>
    <col min="5631" max="5631" width="34.6640625" style="9" customWidth="1"/>
    <col min="5632" max="5632" width="0" style="9" hidden="1" customWidth="1"/>
    <col min="5633" max="5633" width="20" style="9" customWidth="1"/>
    <col min="5634" max="5634" width="20.88671875" style="9" customWidth="1"/>
    <col min="5635" max="5635" width="25" style="9" customWidth="1"/>
    <col min="5636" max="5636" width="18.6640625" style="9" customWidth="1"/>
    <col min="5637" max="5637" width="29.6640625" style="9" customWidth="1"/>
    <col min="5638" max="5638" width="13.44140625" style="9" customWidth="1"/>
    <col min="5639" max="5639" width="13.88671875" style="9" customWidth="1"/>
    <col min="5640" max="5644" width="16.5546875" style="9" customWidth="1"/>
    <col min="5645" max="5645" width="20.5546875" style="9" customWidth="1"/>
    <col min="5646" max="5646" width="21.109375" style="9" customWidth="1"/>
    <col min="5647" max="5647" width="9.5546875" style="9" customWidth="1"/>
    <col min="5648" max="5648" width="0.44140625" style="9" customWidth="1"/>
    <col min="5649" max="5655" width="6.44140625" style="9" customWidth="1"/>
    <col min="5656" max="5884" width="11.44140625" style="9"/>
    <col min="5885" max="5885" width="1" style="9" customWidth="1"/>
    <col min="5886" max="5886" width="4.33203125" style="9" customWidth="1"/>
    <col min="5887" max="5887" width="34.6640625" style="9" customWidth="1"/>
    <col min="5888" max="5888" width="0" style="9" hidden="1" customWidth="1"/>
    <col min="5889" max="5889" width="20" style="9" customWidth="1"/>
    <col min="5890" max="5890" width="20.88671875" style="9" customWidth="1"/>
    <col min="5891" max="5891" width="25" style="9" customWidth="1"/>
    <col min="5892" max="5892" width="18.6640625" style="9" customWidth="1"/>
    <col min="5893" max="5893" width="29.6640625" style="9" customWidth="1"/>
    <col min="5894" max="5894" width="13.44140625" style="9" customWidth="1"/>
    <col min="5895" max="5895" width="13.88671875" style="9" customWidth="1"/>
    <col min="5896" max="5900" width="16.5546875" style="9" customWidth="1"/>
    <col min="5901" max="5901" width="20.5546875" style="9" customWidth="1"/>
    <col min="5902" max="5902" width="21.109375" style="9" customWidth="1"/>
    <col min="5903" max="5903" width="9.5546875" style="9" customWidth="1"/>
    <col min="5904" max="5904" width="0.44140625" style="9" customWidth="1"/>
    <col min="5905" max="5911" width="6.44140625" style="9" customWidth="1"/>
    <col min="5912" max="6140" width="11.44140625" style="9"/>
    <col min="6141" max="6141" width="1" style="9" customWidth="1"/>
    <col min="6142" max="6142" width="4.33203125" style="9" customWidth="1"/>
    <col min="6143" max="6143" width="34.6640625" style="9" customWidth="1"/>
    <col min="6144" max="6144" width="0" style="9" hidden="1" customWidth="1"/>
    <col min="6145" max="6145" width="20" style="9" customWidth="1"/>
    <col min="6146" max="6146" width="20.88671875" style="9" customWidth="1"/>
    <col min="6147" max="6147" width="25" style="9" customWidth="1"/>
    <col min="6148" max="6148" width="18.6640625" style="9" customWidth="1"/>
    <col min="6149" max="6149" width="29.6640625" style="9" customWidth="1"/>
    <col min="6150" max="6150" width="13.44140625" style="9" customWidth="1"/>
    <col min="6151" max="6151" width="13.88671875" style="9" customWidth="1"/>
    <col min="6152" max="6156" width="16.5546875" style="9" customWidth="1"/>
    <col min="6157" max="6157" width="20.5546875" style="9" customWidth="1"/>
    <col min="6158" max="6158" width="21.109375" style="9" customWidth="1"/>
    <col min="6159" max="6159" width="9.5546875" style="9" customWidth="1"/>
    <col min="6160" max="6160" width="0.44140625" style="9" customWidth="1"/>
    <col min="6161" max="6167" width="6.44140625" style="9" customWidth="1"/>
    <col min="6168" max="6396" width="11.44140625" style="9"/>
    <col min="6397" max="6397" width="1" style="9" customWidth="1"/>
    <col min="6398" max="6398" width="4.33203125" style="9" customWidth="1"/>
    <col min="6399" max="6399" width="34.6640625" style="9" customWidth="1"/>
    <col min="6400" max="6400" width="0" style="9" hidden="1" customWidth="1"/>
    <col min="6401" max="6401" width="20" style="9" customWidth="1"/>
    <col min="6402" max="6402" width="20.88671875" style="9" customWidth="1"/>
    <col min="6403" max="6403" width="25" style="9" customWidth="1"/>
    <col min="6404" max="6404" width="18.6640625" style="9" customWidth="1"/>
    <col min="6405" max="6405" width="29.6640625" style="9" customWidth="1"/>
    <col min="6406" max="6406" width="13.44140625" style="9" customWidth="1"/>
    <col min="6407" max="6407" width="13.88671875" style="9" customWidth="1"/>
    <col min="6408" max="6412" width="16.5546875" style="9" customWidth="1"/>
    <col min="6413" max="6413" width="20.5546875" style="9" customWidth="1"/>
    <col min="6414" max="6414" width="21.109375" style="9" customWidth="1"/>
    <col min="6415" max="6415" width="9.5546875" style="9" customWidth="1"/>
    <col min="6416" max="6416" width="0.44140625" style="9" customWidth="1"/>
    <col min="6417" max="6423" width="6.44140625" style="9" customWidth="1"/>
    <col min="6424" max="6652" width="11.44140625" style="9"/>
    <col min="6653" max="6653" width="1" style="9" customWidth="1"/>
    <col min="6654" max="6654" width="4.33203125" style="9" customWidth="1"/>
    <col min="6655" max="6655" width="34.6640625" style="9" customWidth="1"/>
    <col min="6656" max="6656" width="0" style="9" hidden="1" customWidth="1"/>
    <col min="6657" max="6657" width="20" style="9" customWidth="1"/>
    <col min="6658" max="6658" width="20.88671875" style="9" customWidth="1"/>
    <col min="6659" max="6659" width="25" style="9" customWidth="1"/>
    <col min="6660" max="6660" width="18.6640625" style="9" customWidth="1"/>
    <col min="6661" max="6661" width="29.6640625" style="9" customWidth="1"/>
    <col min="6662" max="6662" width="13.44140625" style="9" customWidth="1"/>
    <col min="6663" max="6663" width="13.88671875" style="9" customWidth="1"/>
    <col min="6664" max="6668" width="16.5546875" style="9" customWidth="1"/>
    <col min="6669" max="6669" width="20.5546875" style="9" customWidth="1"/>
    <col min="6670" max="6670" width="21.109375" style="9" customWidth="1"/>
    <col min="6671" max="6671" width="9.5546875" style="9" customWidth="1"/>
    <col min="6672" max="6672" width="0.44140625" style="9" customWidth="1"/>
    <col min="6673" max="6679" width="6.44140625" style="9" customWidth="1"/>
    <col min="6680" max="6908" width="11.44140625" style="9"/>
    <col min="6909" max="6909" width="1" style="9" customWidth="1"/>
    <col min="6910" max="6910" width="4.33203125" style="9" customWidth="1"/>
    <col min="6911" max="6911" width="34.6640625" style="9" customWidth="1"/>
    <col min="6912" max="6912" width="0" style="9" hidden="1" customWidth="1"/>
    <col min="6913" max="6913" width="20" style="9" customWidth="1"/>
    <col min="6914" max="6914" width="20.88671875" style="9" customWidth="1"/>
    <col min="6915" max="6915" width="25" style="9" customWidth="1"/>
    <col min="6916" max="6916" width="18.6640625" style="9" customWidth="1"/>
    <col min="6917" max="6917" width="29.6640625" style="9" customWidth="1"/>
    <col min="6918" max="6918" width="13.44140625" style="9" customWidth="1"/>
    <col min="6919" max="6919" width="13.88671875" style="9" customWidth="1"/>
    <col min="6920" max="6924" width="16.5546875" style="9" customWidth="1"/>
    <col min="6925" max="6925" width="20.5546875" style="9" customWidth="1"/>
    <col min="6926" max="6926" width="21.109375" style="9" customWidth="1"/>
    <col min="6927" max="6927" width="9.5546875" style="9" customWidth="1"/>
    <col min="6928" max="6928" width="0.44140625" style="9" customWidth="1"/>
    <col min="6929" max="6935" width="6.44140625" style="9" customWidth="1"/>
    <col min="6936" max="7164" width="11.44140625" style="9"/>
    <col min="7165" max="7165" width="1" style="9" customWidth="1"/>
    <col min="7166" max="7166" width="4.33203125" style="9" customWidth="1"/>
    <col min="7167" max="7167" width="34.6640625" style="9" customWidth="1"/>
    <col min="7168" max="7168" width="0" style="9" hidden="1" customWidth="1"/>
    <col min="7169" max="7169" width="20" style="9" customWidth="1"/>
    <col min="7170" max="7170" width="20.88671875" style="9" customWidth="1"/>
    <col min="7171" max="7171" width="25" style="9" customWidth="1"/>
    <col min="7172" max="7172" width="18.6640625" style="9" customWidth="1"/>
    <col min="7173" max="7173" width="29.6640625" style="9" customWidth="1"/>
    <col min="7174" max="7174" width="13.44140625" style="9" customWidth="1"/>
    <col min="7175" max="7175" width="13.88671875" style="9" customWidth="1"/>
    <col min="7176" max="7180" width="16.5546875" style="9" customWidth="1"/>
    <col min="7181" max="7181" width="20.5546875" style="9" customWidth="1"/>
    <col min="7182" max="7182" width="21.109375" style="9" customWidth="1"/>
    <col min="7183" max="7183" width="9.5546875" style="9" customWidth="1"/>
    <col min="7184" max="7184" width="0.44140625" style="9" customWidth="1"/>
    <col min="7185" max="7191" width="6.44140625" style="9" customWidth="1"/>
    <col min="7192" max="7420" width="11.44140625" style="9"/>
    <col min="7421" max="7421" width="1" style="9" customWidth="1"/>
    <col min="7422" max="7422" width="4.33203125" style="9" customWidth="1"/>
    <col min="7423" max="7423" width="34.6640625" style="9" customWidth="1"/>
    <col min="7424" max="7424" width="0" style="9" hidden="1" customWidth="1"/>
    <col min="7425" max="7425" width="20" style="9" customWidth="1"/>
    <col min="7426" max="7426" width="20.88671875" style="9" customWidth="1"/>
    <col min="7427" max="7427" width="25" style="9" customWidth="1"/>
    <col min="7428" max="7428" width="18.6640625" style="9" customWidth="1"/>
    <col min="7429" max="7429" width="29.6640625" style="9" customWidth="1"/>
    <col min="7430" max="7430" width="13.44140625" style="9" customWidth="1"/>
    <col min="7431" max="7431" width="13.88671875" style="9" customWidth="1"/>
    <col min="7432" max="7436" width="16.5546875" style="9" customWidth="1"/>
    <col min="7437" max="7437" width="20.5546875" style="9" customWidth="1"/>
    <col min="7438" max="7438" width="21.109375" style="9" customWidth="1"/>
    <col min="7439" max="7439" width="9.5546875" style="9" customWidth="1"/>
    <col min="7440" max="7440" width="0.44140625" style="9" customWidth="1"/>
    <col min="7441" max="7447" width="6.44140625" style="9" customWidth="1"/>
    <col min="7448" max="7676" width="11.44140625" style="9"/>
    <col min="7677" max="7677" width="1" style="9" customWidth="1"/>
    <col min="7678" max="7678" width="4.33203125" style="9" customWidth="1"/>
    <col min="7679" max="7679" width="34.6640625" style="9" customWidth="1"/>
    <col min="7680" max="7680" width="0" style="9" hidden="1" customWidth="1"/>
    <col min="7681" max="7681" width="20" style="9" customWidth="1"/>
    <col min="7682" max="7682" width="20.88671875" style="9" customWidth="1"/>
    <col min="7683" max="7683" width="25" style="9" customWidth="1"/>
    <col min="7684" max="7684" width="18.6640625" style="9" customWidth="1"/>
    <col min="7685" max="7685" width="29.6640625" style="9" customWidth="1"/>
    <col min="7686" max="7686" width="13.44140625" style="9" customWidth="1"/>
    <col min="7687" max="7687" width="13.88671875" style="9" customWidth="1"/>
    <col min="7688" max="7692" width="16.5546875" style="9" customWidth="1"/>
    <col min="7693" max="7693" width="20.5546875" style="9" customWidth="1"/>
    <col min="7694" max="7694" width="21.109375" style="9" customWidth="1"/>
    <col min="7695" max="7695" width="9.5546875" style="9" customWidth="1"/>
    <col min="7696" max="7696" width="0.44140625" style="9" customWidth="1"/>
    <col min="7697" max="7703" width="6.44140625" style="9" customWidth="1"/>
    <col min="7704" max="7932" width="11.44140625" style="9"/>
    <col min="7933" max="7933" width="1" style="9" customWidth="1"/>
    <col min="7934" max="7934" width="4.33203125" style="9" customWidth="1"/>
    <col min="7935" max="7935" width="34.6640625" style="9" customWidth="1"/>
    <col min="7936" max="7936" width="0" style="9" hidden="1" customWidth="1"/>
    <col min="7937" max="7937" width="20" style="9" customWidth="1"/>
    <col min="7938" max="7938" width="20.88671875" style="9" customWidth="1"/>
    <col min="7939" max="7939" width="25" style="9" customWidth="1"/>
    <col min="7940" max="7940" width="18.6640625" style="9" customWidth="1"/>
    <col min="7941" max="7941" width="29.6640625" style="9" customWidth="1"/>
    <col min="7942" max="7942" width="13.44140625" style="9" customWidth="1"/>
    <col min="7943" max="7943" width="13.88671875" style="9" customWidth="1"/>
    <col min="7944" max="7948" width="16.5546875" style="9" customWidth="1"/>
    <col min="7949" max="7949" width="20.5546875" style="9" customWidth="1"/>
    <col min="7950" max="7950" width="21.109375" style="9" customWidth="1"/>
    <col min="7951" max="7951" width="9.5546875" style="9" customWidth="1"/>
    <col min="7952" max="7952" width="0.44140625" style="9" customWidth="1"/>
    <col min="7953" max="7959" width="6.44140625" style="9" customWidth="1"/>
    <col min="7960" max="8188" width="11.44140625" style="9"/>
    <col min="8189" max="8189" width="1" style="9" customWidth="1"/>
    <col min="8190" max="8190" width="4.33203125" style="9" customWidth="1"/>
    <col min="8191" max="8191" width="34.6640625" style="9" customWidth="1"/>
    <col min="8192" max="8192" width="0" style="9" hidden="1" customWidth="1"/>
    <col min="8193" max="8193" width="20" style="9" customWidth="1"/>
    <col min="8194" max="8194" width="20.88671875" style="9" customWidth="1"/>
    <col min="8195" max="8195" width="25" style="9" customWidth="1"/>
    <col min="8196" max="8196" width="18.6640625" style="9" customWidth="1"/>
    <col min="8197" max="8197" width="29.6640625" style="9" customWidth="1"/>
    <col min="8198" max="8198" width="13.44140625" style="9" customWidth="1"/>
    <col min="8199" max="8199" width="13.88671875" style="9" customWidth="1"/>
    <col min="8200" max="8204" width="16.5546875" style="9" customWidth="1"/>
    <col min="8205" max="8205" width="20.5546875" style="9" customWidth="1"/>
    <col min="8206" max="8206" width="21.109375" style="9" customWidth="1"/>
    <col min="8207" max="8207" width="9.5546875" style="9" customWidth="1"/>
    <col min="8208" max="8208" width="0.44140625" style="9" customWidth="1"/>
    <col min="8209" max="8215" width="6.44140625" style="9" customWidth="1"/>
    <col min="8216" max="8444" width="11.44140625" style="9"/>
    <col min="8445" max="8445" width="1" style="9" customWidth="1"/>
    <col min="8446" max="8446" width="4.33203125" style="9" customWidth="1"/>
    <col min="8447" max="8447" width="34.6640625" style="9" customWidth="1"/>
    <col min="8448" max="8448" width="0" style="9" hidden="1" customWidth="1"/>
    <col min="8449" max="8449" width="20" style="9" customWidth="1"/>
    <col min="8450" max="8450" width="20.88671875" style="9" customWidth="1"/>
    <col min="8451" max="8451" width="25" style="9" customWidth="1"/>
    <col min="8452" max="8452" width="18.6640625" style="9" customWidth="1"/>
    <col min="8453" max="8453" width="29.6640625" style="9" customWidth="1"/>
    <col min="8454" max="8454" width="13.44140625" style="9" customWidth="1"/>
    <col min="8455" max="8455" width="13.88671875" style="9" customWidth="1"/>
    <col min="8456" max="8460" width="16.5546875" style="9" customWidth="1"/>
    <col min="8461" max="8461" width="20.5546875" style="9" customWidth="1"/>
    <col min="8462" max="8462" width="21.109375" style="9" customWidth="1"/>
    <col min="8463" max="8463" width="9.5546875" style="9" customWidth="1"/>
    <col min="8464" max="8464" width="0.44140625" style="9" customWidth="1"/>
    <col min="8465" max="8471" width="6.44140625" style="9" customWidth="1"/>
    <col min="8472" max="8700" width="11.44140625" style="9"/>
    <col min="8701" max="8701" width="1" style="9" customWidth="1"/>
    <col min="8702" max="8702" width="4.33203125" style="9" customWidth="1"/>
    <col min="8703" max="8703" width="34.6640625" style="9" customWidth="1"/>
    <col min="8704" max="8704" width="0" style="9" hidden="1" customWidth="1"/>
    <col min="8705" max="8705" width="20" style="9" customWidth="1"/>
    <col min="8706" max="8706" width="20.88671875" style="9" customWidth="1"/>
    <col min="8707" max="8707" width="25" style="9" customWidth="1"/>
    <col min="8708" max="8708" width="18.6640625" style="9" customWidth="1"/>
    <col min="8709" max="8709" width="29.6640625" style="9" customWidth="1"/>
    <col min="8710" max="8710" width="13.44140625" style="9" customWidth="1"/>
    <col min="8711" max="8711" width="13.88671875" style="9" customWidth="1"/>
    <col min="8712" max="8716" width="16.5546875" style="9" customWidth="1"/>
    <col min="8717" max="8717" width="20.5546875" style="9" customWidth="1"/>
    <col min="8718" max="8718" width="21.109375" style="9" customWidth="1"/>
    <col min="8719" max="8719" width="9.5546875" style="9" customWidth="1"/>
    <col min="8720" max="8720" width="0.44140625" style="9" customWidth="1"/>
    <col min="8721" max="8727" width="6.44140625" style="9" customWidth="1"/>
    <col min="8728" max="8956" width="11.44140625" style="9"/>
    <col min="8957" max="8957" width="1" style="9" customWidth="1"/>
    <col min="8958" max="8958" width="4.33203125" style="9" customWidth="1"/>
    <col min="8959" max="8959" width="34.6640625" style="9" customWidth="1"/>
    <col min="8960" max="8960" width="0" style="9" hidden="1" customWidth="1"/>
    <col min="8961" max="8961" width="20" style="9" customWidth="1"/>
    <col min="8962" max="8962" width="20.88671875" style="9" customWidth="1"/>
    <col min="8963" max="8963" width="25" style="9" customWidth="1"/>
    <col min="8964" max="8964" width="18.6640625" style="9" customWidth="1"/>
    <col min="8965" max="8965" width="29.6640625" style="9" customWidth="1"/>
    <col min="8966" max="8966" width="13.44140625" style="9" customWidth="1"/>
    <col min="8967" max="8967" width="13.88671875" style="9" customWidth="1"/>
    <col min="8968" max="8972" width="16.5546875" style="9" customWidth="1"/>
    <col min="8973" max="8973" width="20.5546875" style="9" customWidth="1"/>
    <col min="8974" max="8974" width="21.109375" style="9" customWidth="1"/>
    <col min="8975" max="8975" width="9.5546875" style="9" customWidth="1"/>
    <col min="8976" max="8976" width="0.44140625" style="9" customWidth="1"/>
    <col min="8977" max="8983" width="6.44140625" style="9" customWidth="1"/>
    <col min="8984" max="9212" width="11.44140625" style="9"/>
    <col min="9213" max="9213" width="1" style="9" customWidth="1"/>
    <col min="9214" max="9214" width="4.33203125" style="9" customWidth="1"/>
    <col min="9215" max="9215" width="34.6640625" style="9" customWidth="1"/>
    <col min="9216" max="9216" width="0" style="9" hidden="1" customWidth="1"/>
    <col min="9217" max="9217" width="20" style="9" customWidth="1"/>
    <col min="9218" max="9218" width="20.88671875" style="9" customWidth="1"/>
    <col min="9219" max="9219" width="25" style="9" customWidth="1"/>
    <col min="9220" max="9220" width="18.6640625" style="9" customWidth="1"/>
    <col min="9221" max="9221" width="29.6640625" style="9" customWidth="1"/>
    <col min="9222" max="9222" width="13.44140625" style="9" customWidth="1"/>
    <col min="9223" max="9223" width="13.88671875" style="9" customWidth="1"/>
    <col min="9224" max="9228" width="16.5546875" style="9" customWidth="1"/>
    <col min="9229" max="9229" width="20.5546875" style="9" customWidth="1"/>
    <col min="9230" max="9230" width="21.109375" style="9" customWidth="1"/>
    <col min="9231" max="9231" width="9.5546875" style="9" customWidth="1"/>
    <col min="9232" max="9232" width="0.44140625" style="9" customWidth="1"/>
    <col min="9233" max="9239" width="6.44140625" style="9" customWidth="1"/>
    <col min="9240" max="9468" width="11.44140625" style="9"/>
    <col min="9469" max="9469" width="1" style="9" customWidth="1"/>
    <col min="9470" max="9470" width="4.33203125" style="9" customWidth="1"/>
    <col min="9471" max="9471" width="34.6640625" style="9" customWidth="1"/>
    <col min="9472" max="9472" width="0" style="9" hidden="1" customWidth="1"/>
    <col min="9473" max="9473" width="20" style="9" customWidth="1"/>
    <col min="9474" max="9474" width="20.88671875" style="9" customWidth="1"/>
    <col min="9475" max="9475" width="25" style="9" customWidth="1"/>
    <col min="9476" max="9476" width="18.6640625" style="9" customWidth="1"/>
    <col min="9477" max="9477" width="29.6640625" style="9" customWidth="1"/>
    <col min="9478" max="9478" width="13.44140625" style="9" customWidth="1"/>
    <col min="9479" max="9479" width="13.88671875" style="9" customWidth="1"/>
    <col min="9480" max="9484" width="16.5546875" style="9" customWidth="1"/>
    <col min="9485" max="9485" width="20.5546875" style="9" customWidth="1"/>
    <col min="9486" max="9486" width="21.109375" style="9" customWidth="1"/>
    <col min="9487" max="9487" width="9.5546875" style="9" customWidth="1"/>
    <col min="9488" max="9488" width="0.44140625" style="9" customWidth="1"/>
    <col min="9489" max="9495" width="6.44140625" style="9" customWidth="1"/>
    <col min="9496" max="9724" width="11.44140625" style="9"/>
    <col min="9725" max="9725" width="1" style="9" customWidth="1"/>
    <col min="9726" max="9726" width="4.33203125" style="9" customWidth="1"/>
    <col min="9727" max="9727" width="34.6640625" style="9" customWidth="1"/>
    <col min="9728" max="9728" width="0" style="9" hidden="1" customWidth="1"/>
    <col min="9729" max="9729" width="20" style="9" customWidth="1"/>
    <col min="9730" max="9730" width="20.88671875" style="9" customWidth="1"/>
    <col min="9731" max="9731" width="25" style="9" customWidth="1"/>
    <col min="9732" max="9732" width="18.6640625" style="9" customWidth="1"/>
    <col min="9733" max="9733" width="29.6640625" style="9" customWidth="1"/>
    <col min="9734" max="9734" width="13.44140625" style="9" customWidth="1"/>
    <col min="9735" max="9735" width="13.88671875" style="9" customWidth="1"/>
    <col min="9736" max="9740" width="16.5546875" style="9" customWidth="1"/>
    <col min="9741" max="9741" width="20.5546875" style="9" customWidth="1"/>
    <col min="9742" max="9742" width="21.109375" style="9" customWidth="1"/>
    <col min="9743" max="9743" width="9.5546875" style="9" customWidth="1"/>
    <col min="9744" max="9744" width="0.44140625" style="9" customWidth="1"/>
    <col min="9745" max="9751" width="6.44140625" style="9" customWidth="1"/>
    <col min="9752" max="9980" width="11.44140625" style="9"/>
    <col min="9981" max="9981" width="1" style="9" customWidth="1"/>
    <col min="9982" max="9982" width="4.33203125" style="9" customWidth="1"/>
    <col min="9983" max="9983" width="34.6640625" style="9" customWidth="1"/>
    <col min="9984" max="9984" width="0" style="9" hidden="1" customWidth="1"/>
    <col min="9985" max="9985" width="20" style="9" customWidth="1"/>
    <col min="9986" max="9986" width="20.88671875" style="9" customWidth="1"/>
    <col min="9987" max="9987" width="25" style="9" customWidth="1"/>
    <col min="9988" max="9988" width="18.6640625" style="9" customWidth="1"/>
    <col min="9989" max="9989" width="29.6640625" style="9" customWidth="1"/>
    <col min="9990" max="9990" width="13.44140625" style="9" customWidth="1"/>
    <col min="9991" max="9991" width="13.88671875" style="9" customWidth="1"/>
    <col min="9992" max="9996" width="16.5546875" style="9" customWidth="1"/>
    <col min="9997" max="9997" width="20.5546875" style="9" customWidth="1"/>
    <col min="9998" max="9998" width="21.109375" style="9" customWidth="1"/>
    <col min="9999" max="9999" width="9.5546875" style="9" customWidth="1"/>
    <col min="10000" max="10000" width="0.44140625" style="9" customWidth="1"/>
    <col min="10001" max="10007" width="6.44140625" style="9" customWidth="1"/>
    <col min="10008" max="10236" width="11.44140625" style="9"/>
    <col min="10237" max="10237" width="1" style="9" customWidth="1"/>
    <col min="10238" max="10238" width="4.33203125" style="9" customWidth="1"/>
    <col min="10239" max="10239" width="34.6640625" style="9" customWidth="1"/>
    <col min="10240" max="10240" width="0" style="9" hidden="1" customWidth="1"/>
    <col min="10241" max="10241" width="20" style="9" customWidth="1"/>
    <col min="10242" max="10242" width="20.88671875" style="9" customWidth="1"/>
    <col min="10243" max="10243" width="25" style="9" customWidth="1"/>
    <col min="10244" max="10244" width="18.6640625" style="9" customWidth="1"/>
    <col min="10245" max="10245" width="29.6640625" style="9" customWidth="1"/>
    <col min="10246" max="10246" width="13.44140625" style="9" customWidth="1"/>
    <col min="10247" max="10247" width="13.88671875" style="9" customWidth="1"/>
    <col min="10248" max="10252" width="16.5546875" style="9" customWidth="1"/>
    <col min="10253" max="10253" width="20.5546875" style="9" customWidth="1"/>
    <col min="10254" max="10254" width="21.109375" style="9" customWidth="1"/>
    <col min="10255" max="10255" width="9.5546875" style="9" customWidth="1"/>
    <col min="10256" max="10256" width="0.44140625" style="9" customWidth="1"/>
    <col min="10257" max="10263" width="6.44140625" style="9" customWidth="1"/>
    <col min="10264" max="10492" width="11.44140625" style="9"/>
    <col min="10493" max="10493" width="1" style="9" customWidth="1"/>
    <col min="10494" max="10494" width="4.33203125" style="9" customWidth="1"/>
    <col min="10495" max="10495" width="34.6640625" style="9" customWidth="1"/>
    <col min="10496" max="10496" width="0" style="9" hidden="1" customWidth="1"/>
    <col min="10497" max="10497" width="20" style="9" customWidth="1"/>
    <col min="10498" max="10498" width="20.88671875" style="9" customWidth="1"/>
    <col min="10499" max="10499" width="25" style="9" customWidth="1"/>
    <col min="10500" max="10500" width="18.6640625" style="9" customWidth="1"/>
    <col min="10501" max="10501" width="29.6640625" style="9" customWidth="1"/>
    <col min="10502" max="10502" width="13.44140625" style="9" customWidth="1"/>
    <col min="10503" max="10503" width="13.88671875" style="9" customWidth="1"/>
    <col min="10504" max="10508" width="16.5546875" style="9" customWidth="1"/>
    <col min="10509" max="10509" width="20.5546875" style="9" customWidth="1"/>
    <col min="10510" max="10510" width="21.109375" style="9" customWidth="1"/>
    <col min="10511" max="10511" width="9.5546875" style="9" customWidth="1"/>
    <col min="10512" max="10512" width="0.44140625" style="9" customWidth="1"/>
    <col min="10513" max="10519" width="6.44140625" style="9" customWidth="1"/>
    <col min="10520" max="10748" width="11.44140625" style="9"/>
    <col min="10749" max="10749" width="1" style="9" customWidth="1"/>
    <col min="10750" max="10750" width="4.33203125" style="9" customWidth="1"/>
    <col min="10751" max="10751" width="34.6640625" style="9" customWidth="1"/>
    <col min="10752" max="10752" width="0" style="9" hidden="1" customWidth="1"/>
    <col min="10753" max="10753" width="20" style="9" customWidth="1"/>
    <col min="10754" max="10754" width="20.88671875" style="9" customWidth="1"/>
    <col min="10755" max="10755" width="25" style="9" customWidth="1"/>
    <col min="10756" max="10756" width="18.6640625" style="9" customWidth="1"/>
    <col min="10757" max="10757" width="29.6640625" style="9" customWidth="1"/>
    <col min="10758" max="10758" width="13.44140625" style="9" customWidth="1"/>
    <col min="10759" max="10759" width="13.88671875" style="9" customWidth="1"/>
    <col min="10760" max="10764" width="16.5546875" style="9" customWidth="1"/>
    <col min="10765" max="10765" width="20.5546875" style="9" customWidth="1"/>
    <col min="10766" max="10766" width="21.109375" style="9" customWidth="1"/>
    <col min="10767" max="10767" width="9.5546875" style="9" customWidth="1"/>
    <col min="10768" max="10768" width="0.44140625" style="9" customWidth="1"/>
    <col min="10769" max="10775" width="6.44140625" style="9" customWidth="1"/>
    <col min="10776" max="11004" width="11.44140625" style="9"/>
    <col min="11005" max="11005" width="1" style="9" customWidth="1"/>
    <col min="11006" max="11006" width="4.33203125" style="9" customWidth="1"/>
    <col min="11007" max="11007" width="34.6640625" style="9" customWidth="1"/>
    <col min="11008" max="11008" width="0" style="9" hidden="1" customWidth="1"/>
    <col min="11009" max="11009" width="20" style="9" customWidth="1"/>
    <col min="11010" max="11010" width="20.88671875" style="9" customWidth="1"/>
    <col min="11011" max="11011" width="25" style="9" customWidth="1"/>
    <col min="11012" max="11012" width="18.6640625" style="9" customWidth="1"/>
    <col min="11013" max="11013" width="29.6640625" style="9" customWidth="1"/>
    <col min="11014" max="11014" width="13.44140625" style="9" customWidth="1"/>
    <col min="11015" max="11015" width="13.88671875" style="9" customWidth="1"/>
    <col min="11016" max="11020" width="16.5546875" style="9" customWidth="1"/>
    <col min="11021" max="11021" width="20.5546875" style="9" customWidth="1"/>
    <col min="11022" max="11022" width="21.109375" style="9" customWidth="1"/>
    <col min="11023" max="11023" width="9.5546875" style="9" customWidth="1"/>
    <col min="11024" max="11024" width="0.44140625" style="9" customWidth="1"/>
    <col min="11025" max="11031" width="6.44140625" style="9" customWidth="1"/>
    <col min="11032" max="11260" width="11.44140625" style="9"/>
    <col min="11261" max="11261" width="1" style="9" customWidth="1"/>
    <col min="11262" max="11262" width="4.33203125" style="9" customWidth="1"/>
    <col min="11263" max="11263" width="34.6640625" style="9" customWidth="1"/>
    <col min="11264" max="11264" width="0" style="9" hidden="1" customWidth="1"/>
    <col min="11265" max="11265" width="20" style="9" customWidth="1"/>
    <col min="11266" max="11266" width="20.88671875" style="9" customWidth="1"/>
    <col min="11267" max="11267" width="25" style="9" customWidth="1"/>
    <col min="11268" max="11268" width="18.6640625" style="9" customWidth="1"/>
    <col min="11269" max="11269" width="29.6640625" style="9" customWidth="1"/>
    <col min="11270" max="11270" width="13.44140625" style="9" customWidth="1"/>
    <col min="11271" max="11271" width="13.88671875" style="9" customWidth="1"/>
    <col min="11272" max="11276" width="16.5546875" style="9" customWidth="1"/>
    <col min="11277" max="11277" width="20.5546875" style="9" customWidth="1"/>
    <col min="11278" max="11278" width="21.109375" style="9" customWidth="1"/>
    <col min="11279" max="11279" width="9.5546875" style="9" customWidth="1"/>
    <col min="11280" max="11280" width="0.44140625" style="9" customWidth="1"/>
    <col min="11281" max="11287" width="6.44140625" style="9" customWidth="1"/>
    <col min="11288" max="11516" width="11.44140625" style="9"/>
    <col min="11517" max="11517" width="1" style="9" customWidth="1"/>
    <col min="11518" max="11518" width="4.33203125" style="9" customWidth="1"/>
    <col min="11519" max="11519" width="34.6640625" style="9" customWidth="1"/>
    <col min="11520" max="11520" width="0" style="9" hidden="1" customWidth="1"/>
    <col min="11521" max="11521" width="20" style="9" customWidth="1"/>
    <col min="11522" max="11522" width="20.88671875" style="9" customWidth="1"/>
    <col min="11523" max="11523" width="25" style="9" customWidth="1"/>
    <col min="11524" max="11524" width="18.6640625" style="9" customWidth="1"/>
    <col min="11525" max="11525" width="29.6640625" style="9" customWidth="1"/>
    <col min="11526" max="11526" width="13.44140625" style="9" customWidth="1"/>
    <col min="11527" max="11527" width="13.88671875" style="9" customWidth="1"/>
    <col min="11528" max="11532" width="16.5546875" style="9" customWidth="1"/>
    <col min="11533" max="11533" width="20.5546875" style="9" customWidth="1"/>
    <col min="11534" max="11534" width="21.109375" style="9" customWidth="1"/>
    <col min="11535" max="11535" width="9.5546875" style="9" customWidth="1"/>
    <col min="11536" max="11536" width="0.44140625" style="9" customWidth="1"/>
    <col min="11537" max="11543" width="6.44140625" style="9" customWidth="1"/>
    <col min="11544" max="11772" width="11.44140625" style="9"/>
    <col min="11773" max="11773" width="1" style="9" customWidth="1"/>
    <col min="11774" max="11774" width="4.33203125" style="9" customWidth="1"/>
    <col min="11775" max="11775" width="34.6640625" style="9" customWidth="1"/>
    <col min="11776" max="11776" width="0" style="9" hidden="1" customWidth="1"/>
    <col min="11777" max="11777" width="20" style="9" customWidth="1"/>
    <col min="11778" max="11778" width="20.88671875" style="9" customWidth="1"/>
    <col min="11779" max="11779" width="25" style="9" customWidth="1"/>
    <col min="11780" max="11780" width="18.6640625" style="9" customWidth="1"/>
    <col min="11781" max="11781" width="29.6640625" style="9" customWidth="1"/>
    <col min="11782" max="11782" width="13.44140625" style="9" customWidth="1"/>
    <col min="11783" max="11783" width="13.88671875" style="9" customWidth="1"/>
    <col min="11784" max="11788" width="16.5546875" style="9" customWidth="1"/>
    <col min="11789" max="11789" width="20.5546875" style="9" customWidth="1"/>
    <col min="11790" max="11790" width="21.109375" style="9" customWidth="1"/>
    <col min="11791" max="11791" width="9.5546875" style="9" customWidth="1"/>
    <col min="11792" max="11792" width="0.44140625" style="9" customWidth="1"/>
    <col min="11793" max="11799" width="6.44140625" style="9" customWidth="1"/>
    <col min="11800" max="12028" width="11.44140625" style="9"/>
    <col min="12029" max="12029" width="1" style="9" customWidth="1"/>
    <col min="12030" max="12030" width="4.33203125" style="9" customWidth="1"/>
    <col min="12031" max="12031" width="34.6640625" style="9" customWidth="1"/>
    <col min="12032" max="12032" width="0" style="9" hidden="1" customWidth="1"/>
    <col min="12033" max="12033" width="20" style="9" customWidth="1"/>
    <col min="12034" max="12034" width="20.88671875" style="9" customWidth="1"/>
    <col min="12035" max="12035" width="25" style="9" customWidth="1"/>
    <col min="12036" max="12036" width="18.6640625" style="9" customWidth="1"/>
    <col min="12037" max="12037" width="29.6640625" style="9" customWidth="1"/>
    <col min="12038" max="12038" width="13.44140625" style="9" customWidth="1"/>
    <col min="12039" max="12039" width="13.88671875" style="9" customWidth="1"/>
    <col min="12040" max="12044" width="16.5546875" style="9" customWidth="1"/>
    <col min="12045" max="12045" width="20.5546875" style="9" customWidth="1"/>
    <col min="12046" max="12046" width="21.109375" style="9" customWidth="1"/>
    <col min="12047" max="12047" width="9.5546875" style="9" customWidth="1"/>
    <col min="12048" max="12048" width="0.44140625" style="9" customWidth="1"/>
    <col min="12049" max="12055" width="6.44140625" style="9" customWidth="1"/>
    <col min="12056" max="12284" width="11.44140625" style="9"/>
    <col min="12285" max="12285" width="1" style="9" customWidth="1"/>
    <col min="12286" max="12286" width="4.33203125" style="9" customWidth="1"/>
    <col min="12287" max="12287" width="34.6640625" style="9" customWidth="1"/>
    <col min="12288" max="12288" width="0" style="9" hidden="1" customWidth="1"/>
    <col min="12289" max="12289" width="20" style="9" customWidth="1"/>
    <col min="12290" max="12290" width="20.88671875" style="9" customWidth="1"/>
    <col min="12291" max="12291" width="25" style="9" customWidth="1"/>
    <col min="12292" max="12292" width="18.6640625" style="9" customWidth="1"/>
    <col min="12293" max="12293" width="29.6640625" style="9" customWidth="1"/>
    <col min="12294" max="12294" width="13.44140625" style="9" customWidth="1"/>
    <col min="12295" max="12295" width="13.88671875" style="9" customWidth="1"/>
    <col min="12296" max="12300" width="16.5546875" style="9" customWidth="1"/>
    <col min="12301" max="12301" width="20.5546875" style="9" customWidth="1"/>
    <col min="12302" max="12302" width="21.109375" style="9" customWidth="1"/>
    <col min="12303" max="12303" width="9.5546875" style="9" customWidth="1"/>
    <col min="12304" max="12304" width="0.44140625" style="9" customWidth="1"/>
    <col min="12305" max="12311" width="6.44140625" style="9" customWidth="1"/>
    <col min="12312" max="12540" width="11.44140625" style="9"/>
    <col min="12541" max="12541" width="1" style="9" customWidth="1"/>
    <col min="12542" max="12542" width="4.33203125" style="9" customWidth="1"/>
    <col min="12543" max="12543" width="34.6640625" style="9" customWidth="1"/>
    <col min="12544" max="12544" width="0" style="9" hidden="1" customWidth="1"/>
    <col min="12545" max="12545" width="20" style="9" customWidth="1"/>
    <col min="12546" max="12546" width="20.88671875" style="9" customWidth="1"/>
    <col min="12547" max="12547" width="25" style="9" customWidth="1"/>
    <col min="12548" max="12548" width="18.6640625" style="9" customWidth="1"/>
    <col min="12549" max="12549" width="29.6640625" style="9" customWidth="1"/>
    <col min="12550" max="12550" width="13.44140625" style="9" customWidth="1"/>
    <col min="12551" max="12551" width="13.88671875" style="9" customWidth="1"/>
    <col min="12552" max="12556" width="16.5546875" style="9" customWidth="1"/>
    <col min="12557" max="12557" width="20.5546875" style="9" customWidth="1"/>
    <col min="12558" max="12558" width="21.109375" style="9" customWidth="1"/>
    <col min="12559" max="12559" width="9.5546875" style="9" customWidth="1"/>
    <col min="12560" max="12560" width="0.44140625" style="9" customWidth="1"/>
    <col min="12561" max="12567" width="6.44140625" style="9" customWidth="1"/>
    <col min="12568" max="12796" width="11.44140625" style="9"/>
    <col min="12797" max="12797" width="1" style="9" customWidth="1"/>
    <col min="12798" max="12798" width="4.33203125" style="9" customWidth="1"/>
    <col min="12799" max="12799" width="34.6640625" style="9" customWidth="1"/>
    <col min="12800" max="12800" width="0" style="9" hidden="1" customWidth="1"/>
    <col min="12801" max="12801" width="20" style="9" customWidth="1"/>
    <col min="12802" max="12802" width="20.88671875" style="9" customWidth="1"/>
    <col min="12803" max="12803" width="25" style="9" customWidth="1"/>
    <col min="12804" max="12804" width="18.6640625" style="9" customWidth="1"/>
    <col min="12805" max="12805" width="29.6640625" style="9" customWidth="1"/>
    <col min="12806" max="12806" width="13.44140625" style="9" customWidth="1"/>
    <col min="12807" max="12807" width="13.88671875" style="9" customWidth="1"/>
    <col min="12808" max="12812" width="16.5546875" style="9" customWidth="1"/>
    <col min="12813" max="12813" width="20.5546875" style="9" customWidth="1"/>
    <col min="12814" max="12814" width="21.109375" style="9" customWidth="1"/>
    <col min="12815" max="12815" width="9.5546875" style="9" customWidth="1"/>
    <col min="12816" max="12816" width="0.44140625" style="9" customWidth="1"/>
    <col min="12817" max="12823" width="6.44140625" style="9" customWidth="1"/>
    <col min="12824" max="13052" width="11.44140625" style="9"/>
    <col min="13053" max="13053" width="1" style="9" customWidth="1"/>
    <col min="13054" max="13054" width="4.33203125" style="9" customWidth="1"/>
    <col min="13055" max="13055" width="34.6640625" style="9" customWidth="1"/>
    <col min="13056" max="13056" width="0" style="9" hidden="1" customWidth="1"/>
    <col min="13057" max="13057" width="20" style="9" customWidth="1"/>
    <col min="13058" max="13058" width="20.88671875" style="9" customWidth="1"/>
    <col min="13059" max="13059" width="25" style="9" customWidth="1"/>
    <col min="13060" max="13060" width="18.6640625" style="9" customWidth="1"/>
    <col min="13061" max="13061" width="29.6640625" style="9" customWidth="1"/>
    <col min="13062" max="13062" width="13.44140625" style="9" customWidth="1"/>
    <col min="13063" max="13063" width="13.88671875" style="9" customWidth="1"/>
    <col min="13064" max="13068" width="16.5546875" style="9" customWidth="1"/>
    <col min="13069" max="13069" width="20.5546875" style="9" customWidth="1"/>
    <col min="13070" max="13070" width="21.109375" style="9" customWidth="1"/>
    <col min="13071" max="13071" width="9.5546875" style="9" customWidth="1"/>
    <col min="13072" max="13072" width="0.44140625" style="9" customWidth="1"/>
    <col min="13073" max="13079" width="6.44140625" style="9" customWidth="1"/>
    <col min="13080" max="13308" width="11.44140625" style="9"/>
    <col min="13309" max="13309" width="1" style="9" customWidth="1"/>
    <col min="13310" max="13310" width="4.33203125" style="9" customWidth="1"/>
    <col min="13311" max="13311" width="34.6640625" style="9" customWidth="1"/>
    <col min="13312" max="13312" width="0" style="9" hidden="1" customWidth="1"/>
    <col min="13313" max="13313" width="20" style="9" customWidth="1"/>
    <col min="13314" max="13314" width="20.88671875" style="9" customWidth="1"/>
    <col min="13315" max="13315" width="25" style="9" customWidth="1"/>
    <col min="13316" max="13316" width="18.6640625" style="9" customWidth="1"/>
    <col min="13317" max="13317" width="29.6640625" style="9" customWidth="1"/>
    <col min="13318" max="13318" width="13.44140625" style="9" customWidth="1"/>
    <col min="13319" max="13319" width="13.88671875" style="9" customWidth="1"/>
    <col min="13320" max="13324" width="16.5546875" style="9" customWidth="1"/>
    <col min="13325" max="13325" width="20.5546875" style="9" customWidth="1"/>
    <col min="13326" max="13326" width="21.109375" style="9" customWidth="1"/>
    <col min="13327" max="13327" width="9.5546875" style="9" customWidth="1"/>
    <col min="13328" max="13328" width="0.44140625" style="9" customWidth="1"/>
    <col min="13329" max="13335" width="6.44140625" style="9" customWidth="1"/>
    <col min="13336" max="13564" width="11.44140625" style="9"/>
    <col min="13565" max="13565" width="1" style="9" customWidth="1"/>
    <col min="13566" max="13566" width="4.33203125" style="9" customWidth="1"/>
    <col min="13567" max="13567" width="34.6640625" style="9" customWidth="1"/>
    <col min="13568" max="13568" width="0" style="9" hidden="1" customWidth="1"/>
    <col min="13569" max="13569" width="20" style="9" customWidth="1"/>
    <col min="13570" max="13570" width="20.88671875" style="9" customWidth="1"/>
    <col min="13571" max="13571" width="25" style="9" customWidth="1"/>
    <col min="13572" max="13572" width="18.6640625" style="9" customWidth="1"/>
    <col min="13573" max="13573" width="29.6640625" style="9" customWidth="1"/>
    <col min="13574" max="13574" width="13.44140625" style="9" customWidth="1"/>
    <col min="13575" max="13575" width="13.88671875" style="9" customWidth="1"/>
    <col min="13576" max="13580" width="16.5546875" style="9" customWidth="1"/>
    <col min="13581" max="13581" width="20.5546875" style="9" customWidth="1"/>
    <col min="13582" max="13582" width="21.109375" style="9" customWidth="1"/>
    <col min="13583" max="13583" width="9.5546875" style="9" customWidth="1"/>
    <col min="13584" max="13584" width="0.44140625" style="9" customWidth="1"/>
    <col min="13585" max="13591" width="6.44140625" style="9" customWidth="1"/>
    <col min="13592" max="13820" width="11.44140625" style="9"/>
    <col min="13821" max="13821" width="1" style="9" customWidth="1"/>
    <col min="13822" max="13822" width="4.33203125" style="9" customWidth="1"/>
    <col min="13823" max="13823" width="34.6640625" style="9" customWidth="1"/>
    <col min="13824" max="13824" width="0" style="9" hidden="1" customWidth="1"/>
    <col min="13825" max="13825" width="20" style="9" customWidth="1"/>
    <col min="13826" max="13826" width="20.88671875" style="9" customWidth="1"/>
    <col min="13827" max="13827" width="25" style="9" customWidth="1"/>
    <col min="13828" max="13828" width="18.6640625" style="9" customWidth="1"/>
    <col min="13829" max="13829" width="29.6640625" style="9" customWidth="1"/>
    <col min="13830" max="13830" width="13.44140625" style="9" customWidth="1"/>
    <col min="13831" max="13831" width="13.88671875" style="9" customWidth="1"/>
    <col min="13832" max="13836" width="16.5546875" style="9" customWidth="1"/>
    <col min="13837" max="13837" width="20.5546875" style="9" customWidth="1"/>
    <col min="13838" max="13838" width="21.109375" style="9" customWidth="1"/>
    <col min="13839" max="13839" width="9.5546875" style="9" customWidth="1"/>
    <col min="13840" max="13840" width="0.44140625" style="9" customWidth="1"/>
    <col min="13841" max="13847" width="6.44140625" style="9" customWidth="1"/>
    <col min="13848" max="14076" width="11.44140625" style="9"/>
    <col min="14077" max="14077" width="1" style="9" customWidth="1"/>
    <col min="14078" max="14078" width="4.33203125" style="9" customWidth="1"/>
    <col min="14079" max="14079" width="34.6640625" style="9" customWidth="1"/>
    <col min="14080" max="14080" width="0" style="9" hidden="1" customWidth="1"/>
    <col min="14081" max="14081" width="20" style="9" customWidth="1"/>
    <col min="14082" max="14082" width="20.88671875" style="9" customWidth="1"/>
    <col min="14083" max="14083" width="25" style="9" customWidth="1"/>
    <col min="14084" max="14084" width="18.6640625" style="9" customWidth="1"/>
    <col min="14085" max="14085" width="29.6640625" style="9" customWidth="1"/>
    <col min="14086" max="14086" width="13.44140625" style="9" customWidth="1"/>
    <col min="14087" max="14087" width="13.88671875" style="9" customWidth="1"/>
    <col min="14088" max="14092" width="16.5546875" style="9" customWidth="1"/>
    <col min="14093" max="14093" width="20.5546875" style="9" customWidth="1"/>
    <col min="14094" max="14094" width="21.109375" style="9" customWidth="1"/>
    <col min="14095" max="14095" width="9.5546875" style="9" customWidth="1"/>
    <col min="14096" max="14096" width="0.44140625" style="9" customWidth="1"/>
    <col min="14097" max="14103" width="6.44140625" style="9" customWidth="1"/>
    <col min="14104" max="14332" width="11.44140625" style="9"/>
    <col min="14333" max="14333" width="1" style="9" customWidth="1"/>
    <col min="14334" max="14334" width="4.33203125" style="9" customWidth="1"/>
    <col min="14335" max="14335" width="34.6640625" style="9" customWidth="1"/>
    <col min="14336" max="14336" width="0" style="9" hidden="1" customWidth="1"/>
    <col min="14337" max="14337" width="20" style="9" customWidth="1"/>
    <col min="14338" max="14338" width="20.88671875" style="9" customWidth="1"/>
    <col min="14339" max="14339" width="25" style="9" customWidth="1"/>
    <col min="14340" max="14340" width="18.6640625" style="9" customWidth="1"/>
    <col min="14341" max="14341" width="29.6640625" style="9" customWidth="1"/>
    <col min="14342" max="14342" width="13.44140625" style="9" customWidth="1"/>
    <col min="14343" max="14343" width="13.88671875" style="9" customWidth="1"/>
    <col min="14344" max="14348" width="16.5546875" style="9" customWidth="1"/>
    <col min="14349" max="14349" width="20.5546875" style="9" customWidth="1"/>
    <col min="14350" max="14350" width="21.109375" style="9" customWidth="1"/>
    <col min="14351" max="14351" width="9.5546875" style="9" customWidth="1"/>
    <col min="14352" max="14352" width="0.44140625" style="9" customWidth="1"/>
    <col min="14353" max="14359" width="6.44140625" style="9" customWidth="1"/>
    <col min="14360" max="14588" width="11.44140625" style="9"/>
    <col min="14589" max="14589" width="1" style="9" customWidth="1"/>
    <col min="14590" max="14590" width="4.33203125" style="9" customWidth="1"/>
    <col min="14591" max="14591" width="34.6640625" style="9" customWidth="1"/>
    <col min="14592" max="14592" width="0" style="9" hidden="1" customWidth="1"/>
    <col min="14593" max="14593" width="20" style="9" customWidth="1"/>
    <col min="14594" max="14594" width="20.88671875" style="9" customWidth="1"/>
    <col min="14595" max="14595" width="25" style="9" customWidth="1"/>
    <col min="14596" max="14596" width="18.6640625" style="9" customWidth="1"/>
    <col min="14597" max="14597" width="29.6640625" style="9" customWidth="1"/>
    <col min="14598" max="14598" width="13.44140625" style="9" customWidth="1"/>
    <col min="14599" max="14599" width="13.88671875" style="9" customWidth="1"/>
    <col min="14600" max="14604" width="16.5546875" style="9" customWidth="1"/>
    <col min="14605" max="14605" width="20.5546875" style="9" customWidth="1"/>
    <col min="14606" max="14606" width="21.109375" style="9" customWidth="1"/>
    <col min="14607" max="14607" width="9.5546875" style="9" customWidth="1"/>
    <col min="14608" max="14608" width="0.44140625" style="9" customWidth="1"/>
    <col min="14609" max="14615" width="6.44140625" style="9" customWidth="1"/>
    <col min="14616" max="14844" width="11.44140625" style="9"/>
    <col min="14845" max="14845" width="1" style="9" customWidth="1"/>
    <col min="14846" max="14846" width="4.33203125" style="9" customWidth="1"/>
    <col min="14847" max="14847" width="34.6640625" style="9" customWidth="1"/>
    <col min="14848" max="14848" width="0" style="9" hidden="1" customWidth="1"/>
    <col min="14849" max="14849" width="20" style="9" customWidth="1"/>
    <col min="14850" max="14850" width="20.88671875" style="9" customWidth="1"/>
    <col min="14851" max="14851" width="25" style="9" customWidth="1"/>
    <col min="14852" max="14852" width="18.6640625" style="9" customWidth="1"/>
    <col min="14853" max="14853" width="29.6640625" style="9" customWidth="1"/>
    <col min="14854" max="14854" width="13.44140625" style="9" customWidth="1"/>
    <col min="14855" max="14855" width="13.88671875" style="9" customWidth="1"/>
    <col min="14856" max="14860" width="16.5546875" style="9" customWidth="1"/>
    <col min="14861" max="14861" width="20.5546875" style="9" customWidth="1"/>
    <col min="14862" max="14862" width="21.109375" style="9" customWidth="1"/>
    <col min="14863" max="14863" width="9.5546875" style="9" customWidth="1"/>
    <col min="14864" max="14864" width="0.44140625" style="9" customWidth="1"/>
    <col min="14865" max="14871" width="6.44140625" style="9" customWidth="1"/>
    <col min="14872" max="15100" width="11.44140625" style="9"/>
    <col min="15101" max="15101" width="1" style="9" customWidth="1"/>
    <col min="15102" max="15102" width="4.33203125" style="9" customWidth="1"/>
    <col min="15103" max="15103" width="34.6640625" style="9" customWidth="1"/>
    <col min="15104" max="15104" width="0" style="9" hidden="1" customWidth="1"/>
    <col min="15105" max="15105" width="20" style="9" customWidth="1"/>
    <col min="15106" max="15106" width="20.88671875" style="9" customWidth="1"/>
    <col min="15107" max="15107" width="25" style="9" customWidth="1"/>
    <col min="15108" max="15108" width="18.6640625" style="9" customWidth="1"/>
    <col min="15109" max="15109" width="29.6640625" style="9" customWidth="1"/>
    <col min="15110" max="15110" width="13.44140625" style="9" customWidth="1"/>
    <col min="15111" max="15111" width="13.88671875" style="9" customWidth="1"/>
    <col min="15112" max="15116" width="16.5546875" style="9" customWidth="1"/>
    <col min="15117" max="15117" width="20.5546875" style="9" customWidth="1"/>
    <col min="15118" max="15118" width="21.109375" style="9" customWidth="1"/>
    <col min="15119" max="15119" width="9.5546875" style="9" customWidth="1"/>
    <col min="15120" max="15120" width="0.44140625" style="9" customWidth="1"/>
    <col min="15121" max="15127" width="6.44140625" style="9" customWidth="1"/>
    <col min="15128" max="15356" width="11.44140625" style="9"/>
    <col min="15357" max="15357" width="1" style="9" customWidth="1"/>
    <col min="15358" max="15358" width="4.33203125" style="9" customWidth="1"/>
    <col min="15359" max="15359" width="34.6640625" style="9" customWidth="1"/>
    <col min="15360" max="15360" width="0" style="9" hidden="1" customWidth="1"/>
    <col min="15361" max="15361" width="20" style="9" customWidth="1"/>
    <col min="15362" max="15362" width="20.88671875" style="9" customWidth="1"/>
    <col min="15363" max="15363" width="25" style="9" customWidth="1"/>
    <col min="15364" max="15364" width="18.6640625" style="9" customWidth="1"/>
    <col min="15365" max="15365" width="29.6640625" style="9" customWidth="1"/>
    <col min="15366" max="15366" width="13.44140625" style="9" customWidth="1"/>
    <col min="15367" max="15367" width="13.88671875" style="9" customWidth="1"/>
    <col min="15368" max="15372" width="16.5546875" style="9" customWidth="1"/>
    <col min="15373" max="15373" width="20.5546875" style="9" customWidth="1"/>
    <col min="15374" max="15374" width="21.109375" style="9" customWidth="1"/>
    <col min="15375" max="15375" width="9.5546875" style="9" customWidth="1"/>
    <col min="15376" max="15376" width="0.44140625" style="9" customWidth="1"/>
    <col min="15377" max="15383" width="6.44140625" style="9" customWidth="1"/>
    <col min="15384" max="15612" width="11.44140625" style="9"/>
    <col min="15613" max="15613" width="1" style="9" customWidth="1"/>
    <col min="15614" max="15614" width="4.33203125" style="9" customWidth="1"/>
    <col min="15615" max="15615" width="34.6640625" style="9" customWidth="1"/>
    <col min="15616" max="15616" width="0" style="9" hidden="1" customWidth="1"/>
    <col min="15617" max="15617" width="20" style="9" customWidth="1"/>
    <col min="15618" max="15618" width="20.88671875" style="9" customWidth="1"/>
    <col min="15619" max="15619" width="25" style="9" customWidth="1"/>
    <col min="15620" max="15620" width="18.6640625" style="9" customWidth="1"/>
    <col min="15621" max="15621" width="29.6640625" style="9" customWidth="1"/>
    <col min="15622" max="15622" width="13.44140625" style="9" customWidth="1"/>
    <col min="15623" max="15623" width="13.88671875" style="9" customWidth="1"/>
    <col min="15624" max="15628" width="16.5546875" style="9" customWidth="1"/>
    <col min="15629" max="15629" width="20.5546875" style="9" customWidth="1"/>
    <col min="15630" max="15630" width="21.109375" style="9" customWidth="1"/>
    <col min="15631" max="15631" width="9.5546875" style="9" customWidth="1"/>
    <col min="15632" max="15632" width="0.44140625" style="9" customWidth="1"/>
    <col min="15633" max="15639" width="6.44140625" style="9" customWidth="1"/>
    <col min="15640" max="15868" width="11.44140625" style="9"/>
    <col min="15869" max="15869" width="1" style="9" customWidth="1"/>
    <col min="15870" max="15870" width="4.33203125" style="9" customWidth="1"/>
    <col min="15871" max="15871" width="34.6640625" style="9" customWidth="1"/>
    <col min="15872" max="15872" width="0" style="9" hidden="1" customWidth="1"/>
    <col min="15873" max="15873" width="20" style="9" customWidth="1"/>
    <col min="15874" max="15874" width="20.88671875" style="9" customWidth="1"/>
    <col min="15875" max="15875" width="25" style="9" customWidth="1"/>
    <col min="15876" max="15876" width="18.6640625" style="9" customWidth="1"/>
    <col min="15877" max="15877" width="29.6640625" style="9" customWidth="1"/>
    <col min="15878" max="15878" width="13.44140625" style="9" customWidth="1"/>
    <col min="15879" max="15879" width="13.88671875" style="9" customWidth="1"/>
    <col min="15880" max="15884" width="16.5546875" style="9" customWidth="1"/>
    <col min="15885" max="15885" width="20.5546875" style="9" customWidth="1"/>
    <col min="15886" max="15886" width="21.109375" style="9" customWidth="1"/>
    <col min="15887" max="15887" width="9.5546875" style="9" customWidth="1"/>
    <col min="15888" max="15888" width="0.44140625" style="9" customWidth="1"/>
    <col min="15889" max="15895" width="6.44140625" style="9" customWidth="1"/>
    <col min="15896" max="16124" width="11.44140625" style="9"/>
    <col min="16125" max="16125" width="1" style="9" customWidth="1"/>
    <col min="16126" max="16126" width="4.33203125" style="9" customWidth="1"/>
    <col min="16127" max="16127" width="34.6640625" style="9" customWidth="1"/>
    <col min="16128" max="16128" width="0" style="9" hidden="1" customWidth="1"/>
    <col min="16129" max="16129" width="20" style="9" customWidth="1"/>
    <col min="16130" max="16130" width="20.88671875" style="9" customWidth="1"/>
    <col min="16131" max="16131" width="25" style="9" customWidth="1"/>
    <col min="16132" max="16132" width="18.6640625" style="9" customWidth="1"/>
    <col min="16133" max="16133" width="29.6640625" style="9" customWidth="1"/>
    <col min="16134" max="16134" width="13.44140625" style="9" customWidth="1"/>
    <col min="16135" max="16135" width="13.88671875" style="9" customWidth="1"/>
    <col min="16136" max="16140" width="16.5546875" style="9" customWidth="1"/>
    <col min="16141" max="16141" width="20.5546875" style="9" customWidth="1"/>
    <col min="16142" max="16142" width="21.109375" style="9" customWidth="1"/>
    <col min="16143" max="16143" width="9.5546875" style="9" customWidth="1"/>
    <col min="16144" max="16144" width="0.44140625" style="9" customWidth="1"/>
    <col min="16145" max="16151" width="6.44140625" style="9" customWidth="1"/>
    <col min="16152" max="16372" width="11.44140625" style="9"/>
    <col min="16373" max="16384" width="11.44140625" style="9" customWidth="1"/>
  </cols>
  <sheetData>
    <row r="2" spans="1:17" ht="25.8" x14ac:dyDescent="0.3">
      <c r="B2" s="324" t="s">
        <v>61</v>
      </c>
      <c r="C2" s="325"/>
      <c r="D2" s="325"/>
      <c r="E2" s="325"/>
      <c r="F2" s="325"/>
      <c r="G2" s="325"/>
      <c r="H2" s="325"/>
      <c r="I2" s="325"/>
      <c r="J2" s="325"/>
      <c r="K2" s="325"/>
      <c r="L2" s="325"/>
      <c r="M2" s="325"/>
      <c r="N2" s="325"/>
      <c r="O2" s="325"/>
      <c r="P2" s="325"/>
      <c r="Q2" s="325"/>
    </row>
    <row r="4" spans="1:17" ht="25.8" x14ac:dyDescent="0.3">
      <c r="B4" s="339" t="s">
        <v>47</v>
      </c>
      <c r="C4" s="339"/>
      <c r="D4" s="339"/>
      <c r="E4" s="339"/>
      <c r="F4" s="339"/>
      <c r="G4" s="339"/>
      <c r="H4" s="339"/>
      <c r="I4" s="339"/>
      <c r="J4" s="339"/>
      <c r="K4" s="339"/>
      <c r="L4" s="339"/>
      <c r="M4" s="339"/>
      <c r="N4" s="339"/>
      <c r="O4" s="339"/>
      <c r="P4" s="339"/>
      <c r="Q4" s="339"/>
    </row>
    <row r="5" spans="1:17" s="85" customFormat="1" ht="21" x14ac:dyDescent="0.4">
      <c r="A5" s="360" t="s">
        <v>117</v>
      </c>
      <c r="B5" s="360"/>
      <c r="C5" s="360"/>
      <c r="D5" s="360"/>
      <c r="E5" s="360"/>
      <c r="F5" s="360"/>
      <c r="G5" s="360"/>
      <c r="H5" s="360"/>
      <c r="I5" s="360"/>
      <c r="J5" s="360"/>
      <c r="K5" s="360"/>
      <c r="L5" s="360"/>
    </row>
    <row r="6" spans="1:17" ht="15" thickBot="1" x14ac:dyDescent="0.35"/>
    <row r="7" spans="1:17" ht="21.6" thickBot="1" x14ac:dyDescent="0.35">
      <c r="B7" s="11" t="s">
        <v>4</v>
      </c>
      <c r="C7" s="342" t="s">
        <v>118</v>
      </c>
      <c r="D7" s="342"/>
      <c r="E7" s="342"/>
      <c r="F7" s="342"/>
      <c r="G7" s="342"/>
      <c r="H7" s="342"/>
      <c r="I7" s="342"/>
      <c r="J7" s="342"/>
      <c r="K7" s="342"/>
      <c r="L7" s="342"/>
      <c r="M7" s="342"/>
      <c r="N7" s="342"/>
      <c r="O7" s="343"/>
    </row>
    <row r="8" spans="1:17" ht="16.2" thickBot="1" x14ac:dyDescent="0.35">
      <c r="B8" s="12" t="s">
        <v>5</v>
      </c>
      <c r="C8" s="342"/>
      <c r="D8" s="342"/>
      <c r="E8" s="342"/>
      <c r="F8" s="342"/>
      <c r="G8" s="342"/>
      <c r="H8" s="342"/>
      <c r="I8" s="342"/>
      <c r="J8" s="342"/>
      <c r="K8" s="342"/>
      <c r="L8" s="342"/>
      <c r="M8" s="342"/>
      <c r="N8" s="342"/>
      <c r="O8" s="343"/>
    </row>
    <row r="9" spans="1:17" ht="16.2" thickBot="1" x14ac:dyDescent="0.35">
      <c r="B9" s="12" t="s">
        <v>6</v>
      </c>
      <c r="C9" s="342"/>
      <c r="D9" s="342"/>
      <c r="E9" s="342"/>
      <c r="F9" s="342"/>
      <c r="G9" s="342"/>
      <c r="H9" s="342"/>
      <c r="I9" s="342"/>
      <c r="J9" s="342"/>
      <c r="K9" s="342"/>
      <c r="L9" s="342"/>
      <c r="M9" s="342"/>
      <c r="N9" s="342"/>
      <c r="O9" s="343"/>
    </row>
    <row r="10" spans="1:17" ht="16.2" thickBot="1" x14ac:dyDescent="0.35">
      <c r="B10" s="12" t="s">
        <v>7</v>
      </c>
      <c r="C10" s="342"/>
      <c r="D10" s="342"/>
      <c r="E10" s="342"/>
      <c r="F10" s="342"/>
      <c r="G10" s="342"/>
      <c r="H10" s="342"/>
      <c r="I10" s="342"/>
      <c r="J10" s="342"/>
      <c r="K10" s="342"/>
      <c r="L10" s="342"/>
      <c r="M10" s="342"/>
      <c r="N10" s="342"/>
      <c r="O10" s="343"/>
    </row>
    <row r="11" spans="1:17" ht="16.2" thickBot="1" x14ac:dyDescent="0.35">
      <c r="B11" s="12" t="s">
        <v>8</v>
      </c>
      <c r="C11" s="366">
        <v>15</v>
      </c>
      <c r="D11" s="366"/>
      <c r="E11" s="367"/>
      <c r="F11" s="32"/>
      <c r="G11" s="32"/>
      <c r="H11" s="32"/>
      <c r="I11" s="32"/>
      <c r="J11" s="32"/>
      <c r="K11" s="32"/>
      <c r="L11" s="32"/>
      <c r="M11" s="32"/>
      <c r="N11" s="32"/>
      <c r="O11" s="33"/>
    </row>
    <row r="12" spans="1:17" ht="16.2" thickBot="1" x14ac:dyDescent="0.35">
      <c r="B12" s="14" t="s">
        <v>9</v>
      </c>
      <c r="C12" s="15">
        <v>41979</v>
      </c>
      <c r="D12" s="16"/>
      <c r="E12" s="133"/>
      <c r="F12" s="16"/>
      <c r="G12" s="16"/>
      <c r="H12" s="16"/>
      <c r="I12" s="16"/>
      <c r="J12" s="16"/>
      <c r="K12" s="16"/>
      <c r="L12" s="16"/>
      <c r="M12" s="16"/>
      <c r="N12" s="16"/>
      <c r="O12" s="17"/>
    </row>
    <row r="13" spans="1:17" ht="15.6" x14ac:dyDescent="0.3">
      <c r="B13" s="13"/>
      <c r="C13" s="18"/>
      <c r="D13" s="19"/>
      <c r="E13" s="134"/>
      <c r="F13" s="19"/>
      <c r="G13" s="19"/>
      <c r="H13" s="19"/>
      <c r="I13" s="88"/>
      <c r="J13" s="88"/>
      <c r="K13" s="88"/>
      <c r="L13" s="88"/>
      <c r="M13" s="88"/>
      <c r="N13" s="88"/>
      <c r="O13" s="19"/>
    </row>
    <row r="14" spans="1:17" x14ac:dyDescent="0.3">
      <c r="I14" s="88"/>
      <c r="J14" s="88"/>
      <c r="K14" s="88"/>
      <c r="L14" s="88"/>
      <c r="M14" s="88"/>
      <c r="N14" s="88"/>
      <c r="O14" s="89"/>
    </row>
    <row r="15" spans="1:17" x14ac:dyDescent="0.3">
      <c r="B15" s="363" t="s">
        <v>63</v>
      </c>
      <c r="C15" s="363"/>
      <c r="D15" s="127" t="s">
        <v>12</v>
      </c>
      <c r="E15" s="127" t="s">
        <v>13</v>
      </c>
      <c r="F15" s="127" t="s">
        <v>28</v>
      </c>
      <c r="G15" s="74"/>
      <c r="I15" s="34"/>
      <c r="J15" s="34"/>
      <c r="K15" s="34"/>
      <c r="L15" s="34"/>
      <c r="M15" s="34"/>
      <c r="N15" s="34"/>
      <c r="O15" s="89"/>
    </row>
    <row r="16" spans="1:17" x14ac:dyDescent="0.3">
      <c r="B16" s="363"/>
      <c r="C16" s="363"/>
      <c r="D16" s="127">
        <v>15</v>
      </c>
      <c r="E16" s="135">
        <v>1104700649</v>
      </c>
      <c r="F16" s="111">
        <v>529</v>
      </c>
      <c r="G16" s="75"/>
      <c r="I16" s="35"/>
      <c r="J16" s="35"/>
      <c r="K16" s="35"/>
      <c r="L16" s="35"/>
      <c r="M16" s="35"/>
      <c r="N16" s="35"/>
      <c r="O16" s="89"/>
    </row>
    <row r="17" spans="1:15" x14ac:dyDescent="0.3">
      <c r="B17" s="363"/>
      <c r="C17" s="363"/>
      <c r="D17" s="127"/>
      <c r="E17" s="135"/>
      <c r="F17" s="111"/>
      <c r="G17" s="75"/>
      <c r="I17" s="35"/>
      <c r="J17" s="35"/>
      <c r="K17" s="35"/>
      <c r="L17" s="35"/>
      <c r="M17" s="35"/>
      <c r="N17" s="35"/>
      <c r="O17" s="89"/>
    </row>
    <row r="18" spans="1:15" x14ac:dyDescent="0.3">
      <c r="B18" s="363"/>
      <c r="C18" s="363"/>
      <c r="D18" s="127"/>
      <c r="E18" s="135"/>
      <c r="F18" s="111"/>
      <c r="G18" s="75"/>
      <c r="I18" s="35"/>
      <c r="J18" s="35"/>
      <c r="K18" s="35"/>
      <c r="L18" s="35"/>
      <c r="M18" s="35"/>
      <c r="N18" s="35"/>
      <c r="O18" s="89"/>
    </row>
    <row r="19" spans="1:15" x14ac:dyDescent="0.3">
      <c r="B19" s="363"/>
      <c r="C19" s="363"/>
      <c r="D19" s="127"/>
      <c r="E19" s="135"/>
      <c r="F19" s="111"/>
      <c r="G19" s="75"/>
      <c r="H19" s="22"/>
      <c r="I19" s="35"/>
      <c r="J19" s="35"/>
      <c r="K19" s="35"/>
      <c r="L19" s="35"/>
      <c r="M19" s="35"/>
      <c r="N19" s="35"/>
      <c r="O19" s="20"/>
    </row>
    <row r="20" spans="1:15" x14ac:dyDescent="0.3">
      <c r="B20" s="363"/>
      <c r="C20" s="363"/>
      <c r="D20" s="127"/>
      <c r="E20" s="135"/>
      <c r="F20" s="111"/>
      <c r="G20" s="75"/>
      <c r="H20" s="22"/>
      <c r="I20" s="37"/>
      <c r="J20" s="37"/>
      <c r="K20" s="37"/>
      <c r="L20" s="37"/>
      <c r="M20" s="37"/>
      <c r="N20" s="37"/>
      <c r="O20" s="20"/>
    </row>
    <row r="21" spans="1:15" x14ac:dyDescent="0.3">
      <c r="B21" s="363"/>
      <c r="C21" s="363"/>
      <c r="D21" s="127"/>
      <c r="E21" s="135"/>
      <c r="F21" s="111"/>
      <c r="G21" s="75"/>
      <c r="H21" s="22"/>
      <c r="I21" s="88"/>
      <c r="J21" s="88"/>
      <c r="K21" s="88"/>
      <c r="L21" s="88"/>
      <c r="M21" s="88"/>
      <c r="N21" s="88"/>
      <c r="O21" s="20"/>
    </row>
    <row r="22" spans="1:15" x14ac:dyDescent="0.3">
      <c r="B22" s="363"/>
      <c r="C22" s="363"/>
      <c r="D22" s="127"/>
      <c r="E22" s="135"/>
      <c r="F22" s="111"/>
      <c r="G22" s="75"/>
      <c r="H22" s="22"/>
      <c r="I22" s="88"/>
      <c r="J22" s="88"/>
      <c r="K22" s="88"/>
      <c r="L22" s="88"/>
      <c r="M22" s="88"/>
      <c r="N22" s="88"/>
      <c r="O22" s="20"/>
    </row>
    <row r="23" spans="1:15" ht="15" thickBot="1" x14ac:dyDescent="0.35">
      <c r="B23" s="340" t="s">
        <v>14</v>
      </c>
      <c r="C23" s="341"/>
      <c r="D23" s="127"/>
      <c r="E23" s="136">
        <f>SUM(E16:E22)</f>
        <v>1104700649</v>
      </c>
      <c r="F23" s="111">
        <f>SUM(F16:F22)</f>
        <v>529</v>
      </c>
      <c r="G23" s="75"/>
      <c r="H23" s="22"/>
      <c r="I23" s="88"/>
      <c r="J23" s="88"/>
      <c r="K23" s="88"/>
      <c r="L23" s="88"/>
      <c r="M23" s="88"/>
      <c r="N23" s="88"/>
      <c r="O23" s="20"/>
    </row>
    <row r="24" spans="1:15" ht="29.4" thickBot="1" x14ac:dyDescent="0.35">
      <c r="A24" s="39"/>
      <c r="B24" s="48" t="s">
        <v>15</v>
      </c>
      <c r="C24" s="48" t="s">
        <v>64</v>
      </c>
      <c r="E24" s="137"/>
      <c r="F24" s="34"/>
      <c r="G24" s="34"/>
      <c r="H24" s="34"/>
      <c r="I24" s="10"/>
      <c r="J24" s="10"/>
      <c r="K24" s="10"/>
      <c r="L24" s="10"/>
      <c r="M24" s="10"/>
      <c r="N24" s="10"/>
    </row>
    <row r="25" spans="1:15" ht="15" thickBot="1" x14ac:dyDescent="0.35">
      <c r="A25" s="40">
        <v>1</v>
      </c>
      <c r="C25" s="41">
        <f>+F23*80%</f>
        <v>423.20000000000005</v>
      </c>
      <c r="D25" s="38"/>
      <c r="E25" s="138">
        <f>E23</f>
        <v>1104700649</v>
      </c>
      <c r="F25" s="36"/>
      <c r="G25" s="36"/>
      <c r="H25" s="36"/>
      <c r="I25" s="23"/>
      <c r="J25" s="23"/>
      <c r="K25" s="23"/>
      <c r="L25" s="23"/>
      <c r="M25" s="23"/>
      <c r="N25" s="23"/>
    </row>
    <row r="26" spans="1:15" x14ac:dyDescent="0.3">
      <c r="A26" s="81"/>
      <c r="C26" s="82"/>
      <c r="D26" s="35"/>
      <c r="E26" s="139"/>
      <c r="F26" s="36"/>
      <c r="G26" s="36"/>
      <c r="H26" s="36"/>
      <c r="I26" s="23"/>
      <c r="J26" s="23"/>
      <c r="K26" s="23"/>
      <c r="L26" s="23"/>
      <c r="M26" s="23"/>
      <c r="N26" s="23"/>
    </row>
    <row r="27" spans="1:15" x14ac:dyDescent="0.3">
      <c r="A27" s="81"/>
      <c r="C27" s="82"/>
      <c r="D27" s="35"/>
      <c r="E27" s="139"/>
      <c r="F27" s="36"/>
      <c r="G27" s="36"/>
      <c r="H27" s="36"/>
      <c r="I27" s="23"/>
      <c r="J27" s="23"/>
      <c r="K27" s="23"/>
      <c r="L27" s="23"/>
      <c r="M27" s="23"/>
      <c r="N27" s="23"/>
    </row>
    <row r="28" spans="1:15" x14ac:dyDescent="0.3">
      <c r="A28" s="81"/>
      <c r="B28" s="103" t="s">
        <v>95</v>
      </c>
      <c r="C28" s="85"/>
      <c r="D28" s="85"/>
      <c r="F28" s="85"/>
      <c r="G28" s="85"/>
      <c r="H28" s="85"/>
      <c r="I28" s="88"/>
      <c r="J28" s="88"/>
      <c r="K28" s="88"/>
      <c r="L28" s="88"/>
      <c r="M28" s="88"/>
      <c r="N28" s="88"/>
      <c r="O28" s="89"/>
    </row>
    <row r="29" spans="1:15" x14ac:dyDescent="0.3">
      <c r="A29" s="81"/>
      <c r="B29" s="85"/>
      <c r="C29" s="85"/>
      <c r="D29" s="85"/>
      <c r="F29" s="85"/>
      <c r="G29" s="85"/>
      <c r="H29" s="85"/>
      <c r="I29" s="88"/>
      <c r="J29" s="88"/>
      <c r="K29" s="88"/>
      <c r="L29" s="88"/>
      <c r="M29" s="88"/>
      <c r="N29" s="88"/>
      <c r="O29" s="89"/>
    </row>
    <row r="30" spans="1:15" x14ac:dyDescent="0.3">
      <c r="A30" s="81"/>
      <c r="B30" s="106" t="s">
        <v>32</v>
      </c>
      <c r="C30" s="106" t="s">
        <v>96</v>
      </c>
      <c r="D30" s="106" t="s">
        <v>97</v>
      </c>
      <c r="F30" s="85"/>
      <c r="G30" s="85"/>
      <c r="H30" s="85"/>
      <c r="I30" s="88"/>
      <c r="J30" s="88"/>
      <c r="K30" s="88"/>
      <c r="L30" s="88"/>
      <c r="M30" s="88"/>
      <c r="N30" s="88"/>
      <c r="O30" s="89"/>
    </row>
    <row r="31" spans="1:15" x14ac:dyDescent="0.3">
      <c r="A31" s="81"/>
      <c r="B31" s="102" t="s">
        <v>98</v>
      </c>
      <c r="C31" s="102" t="s">
        <v>96</v>
      </c>
      <c r="D31" s="102"/>
      <c r="F31" s="85"/>
      <c r="G31" s="85"/>
      <c r="H31" s="85"/>
      <c r="I31" s="88"/>
      <c r="J31" s="88"/>
      <c r="K31" s="88"/>
      <c r="L31" s="88"/>
      <c r="M31" s="88"/>
      <c r="N31" s="88"/>
      <c r="O31" s="89"/>
    </row>
    <row r="32" spans="1:15" x14ac:dyDescent="0.3">
      <c r="A32" s="81"/>
      <c r="B32" s="102" t="s">
        <v>99</v>
      </c>
      <c r="C32" s="102" t="s">
        <v>96</v>
      </c>
      <c r="D32" s="102"/>
      <c r="F32" s="85"/>
      <c r="G32" s="85"/>
      <c r="H32" s="85"/>
      <c r="I32" s="88"/>
      <c r="J32" s="88"/>
      <c r="K32" s="88"/>
      <c r="L32" s="88"/>
      <c r="M32" s="88"/>
      <c r="N32" s="88"/>
      <c r="O32" s="89"/>
    </row>
    <row r="33" spans="1:15" x14ac:dyDescent="0.3">
      <c r="A33" s="81"/>
      <c r="B33" s="102" t="s">
        <v>100</v>
      </c>
      <c r="C33" s="102" t="s">
        <v>96</v>
      </c>
      <c r="D33" s="102"/>
      <c r="F33" s="85"/>
      <c r="G33" s="85"/>
      <c r="H33" s="85"/>
      <c r="I33" s="88"/>
      <c r="J33" s="88"/>
      <c r="K33" s="88"/>
      <c r="L33" s="88"/>
      <c r="M33" s="88"/>
      <c r="N33" s="88"/>
      <c r="O33" s="89"/>
    </row>
    <row r="34" spans="1:15" x14ac:dyDescent="0.3">
      <c r="A34" s="81"/>
      <c r="B34" s="102" t="s">
        <v>101</v>
      </c>
      <c r="C34" s="102" t="s">
        <v>96</v>
      </c>
      <c r="D34" s="102"/>
      <c r="F34" s="85"/>
      <c r="G34" s="85"/>
      <c r="H34" s="85"/>
      <c r="I34" s="88"/>
      <c r="J34" s="88"/>
      <c r="K34" s="88"/>
      <c r="L34" s="88"/>
      <c r="M34" s="88"/>
      <c r="N34" s="88"/>
      <c r="O34" s="89"/>
    </row>
    <row r="35" spans="1:15" x14ac:dyDescent="0.3">
      <c r="A35" s="81"/>
      <c r="B35" s="85"/>
      <c r="C35" s="85"/>
      <c r="D35" s="85"/>
      <c r="F35" s="85"/>
      <c r="G35" s="85"/>
      <c r="H35" s="85"/>
      <c r="I35" s="88"/>
      <c r="J35" s="88"/>
      <c r="K35" s="88"/>
      <c r="L35" s="88"/>
      <c r="M35" s="88"/>
      <c r="N35" s="88"/>
      <c r="O35" s="89"/>
    </row>
    <row r="36" spans="1:15" x14ac:dyDescent="0.3">
      <c r="A36" s="81"/>
      <c r="B36" s="85"/>
      <c r="C36" s="85"/>
      <c r="D36" s="85"/>
      <c r="F36" s="85"/>
      <c r="G36" s="85"/>
      <c r="H36" s="85"/>
      <c r="I36" s="88"/>
      <c r="J36" s="88"/>
      <c r="K36" s="88"/>
      <c r="L36" s="88"/>
      <c r="M36" s="88"/>
      <c r="N36" s="88"/>
      <c r="O36" s="89"/>
    </row>
    <row r="37" spans="1:15" x14ac:dyDescent="0.3">
      <c r="A37" s="81"/>
      <c r="B37" s="103" t="s">
        <v>102</v>
      </c>
      <c r="C37" s="85"/>
      <c r="D37" s="85"/>
      <c r="F37" s="85"/>
      <c r="G37" s="85"/>
      <c r="H37" s="85"/>
      <c r="I37" s="88"/>
      <c r="J37" s="88"/>
      <c r="K37" s="88"/>
      <c r="L37" s="88"/>
      <c r="M37" s="88"/>
      <c r="N37" s="88"/>
      <c r="O37" s="89"/>
    </row>
    <row r="38" spans="1:15" x14ac:dyDescent="0.3">
      <c r="A38" s="81"/>
      <c r="B38" s="85"/>
      <c r="C38" s="85"/>
      <c r="D38" s="85"/>
      <c r="F38" s="85"/>
      <c r="G38" s="85"/>
      <c r="H38" s="85"/>
      <c r="I38" s="88"/>
      <c r="J38" s="88"/>
      <c r="K38" s="88"/>
      <c r="L38" s="88"/>
      <c r="M38" s="88"/>
      <c r="N38" s="88"/>
      <c r="O38" s="89"/>
    </row>
    <row r="39" spans="1:15" x14ac:dyDescent="0.3">
      <c r="A39" s="81"/>
      <c r="B39" s="85"/>
      <c r="C39" s="85"/>
      <c r="D39" s="85"/>
      <c r="F39" s="85"/>
      <c r="G39" s="85"/>
      <c r="H39" s="85"/>
      <c r="I39" s="88"/>
      <c r="J39" s="88"/>
      <c r="K39" s="88"/>
      <c r="L39" s="88"/>
      <c r="M39" s="88"/>
      <c r="N39" s="88"/>
      <c r="O39" s="89"/>
    </row>
    <row r="40" spans="1:15" x14ac:dyDescent="0.3">
      <c r="A40" s="81"/>
      <c r="B40" s="106" t="s">
        <v>32</v>
      </c>
      <c r="C40" s="106" t="s">
        <v>57</v>
      </c>
      <c r="D40" s="105" t="s">
        <v>50</v>
      </c>
      <c r="E40" s="105" t="s">
        <v>16</v>
      </c>
      <c r="F40" s="85"/>
      <c r="G40" s="85"/>
      <c r="H40" s="85"/>
      <c r="I40" s="88"/>
      <c r="J40" s="88"/>
      <c r="K40" s="88"/>
      <c r="L40" s="88"/>
      <c r="M40" s="88"/>
      <c r="N40" s="88"/>
      <c r="O40" s="89"/>
    </row>
    <row r="41" spans="1:15" ht="27.6" x14ac:dyDescent="0.3">
      <c r="A41" s="81"/>
      <c r="B41" s="86" t="s">
        <v>103</v>
      </c>
      <c r="C41" s="87">
        <v>40</v>
      </c>
      <c r="D41" s="124">
        <v>40</v>
      </c>
      <c r="E41" s="335">
        <f>+D41+D42</f>
        <v>100</v>
      </c>
      <c r="F41" s="85"/>
      <c r="G41" s="85"/>
      <c r="H41" s="85"/>
      <c r="I41" s="88"/>
      <c r="J41" s="88"/>
      <c r="K41" s="88"/>
      <c r="L41" s="88"/>
      <c r="M41" s="88"/>
      <c r="N41" s="88"/>
      <c r="O41" s="89"/>
    </row>
    <row r="42" spans="1:15" ht="55.2" x14ac:dyDescent="0.3">
      <c r="A42" s="81"/>
      <c r="B42" s="86" t="s">
        <v>104</v>
      </c>
      <c r="C42" s="87">
        <v>60</v>
      </c>
      <c r="D42" s="124">
        <v>60</v>
      </c>
      <c r="E42" s="336"/>
      <c r="F42" s="85"/>
      <c r="G42" s="85"/>
      <c r="H42" s="85"/>
      <c r="I42" s="88"/>
      <c r="J42" s="88"/>
      <c r="K42" s="88"/>
      <c r="L42" s="88"/>
      <c r="M42" s="88"/>
      <c r="N42" s="88"/>
      <c r="O42" s="89"/>
    </row>
    <row r="43" spans="1:15" x14ac:dyDescent="0.3">
      <c r="A43" s="81"/>
      <c r="C43" s="82"/>
      <c r="D43" s="35"/>
      <c r="E43" s="139"/>
      <c r="F43" s="36"/>
      <c r="G43" s="36"/>
      <c r="H43" s="36"/>
      <c r="I43" s="23"/>
      <c r="J43" s="23"/>
      <c r="K43" s="23"/>
      <c r="L43" s="23"/>
      <c r="M43" s="23"/>
      <c r="N43" s="23"/>
    </row>
    <row r="44" spans="1:15" x14ac:dyDescent="0.3">
      <c r="A44" s="81"/>
      <c r="C44" s="82"/>
      <c r="D44" s="35"/>
      <c r="E44" s="139"/>
      <c r="F44" s="36"/>
      <c r="G44" s="36"/>
      <c r="H44" s="36"/>
      <c r="I44" s="23"/>
      <c r="J44" s="23"/>
      <c r="K44" s="23"/>
      <c r="L44" s="23"/>
      <c r="M44" s="23"/>
      <c r="N44" s="23"/>
    </row>
    <row r="45" spans="1:15" x14ac:dyDescent="0.3">
      <c r="A45" s="81"/>
      <c r="C45" s="82"/>
      <c r="D45" s="35"/>
      <c r="E45" s="139"/>
      <c r="F45" s="36"/>
      <c r="G45" s="36"/>
      <c r="H45" s="36"/>
      <c r="I45" s="23"/>
      <c r="J45" s="23"/>
      <c r="K45" s="23"/>
      <c r="L45" s="23"/>
      <c r="M45" s="23"/>
      <c r="N45" s="23"/>
    </row>
    <row r="46" spans="1:15" ht="15" thickBot="1" x14ac:dyDescent="0.35">
      <c r="M46" s="365" t="s">
        <v>34</v>
      </c>
      <c r="N46" s="365"/>
      <c r="O46" s="365"/>
    </row>
    <row r="47" spans="1:15" x14ac:dyDescent="0.3">
      <c r="B47" s="112" t="s">
        <v>29</v>
      </c>
      <c r="M47" s="59"/>
      <c r="N47" s="59"/>
      <c r="O47" s="59"/>
    </row>
    <row r="48" spans="1:15" ht="15" thickBot="1" x14ac:dyDescent="0.35">
      <c r="M48" s="59"/>
      <c r="N48" s="59"/>
      <c r="O48" s="59"/>
    </row>
    <row r="49" spans="1:27" s="88" customFormat="1" ht="57.6" x14ac:dyDescent="0.3">
      <c r="B49" s="99" t="s">
        <v>105</v>
      </c>
      <c r="C49" s="99" t="s">
        <v>106</v>
      </c>
      <c r="D49" s="99" t="s">
        <v>107</v>
      </c>
      <c r="E49" s="99" t="s">
        <v>44</v>
      </c>
      <c r="F49" s="99" t="s">
        <v>22</v>
      </c>
      <c r="G49" s="99" t="s">
        <v>65</v>
      </c>
      <c r="H49" s="99" t="s">
        <v>17</v>
      </c>
      <c r="I49" s="99" t="s">
        <v>10</v>
      </c>
      <c r="J49" s="99" t="s">
        <v>30</v>
      </c>
      <c r="K49" s="99" t="s">
        <v>60</v>
      </c>
      <c r="L49" s="99" t="s">
        <v>20</v>
      </c>
      <c r="M49" s="84" t="s">
        <v>26</v>
      </c>
      <c r="N49" s="99" t="s">
        <v>135</v>
      </c>
      <c r="O49" s="99" t="s">
        <v>108</v>
      </c>
      <c r="P49" s="99" t="s">
        <v>35</v>
      </c>
      <c r="Q49" s="126" t="s">
        <v>11</v>
      </c>
      <c r="R49" s="126" t="s">
        <v>19</v>
      </c>
    </row>
    <row r="50" spans="1:27" s="154" customFormat="1" ht="72" x14ac:dyDescent="0.3">
      <c r="A50" s="141">
        <v>1</v>
      </c>
      <c r="B50" s="142" t="s">
        <v>118</v>
      </c>
      <c r="C50" s="142" t="s">
        <v>118</v>
      </c>
      <c r="D50" s="142" t="s">
        <v>125</v>
      </c>
      <c r="E50" s="143">
        <v>2122984</v>
      </c>
      <c r="F50" s="144" t="s">
        <v>96</v>
      </c>
      <c r="G50" s="144" t="s">
        <v>120</v>
      </c>
      <c r="H50" s="145">
        <v>41176</v>
      </c>
      <c r="I50" s="145">
        <v>41258</v>
      </c>
      <c r="J50" s="146" t="s">
        <v>97</v>
      </c>
      <c r="K50" s="265">
        <f>(I50-H50)/30</f>
        <v>2.7333333333333334</v>
      </c>
      <c r="L50" s="265" t="s">
        <v>120</v>
      </c>
      <c r="M50" s="148">
        <v>529</v>
      </c>
      <c r="N50" s="148">
        <v>529</v>
      </c>
      <c r="O50" s="149" t="s">
        <v>120</v>
      </c>
      <c r="P50" s="150">
        <v>178771953</v>
      </c>
      <c r="Q50" s="151">
        <v>53</v>
      </c>
      <c r="R50" s="152"/>
      <c r="S50" s="153"/>
      <c r="T50" s="153"/>
      <c r="U50" s="153"/>
      <c r="V50" s="153"/>
      <c r="W50" s="153"/>
      <c r="X50" s="153"/>
      <c r="Y50" s="153"/>
      <c r="Z50" s="153"/>
      <c r="AA50" s="153"/>
    </row>
    <row r="51" spans="1:27" s="94" customFormat="1" ht="129.6" x14ac:dyDescent="0.3">
      <c r="A51" s="42">
        <f>+A50+1</f>
        <v>2</v>
      </c>
      <c r="B51" s="95" t="s">
        <v>118</v>
      </c>
      <c r="C51" s="142" t="s">
        <v>118</v>
      </c>
      <c r="D51" s="95" t="s">
        <v>122</v>
      </c>
      <c r="E51" s="42">
        <v>625</v>
      </c>
      <c r="F51" s="42" t="s">
        <v>96</v>
      </c>
      <c r="G51" s="42" t="s">
        <v>120</v>
      </c>
      <c r="H51" s="115">
        <v>41246</v>
      </c>
      <c r="I51" s="115">
        <v>41988</v>
      </c>
      <c r="J51" s="42" t="s">
        <v>97</v>
      </c>
      <c r="K51" s="265">
        <f>(I51-H51-87)/30</f>
        <v>21.833333333333332</v>
      </c>
      <c r="L51" s="110" t="s">
        <v>166</v>
      </c>
      <c r="M51" s="42">
        <v>597</v>
      </c>
      <c r="N51" s="42">
        <v>529</v>
      </c>
      <c r="O51" s="42" t="s">
        <v>120</v>
      </c>
      <c r="P51" s="132" t="s">
        <v>168</v>
      </c>
      <c r="Q51" s="42">
        <v>54</v>
      </c>
      <c r="R51" s="152" t="s">
        <v>167</v>
      </c>
      <c r="S51" s="93"/>
      <c r="T51" s="93"/>
      <c r="U51" s="93"/>
      <c r="V51" s="93"/>
      <c r="W51" s="93"/>
      <c r="X51" s="93"/>
      <c r="Y51" s="93"/>
      <c r="Z51" s="93"/>
      <c r="AA51" s="93"/>
    </row>
    <row r="52" spans="1:27" s="173" customFormat="1" x14ac:dyDescent="0.3">
      <c r="A52" s="162">
        <f>+A51+1</f>
        <v>3</v>
      </c>
      <c r="B52" s="163"/>
      <c r="C52" s="163"/>
      <c r="D52" s="163"/>
      <c r="E52" s="162"/>
      <c r="F52" s="164"/>
      <c r="G52" s="164"/>
      <c r="H52" s="165"/>
      <c r="I52" s="165"/>
      <c r="J52" s="166"/>
      <c r="K52" s="147"/>
      <c r="L52" s="168"/>
      <c r="M52" s="162"/>
      <c r="N52" s="162"/>
      <c r="O52" s="169"/>
      <c r="P52" s="150"/>
      <c r="Q52" s="170"/>
      <c r="R52" s="171"/>
      <c r="S52" s="172"/>
      <c r="T52" s="172"/>
      <c r="U52" s="172"/>
      <c r="V52" s="172"/>
      <c r="W52" s="172"/>
      <c r="X52" s="172"/>
      <c r="Y52" s="172"/>
      <c r="Z52" s="172"/>
      <c r="AA52" s="172"/>
    </row>
    <row r="53" spans="1:27" s="173" customFormat="1" x14ac:dyDescent="0.3">
      <c r="A53" s="162">
        <f t="shared" ref="A53:A57" si="0">+A52+1</f>
        <v>4</v>
      </c>
      <c r="B53" s="163"/>
      <c r="C53" s="163"/>
      <c r="D53" s="163"/>
      <c r="E53" s="174"/>
      <c r="F53" s="164"/>
      <c r="G53" s="164"/>
      <c r="H53" s="165"/>
      <c r="I53" s="165"/>
      <c r="J53" s="166"/>
      <c r="K53" s="167"/>
      <c r="L53" s="166"/>
      <c r="M53" s="162"/>
      <c r="N53" s="162"/>
      <c r="O53" s="169"/>
      <c r="P53" s="175"/>
      <c r="Q53" s="175"/>
      <c r="R53" s="171"/>
      <c r="S53" s="172"/>
      <c r="T53" s="172"/>
      <c r="U53" s="172"/>
      <c r="V53" s="172"/>
      <c r="W53" s="172"/>
      <c r="X53" s="172"/>
      <c r="Y53" s="172"/>
      <c r="Z53" s="172"/>
      <c r="AA53" s="172"/>
    </row>
    <row r="54" spans="1:27" s="173" customFormat="1" x14ac:dyDescent="0.3">
      <c r="A54" s="162">
        <f t="shared" si="0"/>
        <v>5</v>
      </c>
      <c r="B54" s="163"/>
      <c r="C54" s="163"/>
      <c r="D54" s="163"/>
      <c r="E54" s="162"/>
      <c r="F54" s="164"/>
      <c r="G54" s="164"/>
      <c r="H54" s="165"/>
      <c r="I54" s="165"/>
      <c r="J54" s="166"/>
      <c r="K54" s="167"/>
      <c r="L54" s="166"/>
      <c r="M54" s="169"/>
      <c r="N54" s="169"/>
      <c r="O54" s="169"/>
      <c r="P54" s="175"/>
      <c r="Q54" s="175"/>
      <c r="R54" s="171"/>
      <c r="S54" s="172"/>
      <c r="T54" s="172"/>
      <c r="U54" s="172"/>
      <c r="V54" s="172"/>
      <c r="W54" s="172"/>
      <c r="X54" s="172"/>
      <c r="Y54" s="172"/>
      <c r="Z54" s="172"/>
      <c r="AA54" s="172"/>
    </row>
    <row r="55" spans="1:27" s="94" customFormat="1" x14ac:dyDescent="0.3">
      <c r="A55" s="42">
        <f t="shared" si="0"/>
        <v>6</v>
      </c>
      <c r="B55" s="95"/>
      <c r="C55" s="142"/>
      <c r="D55" s="95"/>
      <c r="E55" s="90"/>
      <c r="F55" s="91"/>
      <c r="G55" s="91"/>
      <c r="H55" s="115"/>
      <c r="I55" s="115"/>
      <c r="J55" s="92"/>
      <c r="K55" s="92"/>
      <c r="L55" s="92"/>
      <c r="M55" s="83"/>
      <c r="N55" s="83"/>
      <c r="O55" s="83"/>
      <c r="P55" s="26"/>
      <c r="Q55" s="26"/>
      <c r="R55" s="109"/>
      <c r="S55" s="93"/>
      <c r="T55" s="93"/>
      <c r="U55" s="93"/>
      <c r="V55" s="93"/>
      <c r="W55" s="93"/>
      <c r="X55" s="93"/>
      <c r="Y55" s="93"/>
      <c r="Z55" s="93"/>
      <c r="AA55" s="93"/>
    </row>
    <row r="56" spans="1:27" s="94" customFormat="1" x14ac:dyDescent="0.3">
      <c r="A56" s="42">
        <f t="shared" si="0"/>
        <v>7</v>
      </c>
      <c r="B56" s="95"/>
      <c r="C56" s="142"/>
      <c r="D56" s="95"/>
      <c r="E56" s="90"/>
      <c r="F56" s="91"/>
      <c r="G56" s="91"/>
      <c r="H56" s="115"/>
      <c r="I56" s="115"/>
      <c r="J56" s="92"/>
      <c r="K56" s="92"/>
      <c r="L56" s="92"/>
      <c r="M56" s="83"/>
      <c r="N56" s="83"/>
      <c r="O56" s="83"/>
      <c r="P56" s="26"/>
      <c r="Q56" s="26"/>
      <c r="R56" s="109"/>
      <c r="S56" s="93"/>
      <c r="T56" s="93"/>
      <c r="U56" s="93"/>
      <c r="V56" s="93"/>
      <c r="W56" s="93"/>
      <c r="X56" s="93"/>
      <c r="Y56" s="93"/>
      <c r="Z56" s="93"/>
      <c r="AA56" s="93"/>
    </row>
    <row r="57" spans="1:27" s="94" customFormat="1" x14ac:dyDescent="0.3">
      <c r="A57" s="42">
        <f t="shared" si="0"/>
        <v>8</v>
      </c>
      <c r="B57" s="95"/>
      <c r="C57" s="142"/>
      <c r="D57" s="95"/>
      <c r="E57" s="90"/>
      <c r="F57" s="91"/>
      <c r="G57" s="91"/>
      <c r="H57" s="115"/>
      <c r="I57" s="115"/>
      <c r="J57" s="92"/>
      <c r="K57" s="92"/>
      <c r="L57" s="92"/>
      <c r="M57" s="83"/>
      <c r="N57" s="83"/>
      <c r="O57" s="83"/>
      <c r="P57" s="26"/>
      <c r="Q57" s="26"/>
      <c r="R57" s="109"/>
      <c r="S57" s="93"/>
      <c r="T57" s="93"/>
      <c r="U57" s="93"/>
      <c r="V57" s="93"/>
      <c r="W57" s="93"/>
      <c r="X57" s="93"/>
      <c r="Y57" s="93"/>
      <c r="Z57" s="93"/>
      <c r="AA57" s="93"/>
    </row>
    <row r="58" spans="1:27" s="94" customFormat="1" x14ac:dyDescent="0.3">
      <c r="A58" s="42"/>
      <c r="B58" s="45" t="s">
        <v>16</v>
      </c>
      <c r="C58" s="142"/>
      <c r="D58" s="95"/>
      <c r="E58" s="90"/>
      <c r="F58" s="91"/>
      <c r="G58" s="91"/>
      <c r="H58" s="91"/>
      <c r="I58" s="92"/>
      <c r="J58" s="92"/>
      <c r="K58" s="177">
        <f>SUM(K50:K57)</f>
        <v>24.566666666666666</v>
      </c>
      <c r="L58" s="97"/>
      <c r="M58" s="107">
        <f>SUM(M50:M57)</f>
        <v>1126</v>
      </c>
      <c r="N58" s="107">
        <f>SUM(N50:N57)</f>
        <v>1058</v>
      </c>
      <c r="O58" s="97"/>
      <c r="P58" s="26"/>
      <c r="Q58" s="26"/>
      <c r="R58" s="110"/>
    </row>
    <row r="59" spans="1:27" s="29" customFormat="1" x14ac:dyDescent="0.3">
      <c r="E59" s="140"/>
      <c r="K59" s="116"/>
    </row>
    <row r="60" spans="1:27" s="29" customFormat="1" x14ac:dyDescent="0.3">
      <c r="B60" s="337" t="s">
        <v>27</v>
      </c>
      <c r="C60" s="337" t="s">
        <v>110</v>
      </c>
      <c r="D60" s="364" t="s">
        <v>33</v>
      </c>
      <c r="E60" s="364"/>
    </row>
    <row r="61" spans="1:27" s="29" customFormat="1" x14ac:dyDescent="0.3">
      <c r="B61" s="338"/>
      <c r="C61" s="338"/>
      <c r="D61" s="128" t="s">
        <v>23</v>
      </c>
      <c r="E61" s="57" t="s">
        <v>24</v>
      </c>
    </row>
    <row r="62" spans="1:27" s="29" customFormat="1" ht="18" x14ac:dyDescent="0.3">
      <c r="B62" s="54" t="s">
        <v>21</v>
      </c>
      <c r="C62" s="55">
        <f>+K58</f>
        <v>24.566666666666666</v>
      </c>
      <c r="D62" s="53" t="s">
        <v>23</v>
      </c>
      <c r="E62" s="52"/>
      <c r="F62" s="30"/>
      <c r="G62" s="30"/>
      <c r="H62" s="30"/>
      <c r="I62" s="30"/>
      <c r="J62" s="30"/>
      <c r="K62" s="30"/>
      <c r="L62" s="30"/>
      <c r="M62" s="30"/>
      <c r="N62" s="30"/>
    </row>
    <row r="63" spans="1:27" s="29" customFormat="1" x14ac:dyDescent="0.3">
      <c r="B63" s="54" t="s">
        <v>25</v>
      </c>
      <c r="C63" s="55" t="s">
        <v>160</v>
      </c>
      <c r="D63" s="53" t="s">
        <v>23</v>
      </c>
      <c r="E63" s="52"/>
    </row>
    <row r="64" spans="1:27" s="29" customFormat="1" x14ac:dyDescent="0.3">
      <c r="B64" s="31"/>
      <c r="C64" s="362"/>
      <c r="D64" s="362"/>
      <c r="E64" s="362"/>
      <c r="F64" s="362"/>
      <c r="G64" s="362"/>
      <c r="H64" s="362"/>
      <c r="I64" s="362"/>
      <c r="J64" s="362"/>
      <c r="K64" s="362"/>
      <c r="L64" s="362"/>
      <c r="M64" s="362"/>
      <c r="N64" s="362"/>
      <c r="O64" s="362"/>
    </row>
    <row r="65" spans="2:19" ht="15" thickBot="1" x14ac:dyDescent="0.35"/>
    <row r="66" spans="2:19" ht="26.4" thickBot="1" x14ac:dyDescent="0.35">
      <c r="B66" s="361" t="s">
        <v>66</v>
      </c>
      <c r="C66" s="361"/>
      <c r="D66" s="361"/>
      <c r="E66" s="361"/>
      <c r="F66" s="361"/>
      <c r="G66" s="361"/>
      <c r="H66" s="361"/>
      <c r="I66" s="361"/>
      <c r="J66" s="361"/>
      <c r="K66" s="361"/>
      <c r="L66" s="361"/>
      <c r="M66" s="361"/>
      <c r="N66" s="361"/>
      <c r="O66" s="361"/>
    </row>
    <row r="69" spans="2:19" ht="100.8" x14ac:dyDescent="0.3">
      <c r="B69" s="125" t="s">
        <v>109</v>
      </c>
      <c r="C69" s="62" t="s">
        <v>2</v>
      </c>
      <c r="D69" s="62" t="s">
        <v>68</v>
      </c>
      <c r="E69" s="125" t="s">
        <v>67</v>
      </c>
      <c r="F69" s="62" t="s">
        <v>69</v>
      </c>
      <c r="G69" s="62" t="s">
        <v>70</v>
      </c>
      <c r="H69" s="62" t="s">
        <v>71</v>
      </c>
      <c r="I69" s="125" t="s">
        <v>112</v>
      </c>
      <c r="J69" s="62" t="s">
        <v>72</v>
      </c>
      <c r="K69" s="62" t="s">
        <v>73</v>
      </c>
      <c r="L69" s="62" t="s">
        <v>74</v>
      </c>
      <c r="M69" s="62" t="s">
        <v>75</v>
      </c>
      <c r="N69" s="78" t="s">
        <v>76</v>
      </c>
      <c r="O69" s="78" t="s">
        <v>77</v>
      </c>
      <c r="P69" s="185" t="s">
        <v>3</v>
      </c>
      <c r="Q69" s="62" t="s">
        <v>18</v>
      </c>
      <c r="S69" s="10"/>
    </row>
    <row r="70" spans="2:19" x14ac:dyDescent="0.3">
      <c r="B70" s="3" t="s">
        <v>207</v>
      </c>
      <c r="C70" s="3" t="s">
        <v>207</v>
      </c>
      <c r="D70" s="4" t="s">
        <v>208</v>
      </c>
      <c r="E70" s="52" t="s">
        <v>208</v>
      </c>
      <c r="F70" s="4" t="s">
        <v>208</v>
      </c>
      <c r="G70" s="118" t="s">
        <v>208</v>
      </c>
      <c r="H70" s="4" t="s">
        <v>208</v>
      </c>
      <c r="I70" s="102" t="s">
        <v>208</v>
      </c>
      <c r="J70" s="79" t="s">
        <v>96</v>
      </c>
      <c r="K70" s="79" t="s">
        <v>208</v>
      </c>
      <c r="L70" s="102" t="s">
        <v>208</v>
      </c>
      <c r="M70" s="102" t="s">
        <v>208</v>
      </c>
      <c r="N70" s="102" t="s">
        <v>208</v>
      </c>
      <c r="O70" s="102" t="s">
        <v>208</v>
      </c>
      <c r="P70" s="187"/>
      <c r="Q70" s="188" t="s">
        <v>96</v>
      </c>
      <c r="S70" s="10"/>
    </row>
    <row r="71" spans="2:19" x14ac:dyDescent="0.3">
      <c r="B71" s="3"/>
      <c r="C71" s="3"/>
      <c r="D71" s="5"/>
      <c r="E71" s="52"/>
      <c r="F71" s="4"/>
      <c r="G71" s="118"/>
      <c r="H71" s="4"/>
      <c r="I71" s="102"/>
      <c r="J71" s="79"/>
      <c r="K71" s="79"/>
      <c r="L71" s="102"/>
      <c r="M71" s="102"/>
      <c r="N71" s="102"/>
      <c r="O71" s="102"/>
      <c r="P71" s="102"/>
      <c r="Q71" s="348"/>
      <c r="R71" s="388"/>
      <c r="S71" s="10"/>
    </row>
    <row r="72" spans="2:19" x14ac:dyDescent="0.3">
      <c r="B72" s="3"/>
      <c r="C72" s="3"/>
      <c r="D72" s="5"/>
      <c r="E72" s="52"/>
      <c r="F72" s="4"/>
      <c r="G72" s="118"/>
      <c r="H72" s="4"/>
      <c r="I72" s="102"/>
      <c r="J72" s="79"/>
      <c r="K72" s="79"/>
      <c r="L72" s="102"/>
      <c r="M72" s="102"/>
      <c r="N72" s="102"/>
      <c r="O72" s="102"/>
      <c r="P72" s="102"/>
      <c r="Q72" s="348"/>
      <c r="R72" s="388"/>
      <c r="S72" s="10"/>
    </row>
    <row r="73" spans="2:19" x14ac:dyDescent="0.3">
      <c r="B73" s="3"/>
      <c r="C73" s="3"/>
      <c r="D73" s="5"/>
      <c r="E73" s="52"/>
      <c r="F73" s="4"/>
      <c r="G73" s="118"/>
      <c r="H73" s="4"/>
      <c r="I73" s="102"/>
      <c r="J73" s="79"/>
      <c r="K73" s="79"/>
      <c r="L73" s="102"/>
      <c r="M73" s="102"/>
      <c r="N73" s="102"/>
      <c r="O73" s="102"/>
      <c r="P73" s="102"/>
      <c r="Q73" s="348"/>
      <c r="R73" s="388"/>
      <c r="S73" s="10"/>
    </row>
    <row r="74" spans="2:19" x14ac:dyDescent="0.3">
      <c r="B74" s="3"/>
      <c r="C74" s="3"/>
      <c r="D74" s="5"/>
      <c r="E74" s="52"/>
      <c r="F74" s="4"/>
      <c r="G74" s="118"/>
      <c r="H74" s="4"/>
      <c r="I74" s="102"/>
      <c r="J74" s="79"/>
      <c r="K74" s="79"/>
      <c r="L74" s="102"/>
      <c r="M74" s="102"/>
      <c r="N74" s="102"/>
      <c r="O74" s="102"/>
      <c r="P74" s="102"/>
      <c r="Q74" s="348"/>
      <c r="R74" s="388"/>
      <c r="S74" s="10"/>
    </row>
    <row r="75" spans="2:19" x14ac:dyDescent="0.3">
      <c r="B75" s="102"/>
      <c r="C75" s="102"/>
      <c r="D75" s="102"/>
      <c r="E75" s="124"/>
      <c r="F75" s="102"/>
      <c r="G75" s="119"/>
      <c r="H75" s="102"/>
      <c r="I75" s="102"/>
      <c r="J75" s="102"/>
      <c r="K75" s="102"/>
      <c r="L75" s="102"/>
      <c r="M75" s="102"/>
      <c r="N75" s="102"/>
      <c r="O75" s="102"/>
      <c r="P75" s="102"/>
      <c r="Q75" s="348"/>
      <c r="R75" s="388"/>
      <c r="S75" s="10"/>
    </row>
    <row r="76" spans="2:19" x14ac:dyDescent="0.3">
      <c r="B76" s="9" t="s">
        <v>1</v>
      </c>
      <c r="H76" s="102"/>
      <c r="I76" s="102"/>
    </row>
    <row r="77" spans="2:19" x14ac:dyDescent="0.3">
      <c r="B77" s="9" t="s">
        <v>36</v>
      </c>
    </row>
    <row r="78" spans="2:19" x14ac:dyDescent="0.3">
      <c r="B78" s="9" t="s">
        <v>113</v>
      </c>
    </row>
    <row r="80" spans="2:19" ht="15" thickBot="1" x14ac:dyDescent="0.35"/>
    <row r="81" spans="2:18" ht="26.4" thickBot="1" x14ac:dyDescent="0.35">
      <c r="B81" s="326" t="s">
        <v>37</v>
      </c>
      <c r="C81" s="327"/>
      <c r="D81" s="327"/>
      <c r="E81" s="327"/>
      <c r="F81" s="327"/>
      <c r="G81" s="327"/>
      <c r="H81" s="327"/>
      <c r="I81" s="327"/>
      <c r="J81" s="327"/>
      <c r="K81" s="327"/>
      <c r="L81" s="327"/>
      <c r="M81" s="327"/>
      <c r="N81" s="327"/>
      <c r="O81" s="328"/>
    </row>
    <row r="86" spans="2:18" ht="15" customHeight="1" x14ac:dyDescent="0.3">
      <c r="B86" s="354" t="s">
        <v>0</v>
      </c>
      <c r="C86" s="351" t="s">
        <v>38</v>
      </c>
      <c r="D86" s="351" t="s">
        <v>39</v>
      </c>
      <c r="E86" s="351" t="s">
        <v>78</v>
      </c>
      <c r="F86" s="351" t="s">
        <v>80</v>
      </c>
      <c r="G86" s="351" t="s">
        <v>81</v>
      </c>
      <c r="H86" s="351" t="s">
        <v>82</v>
      </c>
      <c r="I86" s="351" t="s">
        <v>79</v>
      </c>
      <c r="J86" s="351" t="s">
        <v>83</v>
      </c>
      <c r="K86" s="351"/>
      <c r="L86" s="351"/>
      <c r="M86" s="351" t="s">
        <v>87</v>
      </c>
      <c r="N86" s="354" t="s">
        <v>40</v>
      </c>
      <c r="O86" s="354" t="s">
        <v>41</v>
      </c>
      <c r="P86" s="334" t="s">
        <v>3</v>
      </c>
      <c r="Q86" s="374"/>
      <c r="R86" s="374"/>
    </row>
    <row r="87" spans="2:18" ht="43.2" x14ac:dyDescent="0.3">
      <c r="B87" s="355"/>
      <c r="C87" s="351"/>
      <c r="D87" s="351"/>
      <c r="E87" s="351"/>
      <c r="F87" s="351"/>
      <c r="G87" s="351"/>
      <c r="H87" s="351"/>
      <c r="I87" s="351"/>
      <c r="J87" s="120" t="s">
        <v>84</v>
      </c>
      <c r="K87" s="121" t="s">
        <v>85</v>
      </c>
      <c r="L87" s="122" t="s">
        <v>86</v>
      </c>
      <c r="M87" s="351"/>
      <c r="N87" s="355"/>
      <c r="O87" s="355"/>
      <c r="P87" s="334"/>
      <c r="Q87" s="374"/>
      <c r="R87" s="374"/>
    </row>
    <row r="88" spans="2:18" ht="45" customHeight="1" x14ac:dyDescent="0.3">
      <c r="B88" s="123" t="s">
        <v>42</v>
      </c>
      <c r="C88" s="237">
        <f>529/2</f>
        <v>264.5</v>
      </c>
      <c r="D88" s="237" t="s">
        <v>290</v>
      </c>
      <c r="E88" s="284">
        <v>65767602</v>
      </c>
      <c r="F88" s="294" t="s">
        <v>174</v>
      </c>
      <c r="G88" s="295" t="s">
        <v>295</v>
      </c>
      <c r="H88" s="296">
        <v>39256</v>
      </c>
      <c r="I88" s="242" t="s">
        <v>120</v>
      </c>
      <c r="J88" s="237" t="s">
        <v>196</v>
      </c>
      <c r="K88" s="243" t="s">
        <v>291</v>
      </c>
      <c r="L88" s="237" t="s">
        <v>303</v>
      </c>
      <c r="M88" s="237" t="s">
        <v>96</v>
      </c>
      <c r="N88" s="237" t="s">
        <v>96</v>
      </c>
      <c r="O88" s="237" t="s">
        <v>96</v>
      </c>
      <c r="P88" s="102"/>
      <c r="Q88" s="386"/>
      <c r="R88" s="386"/>
    </row>
    <row r="89" spans="2:18" ht="35.25" customHeight="1" x14ac:dyDescent="0.3">
      <c r="B89" s="123" t="s">
        <v>42</v>
      </c>
      <c r="C89" s="237">
        <f>529/2</f>
        <v>264.5</v>
      </c>
      <c r="D89" s="237" t="s">
        <v>293</v>
      </c>
      <c r="E89" s="284">
        <v>93087398</v>
      </c>
      <c r="F89" s="237" t="s">
        <v>294</v>
      </c>
      <c r="G89" s="237" t="s">
        <v>295</v>
      </c>
      <c r="H89" s="243">
        <v>40165</v>
      </c>
      <c r="I89" s="242" t="s">
        <v>120</v>
      </c>
      <c r="J89" s="237" t="s">
        <v>196</v>
      </c>
      <c r="K89" s="237" t="s">
        <v>296</v>
      </c>
      <c r="L89" s="237" t="s">
        <v>292</v>
      </c>
      <c r="M89" s="237" t="s">
        <v>96</v>
      </c>
      <c r="N89" s="237" t="s">
        <v>96</v>
      </c>
      <c r="O89" s="237" t="s">
        <v>96</v>
      </c>
      <c r="P89" s="102"/>
      <c r="Q89" s="386"/>
      <c r="R89" s="386"/>
    </row>
    <row r="90" spans="2:18" ht="39.75" customHeight="1" x14ac:dyDescent="0.3">
      <c r="B90" s="123" t="s">
        <v>43</v>
      </c>
      <c r="C90" s="237">
        <f>529/3</f>
        <v>176.33333333333334</v>
      </c>
      <c r="D90" s="287" t="s">
        <v>297</v>
      </c>
      <c r="E90" s="288">
        <v>1110481361</v>
      </c>
      <c r="F90" s="289" t="s">
        <v>294</v>
      </c>
      <c r="G90" s="289" t="s">
        <v>245</v>
      </c>
      <c r="H90" s="290">
        <v>41089</v>
      </c>
      <c r="I90" s="291" t="s">
        <v>120</v>
      </c>
      <c r="J90" s="287" t="s">
        <v>298</v>
      </c>
      <c r="K90" s="286" t="s">
        <v>299</v>
      </c>
      <c r="L90" s="286" t="s">
        <v>302</v>
      </c>
      <c r="M90" s="250" t="s">
        <v>96</v>
      </c>
      <c r="N90" s="250" t="s">
        <v>96</v>
      </c>
      <c r="O90" s="250" t="s">
        <v>96</v>
      </c>
      <c r="P90" s="102"/>
      <c r="Q90" s="383"/>
      <c r="R90" s="383"/>
    </row>
    <row r="91" spans="2:18" ht="39" customHeight="1" x14ac:dyDescent="0.3">
      <c r="B91" s="123" t="s">
        <v>43</v>
      </c>
      <c r="C91" s="237">
        <f>529/3</f>
        <v>176.33333333333334</v>
      </c>
      <c r="D91" s="287" t="s">
        <v>300</v>
      </c>
      <c r="E91" s="288">
        <v>1106769105</v>
      </c>
      <c r="F91" s="289" t="s">
        <v>174</v>
      </c>
      <c r="G91" s="289" t="s">
        <v>245</v>
      </c>
      <c r="H91" s="290">
        <v>40521</v>
      </c>
      <c r="I91" s="291" t="s">
        <v>120</v>
      </c>
      <c r="J91" s="291" t="s">
        <v>340</v>
      </c>
      <c r="K91" s="286" t="s">
        <v>341</v>
      </c>
      <c r="L91" s="286" t="s">
        <v>343</v>
      </c>
      <c r="M91" s="291" t="s">
        <v>96</v>
      </c>
      <c r="N91" s="291" t="s">
        <v>96</v>
      </c>
      <c r="O91" s="291" t="s">
        <v>96</v>
      </c>
      <c r="P91" s="102"/>
      <c r="Q91" s="389"/>
      <c r="R91" s="389"/>
    </row>
    <row r="92" spans="2:18" ht="34.5" customHeight="1" x14ac:dyDescent="0.3">
      <c r="B92" s="123" t="s">
        <v>43</v>
      </c>
      <c r="C92" s="237">
        <f>529/3</f>
        <v>176.33333333333334</v>
      </c>
      <c r="D92" s="289" t="s">
        <v>301</v>
      </c>
      <c r="E92" s="288">
        <v>52071247</v>
      </c>
      <c r="F92" s="289" t="s">
        <v>174</v>
      </c>
      <c r="G92" s="295" t="s">
        <v>295</v>
      </c>
      <c r="H92" s="290">
        <v>40627</v>
      </c>
      <c r="I92" s="291" t="s">
        <v>120</v>
      </c>
      <c r="J92" s="291" t="s">
        <v>196</v>
      </c>
      <c r="K92" s="286" t="s">
        <v>305</v>
      </c>
      <c r="L92" s="286" t="s">
        <v>342</v>
      </c>
      <c r="M92" s="291" t="s">
        <v>96</v>
      </c>
      <c r="N92" s="291" t="s">
        <v>96</v>
      </c>
      <c r="O92" s="291" t="s">
        <v>96</v>
      </c>
      <c r="P92" s="102"/>
      <c r="Q92" s="380"/>
      <c r="R92" s="380"/>
    </row>
    <row r="94" spans="2:18" ht="15" thickBot="1" x14ac:dyDescent="0.35"/>
    <row r="95" spans="2:18" ht="26.4" thickBot="1" x14ac:dyDescent="0.35">
      <c r="B95" s="326" t="s">
        <v>45</v>
      </c>
      <c r="C95" s="327"/>
      <c r="D95" s="327"/>
      <c r="E95" s="327"/>
      <c r="F95" s="327"/>
      <c r="G95" s="327"/>
      <c r="H95" s="327"/>
      <c r="I95" s="327"/>
      <c r="J95" s="327"/>
      <c r="K95" s="327"/>
      <c r="L95" s="327"/>
      <c r="M95" s="327"/>
      <c r="N95" s="327"/>
      <c r="O95" s="328"/>
    </row>
    <row r="98" spans="1:27" ht="28.8" x14ac:dyDescent="0.3">
      <c r="B98" s="62" t="s">
        <v>32</v>
      </c>
      <c r="C98" s="62" t="s">
        <v>46</v>
      </c>
      <c r="D98" s="332" t="s">
        <v>3</v>
      </c>
      <c r="E98" s="333"/>
    </row>
    <row r="99" spans="1:27" ht="28.8" x14ac:dyDescent="0.3">
      <c r="B99" s="63" t="s">
        <v>88</v>
      </c>
      <c r="C99" s="102" t="s">
        <v>96</v>
      </c>
      <c r="D99" s="334"/>
      <c r="E99" s="334"/>
    </row>
    <row r="102" spans="1:27" ht="25.8" x14ac:dyDescent="0.3">
      <c r="B102" s="324" t="s">
        <v>62</v>
      </c>
      <c r="C102" s="325"/>
      <c r="D102" s="325"/>
      <c r="E102" s="325"/>
      <c r="F102" s="325"/>
      <c r="G102" s="325"/>
      <c r="H102" s="325"/>
      <c r="I102" s="325"/>
      <c r="J102" s="325"/>
      <c r="K102" s="325"/>
      <c r="L102" s="325"/>
      <c r="M102" s="325"/>
      <c r="N102" s="325"/>
      <c r="O102" s="325"/>
      <c r="P102" s="325"/>
      <c r="Q102" s="325"/>
    </row>
    <row r="104" spans="1:27" ht="15" thickBot="1" x14ac:dyDescent="0.35"/>
    <row r="105" spans="1:27" ht="26.4" thickBot="1" x14ac:dyDescent="0.35">
      <c r="B105" s="326" t="s">
        <v>53</v>
      </c>
      <c r="C105" s="327"/>
      <c r="D105" s="327"/>
      <c r="E105" s="327"/>
      <c r="F105" s="327"/>
      <c r="G105" s="327"/>
      <c r="H105" s="327"/>
      <c r="I105" s="327"/>
      <c r="J105" s="327"/>
      <c r="K105" s="327"/>
      <c r="L105" s="327"/>
      <c r="M105" s="327"/>
      <c r="N105" s="327"/>
      <c r="O105" s="328"/>
    </row>
    <row r="107" spans="1:27" ht="15" thickBot="1" x14ac:dyDescent="0.35">
      <c r="M107" s="59"/>
      <c r="N107" s="59"/>
      <c r="O107" s="59"/>
    </row>
    <row r="108" spans="1:27" s="88" customFormat="1" ht="57.6" x14ac:dyDescent="0.3">
      <c r="B108" s="99" t="s">
        <v>105</v>
      </c>
      <c r="C108" s="99" t="s">
        <v>106</v>
      </c>
      <c r="D108" s="99" t="s">
        <v>107</v>
      </c>
      <c r="E108" s="99" t="s">
        <v>44</v>
      </c>
      <c r="F108" s="99" t="s">
        <v>22</v>
      </c>
      <c r="G108" s="99" t="s">
        <v>65</v>
      </c>
      <c r="H108" s="99" t="s">
        <v>17</v>
      </c>
      <c r="I108" s="99" t="s">
        <v>10</v>
      </c>
      <c r="J108" s="99" t="s">
        <v>30</v>
      </c>
      <c r="K108" s="99" t="s">
        <v>60</v>
      </c>
      <c r="L108" s="84" t="s">
        <v>26</v>
      </c>
      <c r="M108" s="99" t="s">
        <v>108</v>
      </c>
      <c r="N108" s="99" t="s">
        <v>35</v>
      </c>
      <c r="O108" s="126" t="s">
        <v>11</v>
      </c>
      <c r="P108" s="126" t="s">
        <v>19</v>
      </c>
    </row>
    <row r="109" spans="1:27" s="94" customFormat="1" ht="72" x14ac:dyDescent="0.3">
      <c r="A109" s="42">
        <v>1</v>
      </c>
      <c r="B109" s="95" t="s">
        <v>118</v>
      </c>
      <c r="C109" s="95" t="s">
        <v>118</v>
      </c>
      <c r="D109" s="95" t="s">
        <v>140</v>
      </c>
      <c r="E109" s="117">
        <v>2120853</v>
      </c>
      <c r="F109" s="91" t="s">
        <v>96</v>
      </c>
      <c r="G109" s="108" t="s">
        <v>120</v>
      </c>
      <c r="H109" s="98">
        <v>41008</v>
      </c>
      <c r="I109" s="98">
        <v>41182</v>
      </c>
      <c r="J109" s="92" t="s">
        <v>97</v>
      </c>
      <c r="K109" s="265">
        <f>(I109-H109)/30</f>
        <v>5.8</v>
      </c>
      <c r="L109" s="92" t="s">
        <v>120</v>
      </c>
      <c r="M109" s="83" t="s">
        <v>120</v>
      </c>
      <c r="N109" s="26">
        <v>27699273</v>
      </c>
      <c r="O109" s="83">
        <v>175</v>
      </c>
      <c r="P109" s="26"/>
      <c r="Q109" s="26"/>
      <c r="R109" s="109"/>
      <c r="S109" s="93"/>
      <c r="T109" s="93"/>
      <c r="U109" s="93"/>
      <c r="V109" s="93"/>
      <c r="W109" s="93"/>
      <c r="X109" s="93"/>
      <c r="Y109" s="93"/>
      <c r="Z109" s="93"/>
      <c r="AA109" s="93"/>
    </row>
    <row r="110" spans="1:27" s="94" customFormat="1" ht="72" x14ac:dyDescent="0.3">
      <c r="A110" s="42">
        <f>+A109+1</f>
        <v>2</v>
      </c>
      <c r="B110" s="95" t="s">
        <v>118</v>
      </c>
      <c r="C110" s="95" t="s">
        <v>118</v>
      </c>
      <c r="D110" s="95" t="s">
        <v>140</v>
      </c>
      <c r="E110" s="117">
        <v>2123417</v>
      </c>
      <c r="F110" s="91" t="s">
        <v>96</v>
      </c>
      <c r="G110" s="91" t="s">
        <v>120</v>
      </c>
      <c r="H110" s="98">
        <v>41184</v>
      </c>
      <c r="I110" s="98">
        <v>41258</v>
      </c>
      <c r="J110" s="92" t="s">
        <v>97</v>
      </c>
      <c r="K110" s="265">
        <v>0</v>
      </c>
      <c r="L110" s="92" t="s">
        <v>162</v>
      </c>
      <c r="M110" s="83" t="s">
        <v>120</v>
      </c>
      <c r="N110" s="26">
        <v>13759116</v>
      </c>
      <c r="O110" s="83">
        <v>176</v>
      </c>
      <c r="P110" s="26" t="s">
        <v>347</v>
      </c>
      <c r="Q110" s="26"/>
      <c r="R110" s="109"/>
      <c r="S110" s="93"/>
      <c r="T110" s="93"/>
      <c r="U110" s="93"/>
      <c r="V110" s="93"/>
      <c r="W110" s="93"/>
      <c r="X110" s="93"/>
      <c r="Y110" s="93"/>
      <c r="Z110" s="93"/>
      <c r="AA110" s="93"/>
    </row>
    <row r="111" spans="1:27" s="154" customFormat="1" ht="72" x14ac:dyDescent="0.3">
      <c r="A111" s="141">
        <f t="shared" ref="A111:A116" si="1">+A110+1</f>
        <v>3</v>
      </c>
      <c r="B111" s="142" t="s">
        <v>118</v>
      </c>
      <c r="C111" s="142" t="s">
        <v>118</v>
      </c>
      <c r="D111" s="142" t="s">
        <v>144</v>
      </c>
      <c r="E111" s="148">
        <v>732109</v>
      </c>
      <c r="F111" s="144" t="s">
        <v>96</v>
      </c>
      <c r="G111" s="144" t="s">
        <v>120</v>
      </c>
      <c r="H111" s="193">
        <v>41207</v>
      </c>
      <c r="I111" s="193">
        <v>41453</v>
      </c>
      <c r="J111" s="146" t="s">
        <v>97</v>
      </c>
      <c r="K111" s="265">
        <f>(I111-H111)/30</f>
        <v>8.1999999999999993</v>
      </c>
      <c r="L111" s="146" t="s">
        <v>120</v>
      </c>
      <c r="M111" s="149" t="s">
        <v>120</v>
      </c>
      <c r="N111" s="157">
        <v>46311945</v>
      </c>
      <c r="O111" s="149" t="s">
        <v>152</v>
      </c>
      <c r="P111" s="157"/>
      <c r="Q111" s="157"/>
      <c r="R111" s="152"/>
      <c r="S111" s="153"/>
      <c r="T111" s="153"/>
      <c r="U111" s="153"/>
      <c r="V111" s="153"/>
      <c r="W111" s="153"/>
      <c r="X111" s="153"/>
      <c r="Y111" s="153"/>
      <c r="Z111" s="153"/>
      <c r="AA111" s="153"/>
    </row>
    <row r="112" spans="1:27" s="94" customFormat="1" ht="72" x14ac:dyDescent="0.3">
      <c r="A112" s="42">
        <f t="shared" si="1"/>
        <v>4</v>
      </c>
      <c r="B112" s="95" t="s">
        <v>118</v>
      </c>
      <c r="C112" s="95" t="s">
        <v>118</v>
      </c>
      <c r="D112" s="95" t="s">
        <v>140</v>
      </c>
      <c r="E112" s="117">
        <v>2111340</v>
      </c>
      <c r="F112" s="91" t="s">
        <v>96</v>
      </c>
      <c r="G112" s="91" t="s">
        <v>120</v>
      </c>
      <c r="H112" s="98">
        <v>40780</v>
      </c>
      <c r="I112" s="98">
        <v>40942</v>
      </c>
      <c r="J112" s="92" t="s">
        <v>153</v>
      </c>
      <c r="K112" s="265">
        <f>(I112-H112)/30</f>
        <v>5.4</v>
      </c>
      <c r="L112" s="92" t="s">
        <v>120</v>
      </c>
      <c r="M112" s="83" t="s">
        <v>120</v>
      </c>
      <c r="N112" s="26">
        <v>239491250</v>
      </c>
      <c r="O112" s="83">
        <v>193</v>
      </c>
      <c r="P112" s="26"/>
      <c r="Q112" s="26"/>
      <c r="R112" s="109"/>
      <c r="S112" s="93"/>
      <c r="T112" s="93"/>
      <c r="U112" s="93"/>
      <c r="V112" s="93"/>
      <c r="W112" s="93"/>
      <c r="X112" s="93"/>
      <c r="Y112" s="93"/>
      <c r="Z112" s="93"/>
      <c r="AA112" s="93"/>
    </row>
    <row r="113" spans="1:27" s="94" customFormat="1" x14ac:dyDescent="0.3">
      <c r="A113" s="42">
        <f t="shared" si="1"/>
        <v>5</v>
      </c>
      <c r="B113" s="95"/>
      <c r="C113" s="96"/>
      <c r="D113" s="95"/>
      <c r="E113" s="90"/>
      <c r="F113" s="91"/>
      <c r="G113" s="91"/>
      <c r="H113" s="91"/>
      <c r="I113" s="92"/>
      <c r="J113" s="92"/>
      <c r="K113" s="92"/>
      <c r="L113" s="92"/>
      <c r="M113" s="83"/>
      <c r="N113" s="83"/>
      <c r="O113" s="83"/>
      <c r="P113" s="26"/>
      <c r="Q113" s="26"/>
      <c r="R113" s="109"/>
      <c r="S113" s="93"/>
      <c r="T113" s="93"/>
      <c r="U113" s="93"/>
      <c r="V113" s="93"/>
      <c r="W113" s="93"/>
      <c r="X113" s="93"/>
      <c r="Y113" s="93"/>
      <c r="Z113" s="93"/>
      <c r="AA113" s="93"/>
    </row>
    <row r="114" spans="1:27" s="94" customFormat="1" x14ac:dyDescent="0.3">
      <c r="A114" s="42">
        <f t="shared" si="1"/>
        <v>6</v>
      </c>
      <c r="B114" s="95"/>
      <c r="C114" s="96"/>
      <c r="D114" s="95"/>
      <c r="E114" s="90"/>
      <c r="F114" s="91"/>
      <c r="G114" s="91"/>
      <c r="H114" s="91"/>
      <c r="I114" s="92"/>
      <c r="J114" s="92"/>
      <c r="K114" s="92"/>
      <c r="L114" s="92"/>
      <c r="M114" s="83"/>
      <c r="N114" s="83"/>
      <c r="O114" s="83"/>
      <c r="P114" s="26"/>
      <c r="Q114" s="26"/>
      <c r="R114" s="109"/>
      <c r="S114" s="93"/>
      <c r="T114" s="93"/>
      <c r="U114" s="93"/>
      <c r="V114" s="93"/>
      <c r="W114" s="93"/>
      <c r="X114" s="93"/>
      <c r="Y114" s="93"/>
      <c r="Z114" s="93"/>
      <c r="AA114" s="93"/>
    </row>
    <row r="115" spans="1:27" s="94" customFormat="1" x14ac:dyDescent="0.3">
      <c r="A115" s="42">
        <f t="shared" si="1"/>
        <v>7</v>
      </c>
      <c r="B115" s="95"/>
      <c r="C115" s="96"/>
      <c r="D115" s="95"/>
      <c r="E115" s="90"/>
      <c r="F115" s="91"/>
      <c r="G115" s="91"/>
      <c r="H115" s="91"/>
      <c r="I115" s="92"/>
      <c r="J115" s="92"/>
      <c r="K115" s="92"/>
      <c r="L115" s="92"/>
      <c r="M115" s="83"/>
      <c r="N115" s="83"/>
      <c r="O115" s="83"/>
      <c r="P115" s="26"/>
      <c r="Q115" s="26"/>
      <c r="R115" s="109"/>
      <c r="S115" s="93"/>
      <c r="T115" s="93"/>
      <c r="U115" s="93"/>
      <c r="V115" s="93"/>
      <c r="W115" s="93"/>
      <c r="X115" s="93"/>
      <c r="Y115" s="93"/>
      <c r="Z115" s="93"/>
      <c r="AA115" s="93"/>
    </row>
    <row r="116" spans="1:27" s="94" customFormat="1" x14ac:dyDescent="0.3">
      <c r="A116" s="42">
        <f t="shared" si="1"/>
        <v>8</v>
      </c>
      <c r="B116" s="95"/>
      <c r="C116" s="96"/>
      <c r="D116" s="95"/>
      <c r="E116" s="90"/>
      <c r="F116" s="91"/>
      <c r="G116" s="91"/>
      <c r="H116" s="91"/>
      <c r="I116" s="92"/>
      <c r="J116" s="92"/>
      <c r="K116" s="92"/>
      <c r="L116" s="92"/>
      <c r="M116" s="83"/>
      <c r="N116" s="83"/>
      <c r="O116" s="83"/>
      <c r="P116" s="26"/>
      <c r="Q116" s="26"/>
      <c r="R116" s="109"/>
      <c r="S116" s="93"/>
      <c r="T116" s="93"/>
      <c r="U116" s="93"/>
      <c r="V116" s="93"/>
      <c r="W116" s="93"/>
      <c r="X116" s="93"/>
      <c r="Y116" s="93"/>
      <c r="Z116" s="93"/>
      <c r="AA116" s="93"/>
    </row>
    <row r="117" spans="1:27" s="94" customFormat="1" x14ac:dyDescent="0.3">
      <c r="A117" s="42"/>
      <c r="B117" s="45" t="s">
        <v>16</v>
      </c>
      <c r="C117" s="96"/>
      <c r="D117" s="95"/>
      <c r="E117" s="90"/>
      <c r="F117" s="91"/>
      <c r="G117" s="91"/>
      <c r="H117" s="91"/>
      <c r="I117" s="92"/>
      <c r="J117" s="92"/>
      <c r="K117" s="97">
        <f t="shared" ref="K117:M117" si="2">SUM(K109:K116)</f>
        <v>19.399999999999999</v>
      </c>
      <c r="L117" s="97">
        <f t="shared" si="2"/>
        <v>0</v>
      </c>
      <c r="M117" s="107">
        <f t="shared" si="2"/>
        <v>0</v>
      </c>
      <c r="N117" s="107"/>
      <c r="O117" s="97"/>
      <c r="P117" s="26"/>
      <c r="Q117" s="26"/>
      <c r="R117" s="110"/>
    </row>
    <row r="118" spans="1:27" x14ac:dyDescent="0.3">
      <c r="B118" s="29"/>
      <c r="C118" s="29"/>
      <c r="D118" s="29"/>
      <c r="E118" s="140"/>
      <c r="F118" s="29"/>
      <c r="G118" s="29"/>
      <c r="H118" s="29"/>
      <c r="I118" s="29"/>
      <c r="J118" s="29"/>
      <c r="K118" s="29"/>
      <c r="L118" s="29"/>
      <c r="M118" s="29"/>
      <c r="N118" s="29"/>
      <c r="O118" s="29"/>
      <c r="P118" s="29"/>
      <c r="Q118" s="29"/>
    </row>
    <row r="119" spans="1:27" ht="18" x14ac:dyDescent="0.3">
      <c r="B119" s="54" t="s">
        <v>31</v>
      </c>
      <c r="C119" s="67">
        <f>+K117</f>
        <v>19.399999999999999</v>
      </c>
      <c r="H119" s="30"/>
      <c r="I119" s="30"/>
      <c r="J119" s="30"/>
      <c r="K119" s="30"/>
      <c r="L119" s="30"/>
      <c r="M119" s="30"/>
      <c r="N119" s="30"/>
      <c r="O119" s="29"/>
      <c r="P119" s="29"/>
      <c r="Q119" s="29"/>
    </row>
    <row r="121" spans="1:27" ht="15" thickBot="1" x14ac:dyDescent="0.35"/>
    <row r="122" spans="1:27" ht="29.4" thickBot="1" x14ac:dyDescent="0.35">
      <c r="B122" s="70" t="s">
        <v>48</v>
      </c>
      <c r="C122" s="71" t="s">
        <v>49</v>
      </c>
      <c r="D122" s="70" t="s">
        <v>50</v>
      </c>
      <c r="E122" s="71" t="s">
        <v>54</v>
      </c>
    </row>
    <row r="123" spans="1:27" x14ac:dyDescent="0.3">
      <c r="B123" s="61" t="s">
        <v>89</v>
      </c>
      <c r="C123" s="64">
        <v>20</v>
      </c>
      <c r="D123" s="64"/>
      <c r="E123" s="329">
        <f>+D123+D124+D125</f>
        <v>40</v>
      </c>
    </row>
    <row r="124" spans="1:27" x14ac:dyDescent="0.3">
      <c r="B124" s="61" t="s">
        <v>90</v>
      </c>
      <c r="C124" s="52">
        <v>30</v>
      </c>
      <c r="D124" s="124">
        <v>0</v>
      </c>
      <c r="E124" s="330"/>
    </row>
    <row r="125" spans="1:27" ht="15" thickBot="1" x14ac:dyDescent="0.35">
      <c r="B125" s="61" t="s">
        <v>91</v>
      </c>
      <c r="C125" s="66">
        <v>40</v>
      </c>
      <c r="D125" s="66">
        <v>40</v>
      </c>
      <c r="E125" s="331"/>
    </row>
    <row r="127" spans="1:27" ht="15" thickBot="1" x14ac:dyDescent="0.35"/>
    <row r="128" spans="1:27" ht="26.4" thickBot="1" x14ac:dyDescent="0.35">
      <c r="B128" s="326" t="s">
        <v>51</v>
      </c>
      <c r="C128" s="327"/>
      <c r="D128" s="327"/>
      <c r="E128" s="327"/>
      <c r="F128" s="327"/>
      <c r="G128" s="327"/>
      <c r="H128" s="327"/>
      <c r="I128" s="327"/>
      <c r="J128" s="327"/>
      <c r="K128" s="327"/>
      <c r="L128" s="327"/>
      <c r="M128" s="327"/>
      <c r="N128" s="327"/>
      <c r="O128" s="328"/>
    </row>
    <row r="130" spans="2:18" x14ac:dyDescent="0.3">
      <c r="B130" s="354" t="s">
        <v>0</v>
      </c>
      <c r="C130" s="354" t="s">
        <v>38</v>
      </c>
      <c r="D130" s="354" t="s">
        <v>39</v>
      </c>
      <c r="E130" s="354" t="s">
        <v>78</v>
      </c>
      <c r="F130" s="354" t="s">
        <v>80</v>
      </c>
      <c r="G130" s="354" t="s">
        <v>81</v>
      </c>
      <c r="H130" s="354" t="s">
        <v>82</v>
      </c>
      <c r="I130" s="354" t="s">
        <v>79</v>
      </c>
      <c r="J130" s="332" t="s">
        <v>83</v>
      </c>
      <c r="K130" s="350"/>
      <c r="L130" s="333"/>
      <c r="M130" s="354" t="s">
        <v>87</v>
      </c>
      <c r="N130" s="354" t="s">
        <v>40</v>
      </c>
      <c r="O130" s="354" t="s">
        <v>41</v>
      </c>
      <c r="P130" s="387" t="s">
        <v>3</v>
      </c>
      <c r="Q130" s="374"/>
      <c r="R130" s="374"/>
    </row>
    <row r="131" spans="2:18" ht="43.2" x14ac:dyDescent="0.3">
      <c r="B131" s="355"/>
      <c r="C131" s="355"/>
      <c r="D131" s="355"/>
      <c r="E131" s="355"/>
      <c r="F131" s="355"/>
      <c r="G131" s="355"/>
      <c r="H131" s="355"/>
      <c r="I131" s="355"/>
      <c r="J131" s="125" t="s">
        <v>84</v>
      </c>
      <c r="K131" s="125" t="s">
        <v>85</v>
      </c>
      <c r="L131" s="125" t="s">
        <v>86</v>
      </c>
      <c r="M131" s="355"/>
      <c r="N131" s="355"/>
      <c r="O131" s="355"/>
      <c r="P131" s="387"/>
      <c r="Q131" s="374"/>
      <c r="R131" s="374"/>
    </row>
    <row r="132" spans="2:18" ht="76.5" customHeight="1" x14ac:dyDescent="0.3">
      <c r="B132" s="63" t="s">
        <v>115</v>
      </c>
      <c r="C132" s="123">
        <f>529/1</f>
        <v>529</v>
      </c>
      <c r="D132" s="237" t="s">
        <v>306</v>
      </c>
      <c r="E132" s="284">
        <v>14395027</v>
      </c>
      <c r="F132" s="237" t="s">
        <v>307</v>
      </c>
      <c r="G132" s="237" t="s">
        <v>245</v>
      </c>
      <c r="H132" s="290">
        <v>39248</v>
      </c>
      <c r="I132" s="242" t="s">
        <v>120</v>
      </c>
      <c r="J132" s="63" t="s">
        <v>226</v>
      </c>
      <c r="K132" s="63" t="s">
        <v>308</v>
      </c>
      <c r="L132" s="63" t="s">
        <v>229</v>
      </c>
      <c r="M132" s="102" t="s">
        <v>96</v>
      </c>
      <c r="N132" s="102" t="s">
        <v>96</v>
      </c>
      <c r="O132" s="102" t="s">
        <v>96</v>
      </c>
      <c r="P132" s="102" t="s">
        <v>128</v>
      </c>
      <c r="Q132" s="216"/>
      <c r="R132" s="216"/>
    </row>
    <row r="133" spans="2:18" ht="47.25" customHeight="1" x14ac:dyDescent="0.3">
      <c r="B133" s="123" t="s">
        <v>114</v>
      </c>
      <c r="C133" s="123">
        <f t="shared" ref="C133:C134" si="3">529/1</f>
        <v>529</v>
      </c>
      <c r="D133" s="287" t="s">
        <v>200</v>
      </c>
      <c r="E133" s="288">
        <v>65767225</v>
      </c>
      <c r="F133" s="287" t="s">
        <v>199</v>
      </c>
      <c r="G133" s="289" t="s">
        <v>195</v>
      </c>
      <c r="H133" s="290">
        <v>37715</v>
      </c>
      <c r="I133" s="291" t="s">
        <v>120</v>
      </c>
      <c r="J133" s="123" t="s">
        <v>201</v>
      </c>
      <c r="K133" s="80" t="s">
        <v>556</v>
      </c>
      <c r="L133" s="80" t="s">
        <v>202</v>
      </c>
      <c r="M133" s="102" t="s">
        <v>96</v>
      </c>
      <c r="N133" s="102" t="s">
        <v>96</v>
      </c>
      <c r="O133" s="102" t="s">
        <v>96</v>
      </c>
      <c r="P133" s="63" t="s">
        <v>128</v>
      </c>
      <c r="Q133" s="218"/>
      <c r="R133" s="216"/>
    </row>
    <row r="134" spans="2:18" ht="28.8" x14ac:dyDescent="0.3">
      <c r="B134" s="123" t="s">
        <v>116</v>
      </c>
      <c r="C134" s="123">
        <f t="shared" si="3"/>
        <v>529</v>
      </c>
      <c r="D134" s="123" t="s">
        <v>203</v>
      </c>
      <c r="E134" s="189">
        <v>11104461233</v>
      </c>
      <c r="F134" s="3" t="s">
        <v>204</v>
      </c>
      <c r="G134" s="123" t="s">
        <v>205</v>
      </c>
      <c r="H134" s="201">
        <v>39772</v>
      </c>
      <c r="I134" s="5" t="s">
        <v>120</v>
      </c>
      <c r="J134" s="123" t="s">
        <v>120</v>
      </c>
      <c r="K134" s="80" t="s">
        <v>120</v>
      </c>
      <c r="L134" s="79" t="s">
        <v>120</v>
      </c>
      <c r="M134" s="102" t="s">
        <v>96</v>
      </c>
      <c r="N134" s="102" t="s">
        <v>96</v>
      </c>
      <c r="O134" s="102" t="s">
        <v>96</v>
      </c>
      <c r="P134" s="102" t="s">
        <v>128</v>
      </c>
      <c r="Q134" s="219"/>
      <c r="R134" s="216"/>
    </row>
    <row r="137" spans="2:18" ht="15" thickBot="1" x14ac:dyDescent="0.35"/>
    <row r="138" spans="2:18" ht="28.8" x14ac:dyDescent="0.3">
      <c r="B138" s="105" t="s">
        <v>32</v>
      </c>
      <c r="C138" s="105" t="s">
        <v>48</v>
      </c>
      <c r="D138" s="125" t="s">
        <v>49</v>
      </c>
      <c r="E138" s="105" t="s">
        <v>50</v>
      </c>
      <c r="F138" s="71" t="s">
        <v>55</v>
      </c>
      <c r="G138" s="76"/>
    </row>
    <row r="139" spans="2:18" ht="102.6" x14ac:dyDescent="0.2">
      <c r="B139" s="344" t="s">
        <v>52</v>
      </c>
      <c r="C139" s="6" t="s">
        <v>92</v>
      </c>
      <c r="D139" s="124">
        <v>25</v>
      </c>
      <c r="E139" s="124">
        <v>25</v>
      </c>
      <c r="F139" s="345">
        <f>+E139+E140+E141</f>
        <v>60</v>
      </c>
      <c r="G139" s="77"/>
    </row>
    <row r="140" spans="2:18" ht="68.400000000000006" x14ac:dyDescent="0.2">
      <c r="B140" s="344"/>
      <c r="C140" s="6" t="s">
        <v>93</v>
      </c>
      <c r="D140" s="68">
        <v>25</v>
      </c>
      <c r="E140" s="124">
        <v>25</v>
      </c>
      <c r="F140" s="346"/>
      <c r="G140" s="77"/>
    </row>
    <row r="141" spans="2:18" ht="57" x14ac:dyDescent="0.2">
      <c r="B141" s="344"/>
      <c r="C141" s="6" t="s">
        <v>94</v>
      </c>
      <c r="D141" s="124">
        <v>10</v>
      </c>
      <c r="E141" s="124">
        <v>10</v>
      </c>
      <c r="F141" s="347"/>
      <c r="G141" s="77"/>
    </row>
    <row r="142" spans="2:18" x14ac:dyDescent="0.3">
      <c r="C142" s="85"/>
    </row>
    <row r="145" spans="2:5" x14ac:dyDescent="0.3">
      <c r="B145" s="103" t="s">
        <v>56</v>
      </c>
    </row>
    <row r="148" spans="2:5" x14ac:dyDescent="0.3">
      <c r="B148" s="106" t="s">
        <v>32</v>
      </c>
      <c r="C148" s="106" t="s">
        <v>57</v>
      </c>
      <c r="D148" s="105" t="s">
        <v>50</v>
      </c>
      <c r="E148" s="105" t="s">
        <v>16</v>
      </c>
    </row>
    <row r="149" spans="2:5" ht="27.6" x14ac:dyDescent="0.3">
      <c r="B149" s="86" t="s">
        <v>58</v>
      </c>
      <c r="C149" s="87">
        <v>40</v>
      </c>
      <c r="D149" s="124">
        <f>+E123</f>
        <v>40</v>
      </c>
      <c r="E149" s="335">
        <f>+D149+D150</f>
        <v>100</v>
      </c>
    </row>
    <row r="150" spans="2:5" ht="55.2" x14ac:dyDescent="0.3">
      <c r="B150" s="86" t="s">
        <v>59</v>
      </c>
      <c r="C150" s="87">
        <v>60</v>
      </c>
      <c r="D150" s="124">
        <f>+F139</f>
        <v>60</v>
      </c>
      <c r="E150" s="336"/>
    </row>
  </sheetData>
  <mergeCells count="66">
    <mergeCell ref="Q89:R89"/>
    <mergeCell ref="Q91:R91"/>
    <mergeCell ref="Q92:R92"/>
    <mergeCell ref="M46:O46"/>
    <mergeCell ref="B2:Q2"/>
    <mergeCell ref="B4:Q4"/>
    <mergeCell ref="A5:L5"/>
    <mergeCell ref="C7:O7"/>
    <mergeCell ref="C8:O8"/>
    <mergeCell ref="C9:O9"/>
    <mergeCell ref="C10:O10"/>
    <mergeCell ref="C11:E11"/>
    <mergeCell ref="B15:C22"/>
    <mergeCell ref="B23:C23"/>
    <mergeCell ref="E41:E42"/>
    <mergeCell ref="Q74:R74"/>
    <mergeCell ref="B60:B61"/>
    <mergeCell ref="C60:C61"/>
    <mergeCell ref="D60:E60"/>
    <mergeCell ref="C64:O64"/>
    <mergeCell ref="B66:O66"/>
    <mergeCell ref="Q71:R71"/>
    <mergeCell ref="Q72:R72"/>
    <mergeCell ref="Q73:R73"/>
    <mergeCell ref="Q86:R87"/>
    <mergeCell ref="Q88:R88"/>
    <mergeCell ref="Q75:R75"/>
    <mergeCell ref="B81:O81"/>
    <mergeCell ref="B86:B87"/>
    <mergeCell ref="C86:C87"/>
    <mergeCell ref="D86:D87"/>
    <mergeCell ref="E86:E87"/>
    <mergeCell ref="F86:F87"/>
    <mergeCell ref="G86:G87"/>
    <mergeCell ref="H86:H87"/>
    <mergeCell ref="I86:I87"/>
    <mergeCell ref="O86:O87"/>
    <mergeCell ref="Q90:R90"/>
    <mergeCell ref="B95:O95"/>
    <mergeCell ref="D98:E98"/>
    <mergeCell ref="D99:E99"/>
    <mergeCell ref="B102:Q102"/>
    <mergeCell ref="Q130:R131"/>
    <mergeCell ref="B139:B141"/>
    <mergeCell ref="F139:F141"/>
    <mergeCell ref="E123:E125"/>
    <mergeCell ref="B128:O128"/>
    <mergeCell ref="B130:B131"/>
    <mergeCell ref="C130:C131"/>
    <mergeCell ref="D130:D131"/>
    <mergeCell ref="E130:E131"/>
    <mergeCell ref="F130:F131"/>
    <mergeCell ref="G130:G131"/>
    <mergeCell ref="H130:H131"/>
    <mergeCell ref="I130:I131"/>
    <mergeCell ref="P130:P131"/>
    <mergeCell ref="P86:P87"/>
    <mergeCell ref="E149:E150"/>
    <mergeCell ref="J130:L130"/>
    <mergeCell ref="M130:M131"/>
    <mergeCell ref="N130:N131"/>
    <mergeCell ref="O130:O131"/>
    <mergeCell ref="B105:O105"/>
    <mergeCell ref="J86:L86"/>
    <mergeCell ref="M86:M87"/>
    <mergeCell ref="N86:N87"/>
  </mergeCells>
  <dataValidations count="2">
    <dataValidation type="decimal" allowBlank="1" showInputMessage="1" showErrorMessage="1" sqref="WVI983066 WBQ983066 VRU983066 VHY983066 UYC983066 UOG983066 UEK983066 TUO983066 TKS983066 TAW983066 SRA983066 SHE983066 RXI983066 RNM983066 RDQ983066 QTU983066 QJY983066 QAC983066 PQG983066 PGK983066 OWO983066 OMS983066 OCW983066 NTA983066 NJE983066 MZI983066 MPM983066 MFQ983066 LVU983066 LLY983066 LCC983066 KSG983066 KIK983066 JYO983066 JOS983066 JEW983066 IVA983066 ILE983066 IBI983066 HRM983066 HHQ983066 GXU983066 GNY983066 GEC983066 FUG983066 FKK983066 FAO983066 EQS983066 EGW983066 DXA983066 DNE983066 DDI983066 CTM983066 CJQ983066 BZU983066 BPY983066 BGC983066 AWG983066 AMK983066 ACO983066 SS983066 IW983066 C983066 WVI917530 WLM917530 WBQ917530 VRU917530 VHY917530 UYC917530 UOG917530 UEK917530 TUO917530 TKS917530 TAW917530 SRA917530 SHE917530 RXI917530 RNM917530 RDQ917530 QTU917530 QJY917530 QAC917530 PQG917530 PGK917530 OWO917530 OMS917530 OCW917530 NTA917530 NJE917530 MZI917530 MPM917530 MFQ917530 LVU917530 LLY917530 LCC917530 KSG917530 KIK917530 JYO917530 JOS917530 JEW917530 IVA917530 ILE917530 IBI917530 HRM917530 HHQ917530 GXU917530 GNY917530 GEC917530 FUG917530 FKK917530 FAO917530 EQS917530 EGW917530 DXA917530 DNE917530 DDI917530 CTM917530 CJQ917530 BZU917530 BPY917530 BGC917530 AWG917530 AMK917530 ACO917530 SS917530 IW917530 C917530 WVI851994 WLM851994 WBQ851994 VRU851994 VHY851994 UYC851994 UOG851994 UEK851994 TUO851994 TKS851994 TAW851994 SRA851994 SHE851994 RXI851994 RNM851994 RDQ851994 QTU851994 QJY851994 QAC851994 PQG851994 PGK851994 OWO851994 OMS851994 OCW851994 NTA851994 NJE851994 MZI851994 MPM851994 MFQ851994 LVU851994 LLY851994 LCC851994 KSG851994 KIK851994 JYO851994 JOS851994 JEW851994 IVA851994 ILE851994 IBI851994 HRM851994 HHQ851994 GXU851994 GNY851994 GEC851994 FUG851994 FKK851994 FAO851994 EQS851994 EGW851994 DXA851994 DNE851994 DDI851994 CTM851994 CJQ851994 BZU851994 BPY851994 BGC851994 AWG851994 AMK851994 ACO851994 SS851994 IW851994 C851994 WVI786458 WLM786458 WBQ786458 VRU786458 VHY786458 UYC786458 UOG786458 UEK786458 TUO786458 TKS786458 TAW786458 SRA786458 SHE786458 RXI786458 RNM786458 RDQ786458 QTU786458 QJY786458 QAC786458 PQG786458 PGK786458 OWO786458 OMS786458 OCW786458 NTA786458 NJE786458 MZI786458 MPM786458 MFQ786458 LVU786458 LLY786458 LCC786458 KSG786458 KIK786458 JYO786458 JOS786458 JEW786458 IVA786458 ILE786458 IBI786458 HRM786458 HHQ786458 GXU786458 GNY786458 GEC786458 FUG786458 FKK786458 FAO786458 EQS786458 EGW786458 DXA786458 DNE786458 DDI786458 CTM786458 CJQ786458 BZU786458 BPY786458 BGC786458 AWG786458 AMK786458 ACO786458 SS786458 IW786458 C786458 WVI720922 WLM720922 WBQ720922 VRU720922 VHY720922 UYC720922 UOG720922 UEK720922 TUO720922 TKS720922 TAW720922 SRA720922 SHE720922 RXI720922 RNM720922 RDQ720922 QTU720922 QJY720922 QAC720922 PQG720922 PGK720922 OWO720922 OMS720922 OCW720922 NTA720922 NJE720922 MZI720922 MPM720922 MFQ720922 LVU720922 LLY720922 LCC720922 KSG720922 KIK720922 JYO720922 JOS720922 JEW720922 IVA720922 ILE720922 IBI720922 HRM720922 HHQ720922 GXU720922 GNY720922 GEC720922 FUG720922 FKK720922 FAO720922 EQS720922 EGW720922 DXA720922 DNE720922 DDI720922 CTM720922 CJQ720922 BZU720922 BPY720922 BGC720922 AWG720922 AMK720922 ACO720922 SS720922 IW720922 C720922 WVI655386 WLM655386 WBQ655386 VRU655386 VHY655386 UYC655386 UOG655386 UEK655386 TUO655386 TKS655386 TAW655386 SRA655386 SHE655386 RXI655386 RNM655386 RDQ655386 QTU655386 QJY655386 QAC655386 PQG655386 PGK655386 OWO655386 OMS655386 OCW655386 NTA655386 NJE655386 MZI655386 MPM655386 MFQ655386 LVU655386 LLY655386 LCC655386 KSG655386 KIK655386 JYO655386 JOS655386 JEW655386 IVA655386 ILE655386 IBI655386 HRM655386 HHQ655386 GXU655386 GNY655386 GEC655386 FUG655386 FKK655386 FAO655386 EQS655386 EGW655386 DXA655386 DNE655386 DDI655386 CTM655386 CJQ655386 BZU655386 BPY655386 BGC655386 AWG655386 AMK655386 ACO655386 SS655386 IW655386 C655386 WVI589850 WLM589850 WBQ589850 VRU589850 VHY589850 UYC589850 UOG589850 UEK589850 TUO589850 TKS589850 TAW589850 SRA589850 SHE589850 RXI589850 RNM589850 RDQ589850 QTU589850 QJY589850 QAC589850 PQG589850 PGK589850 OWO589850 OMS589850 OCW589850 NTA589850 NJE589850 MZI589850 MPM589850 MFQ589850 LVU589850 LLY589850 LCC589850 KSG589850 KIK589850 JYO589850 JOS589850 JEW589850 IVA589850 ILE589850 IBI589850 HRM589850 HHQ589850 GXU589850 GNY589850 GEC589850 FUG589850 FKK589850 FAO589850 EQS589850 EGW589850 DXA589850 DNE589850 DDI589850 CTM589850 CJQ589850 BZU589850 BPY589850 BGC589850 AWG589850 AMK589850 ACO589850 SS589850 IW589850 C589850 WVI524314 WLM524314 WBQ524314 VRU524314 VHY524314 UYC524314 UOG524314 UEK524314 TUO524314 TKS524314 TAW524314 SRA524314 SHE524314 RXI524314 RNM524314 RDQ524314 QTU524314 QJY524314 QAC524314 PQG524314 PGK524314 OWO524314 OMS524314 OCW524314 NTA524314 NJE524314 MZI524314 MPM524314 MFQ524314 LVU524314 LLY524314 LCC524314 KSG524314 KIK524314 JYO524314 JOS524314 JEW524314 IVA524314 ILE524314 IBI524314 HRM524314 HHQ524314 GXU524314 GNY524314 GEC524314 FUG524314 FKK524314 FAO524314 EQS524314 EGW524314 DXA524314 DNE524314 DDI524314 CTM524314 CJQ524314 BZU524314 BPY524314 BGC524314 AWG524314 AMK524314 ACO524314 SS524314 IW524314 C524314 WVI458778 WLM458778 WBQ458778 VRU458778 VHY458778 UYC458778 UOG458778 UEK458778 TUO458778 TKS458778 TAW458778 SRA458778 SHE458778 RXI458778 RNM458778 RDQ458778 QTU458778 QJY458778 QAC458778 PQG458778 PGK458778 OWO458778 OMS458778 OCW458778 NTA458778 NJE458778 MZI458778 MPM458778 MFQ458778 LVU458778 LLY458778 LCC458778 KSG458778 KIK458778 JYO458778 JOS458778 JEW458778 IVA458778 ILE458778 IBI458778 HRM458778 HHQ458778 GXU458778 GNY458778 GEC458778 FUG458778 FKK458778 FAO458778 EQS458778 EGW458778 DXA458778 DNE458778 DDI458778 CTM458778 CJQ458778 BZU458778 BPY458778 BGC458778 AWG458778 AMK458778 ACO458778 SS458778 IW458778 C458778 WVI393242 WLM393242 WBQ393242 VRU393242 VHY393242 UYC393242 UOG393242 UEK393242 TUO393242 TKS393242 TAW393242 SRA393242 SHE393242 RXI393242 RNM393242 RDQ393242 QTU393242 QJY393242 QAC393242 PQG393242 PGK393242 OWO393242 OMS393242 OCW393242 NTA393242 NJE393242 MZI393242 MPM393242 MFQ393242 LVU393242 LLY393242 LCC393242 KSG393242 KIK393242 JYO393242 JOS393242 JEW393242 IVA393242 ILE393242 IBI393242 HRM393242 HHQ393242 GXU393242 GNY393242 GEC393242 FUG393242 FKK393242 FAO393242 EQS393242 EGW393242 DXA393242 DNE393242 DDI393242 CTM393242 CJQ393242 BZU393242 BPY393242 BGC393242 AWG393242 AMK393242 ACO393242 SS393242 IW393242 C393242 WVI327706 WLM327706 WBQ327706 VRU327706 VHY327706 UYC327706 UOG327706 UEK327706 TUO327706 TKS327706 TAW327706 SRA327706 SHE327706 RXI327706 RNM327706 RDQ327706 QTU327706 QJY327706 QAC327706 PQG327706 PGK327706 OWO327706 OMS327706 OCW327706 NTA327706 NJE327706 MZI327706 MPM327706 MFQ327706 LVU327706 LLY327706 LCC327706 KSG327706 KIK327706 JYO327706 JOS327706 JEW327706 IVA327706 ILE327706 IBI327706 HRM327706 HHQ327706 GXU327706 GNY327706 GEC327706 FUG327706 FKK327706 FAO327706 EQS327706 EGW327706 DXA327706 DNE327706 DDI327706 CTM327706 CJQ327706 BZU327706 BPY327706 BGC327706 AWG327706 AMK327706 ACO327706 SS327706 IW327706 C327706 WVI262170 WLM262170 WBQ262170 VRU262170 VHY262170 UYC262170 UOG262170 UEK262170 TUO262170 TKS262170 TAW262170 SRA262170 SHE262170 RXI262170 RNM262170 RDQ262170 QTU262170 QJY262170 QAC262170 PQG262170 PGK262170 OWO262170 OMS262170 OCW262170 NTA262170 NJE262170 MZI262170 MPM262170 MFQ262170 LVU262170 LLY262170 LCC262170 KSG262170 KIK262170 JYO262170 JOS262170 JEW262170 IVA262170 ILE262170 IBI262170 HRM262170 HHQ262170 GXU262170 GNY262170 GEC262170 FUG262170 FKK262170 FAO262170 EQS262170 EGW262170 DXA262170 DNE262170 DDI262170 CTM262170 CJQ262170 BZU262170 BPY262170 BGC262170 AWG262170 AMK262170 ACO262170 SS262170 IW262170 C262170 WVI196634 WLM196634 WBQ196634 VRU196634 VHY196634 UYC196634 UOG196634 UEK196634 TUO196634 TKS196634 TAW196634 SRA196634 SHE196634 RXI196634 RNM196634 RDQ196634 QTU196634 QJY196634 QAC196634 PQG196634 PGK196634 OWO196634 OMS196634 OCW196634 NTA196634 NJE196634 MZI196634 MPM196634 MFQ196634 LVU196634 LLY196634 LCC196634 KSG196634 KIK196634 JYO196634 JOS196634 JEW196634 IVA196634 ILE196634 IBI196634 HRM196634 HHQ196634 GXU196634 GNY196634 GEC196634 FUG196634 FKK196634 FAO196634 EQS196634 EGW196634 DXA196634 DNE196634 DDI196634 CTM196634 CJQ196634 BZU196634 BPY196634 BGC196634 AWG196634 AMK196634 ACO196634 SS196634 IW196634 C196634 WVI131098 WLM131098 WBQ131098 VRU131098 VHY131098 UYC131098 UOG131098 UEK131098 TUO131098 TKS131098 TAW131098 SRA131098 SHE131098 RXI131098 RNM131098 RDQ131098 QTU131098 QJY131098 QAC131098 PQG131098 PGK131098 OWO131098 OMS131098 OCW131098 NTA131098 NJE131098 MZI131098 MPM131098 MFQ131098 LVU131098 LLY131098 LCC131098 KSG131098 KIK131098 JYO131098 JOS131098 JEW131098 IVA131098 ILE131098 IBI131098 HRM131098 HHQ131098 GXU131098 GNY131098 GEC131098 FUG131098 FKK131098 FAO131098 EQS131098 EGW131098 DXA131098 DNE131098 DDI131098 CTM131098 CJQ131098 BZU131098 BPY131098 BGC131098 AWG131098 AMK131098 ACO131098 SS131098 IW131098 C131098 WVI65562 WLM65562 WBQ65562 VRU65562 VHY65562 UYC65562 UOG65562 UEK65562 TUO65562 TKS65562 TAW65562 SRA65562 SHE65562 RXI65562 RNM65562 RDQ65562 QTU65562 QJY65562 QAC65562 PQG65562 PGK65562 OWO65562 OMS65562 OCW65562 NTA65562 NJE65562 MZI65562 MPM65562 MFQ65562 LVU65562 LLY65562 LCC65562 KSG65562 KIK65562 JYO65562 JOS65562 JEW65562 IVA65562 ILE65562 IBI65562 HRM65562 HHQ65562 GXU65562 GNY65562 GEC65562 FUG65562 FKK65562 FAO65562 EQS65562 EGW65562 DXA65562 DNE65562 DDI65562 CTM65562 CJQ65562 BZU65562 BPY65562 BGC65562 AWG65562 AMK65562 ACO65562 SS65562 IW65562 C65562 WLM983066 IW25:IW45 SS25:SS45 ACO25:ACO45 AMK25:AMK45 AWG25:AWG45 BGC25:BGC45 BPY25:BPY45 BZU25:BZU45 CJQ25:CJQ45 CTM25:CTM45 DDI25:DDI45 DNE25:DNE45 DXA25:DXA45 EGW25:EGW45 EQS25:EQS45 FAO25:FAO45 FKK25:FKK45 FUG25:FUG45 GEC25:GEC45 GNY25:GNY45 GXU25:GXU45 HHQ25:HHQ45 HRM25:HRM45 IBI25:IBI45 ILE25:ILE45 IVA25:IVA45 JEW25:JEW45 JOS25:JOS45 JYO25:JYO45 KIK25:KIK45 KSG25:KSG45 LCC25:LCC45 LLY25:LLY45 LVU25:LVU45 MFQ25:MFQ45 MPM25:MPM45 MZI25:MZI45 NJE25:NJE45 NTA25:NTA45 OCW25:OCW45 OMS25:OMS45 OWO25:OWO45 PGK25:PGK45 PQG25:PQG45 QAC25:QAC45 QJY25:QJY45 QTU25:QTU45 RDQ25:RDQ45 RNM25:RNM45 RXI25:RXI45 SHE25:SHE45 SRA25:SRA45 TAW25:TAW45 TKS25:TKS45 TUO25:TUO45 UEK25:UEK45 UOG25:UOG45 UYC25:UYC45 VHY25:VHY45 VRU25:VRU45 WBQ25:WBQ45 WLM25:WLM45 WVI25:WVI45">
      <formula1>0</formula1>
      <formula2>1</formula2>
    </dataValidation>
    <dataValidation type="list" allowBlank="1" showInputMessage="1" showErrorMessage="1" sqref="WVF983066 WLJ983066 WBN983066 VRR983066 VHV983066 UXZ983066 UOD983066 UEH983066 TUL983066 TKP983066 TAT983066 SQX983066 SHB983066 RXF983066 RNJ983066 RDN983066 QTR983066 QJV983066 PZZ983066 PQD983066 PGH983066 OWL983066 OMP983066 OCT983066 NSX983066 NJB983066 MZF983066 MPJ983066 MFN983066 LVR983066 LLV983066 LBZ983066 KSD983066 KIH983066 JYL983066 JOP983066 JET983066 IUX983066 ILB983066 IBF983066 HRJ983066 HHN983066 GXR983066 GNV983066 GDZ983066 FUD983066 FKH983066 FAL983066 EQP983066 EGT983066 DWX983066 DNB983066 DDF983066 CTJ983066 CJN983066 BZR983066 BPV983066 BFZ983066 AWD983066 AMH983066 ACL983066 SP983066 IT983066 A983066 WVF917530 WLJ917530 WBN917530 VRR917530 VHV917530 UXZ917530 UOD917530 UEH917530 TUL917530 TKP917530 TAT917530 SQX917530 SHB917530 RXF917530 RNJ917530 RDN917530 QTR917530 QJV917530 PZZ917530 PQD917530 PGH917530 OWL917530 OMP917530 OCT917530 NSX917530 NJB917530 MZF917530 MPJ917530 MFN917530 LVR917530 LLV917530 LBZ917530 KSD917530 KIH917530 JYL917530 JOP917530 JET917530 IUX917530 ILB917530 IBF917530 HRJ917530 HHN917530 GXR917530 GNV917530 GDZ917530 FUD917530 FKH917530 FAL917530 EQP917530 EGT917530 DWX917530 DNB917530 DDF917530 CTJ917530 CJN917530 BZR917530 BPV917530 BFZ917530 AWD917530 AMH917530 ACL917530 SP917530 IT917530 A917530 WVF851994 WLJ851994 WBN851994 VRR851994 VHV851994 UXZ851994 UOD851994 UEH851994 TUL851994 TKP851994 TAT851994 SQX851994 SHB851994 RXF851994 RNJ851994 RDN851994 QTR851994 QJV851994 PZZ851994 PQD851994 PGH851994 OWL851994 OMP851994 OCT851994 NSX851994 NJB851994 MZF851994 MPJ851994 MFN851994 LVR851994 LLV851994 LBZ851994 KSD851994 KIH851994 JYL851994 JOP851994 JET851994 IUX851994 ILB851994 IBF851994 HRJ851994 HHN851994 GXR851994 GNV851994 GDZ851994 FUD851994 FKH851994 FAL851994 EQP851994 EGT851994 DWX851994 DNB851994 DDF851994 CTJ851994 CJN851994 BZR851994 BPV851994 BFZ851994 AWD851994 AMH851994 ACL851994 SP851994 IT851994 A851994 WVF786458 WLJ786458 WBN786458 VRR786458 VHV786458 UXZ786458 UOD786458 UEH786458 TUL786458 TKP786458 TAT786458 SQX786458 SHB786458 RXF786458 RNJ786458 RDN786458 QTR786458 QJV786458 PZZ786458 PQD786458 PGH786458 OWL786458 OMP786458 OCT786458 NSX786458 NJB786458 MZF786458 MPJ786458 MFN786458 LVR786458 LLV786458 LBZ786458 KSD786458 KIH786458 JYL786458 JOP786458 JET786458 IUX786458 ILB786458 IBF786458 HRJ786458 HHN786458 GXR786458 GNV786458 GDZ786458 FUD786458 FKH786458 FAL786458 EQP786458 EGT786458 DWX786458 DNB786458 DDF786458 CTJ786458 CJN786458 BZR786458 BPV786458 BFZ786458 AWD786458 AMH786458 ACL786458 SP786458 IT786458 A786458 WVF720922 WLJ720922 WBN720922 VRR720922 VHV720922 UXZ720922 UOD720922 UEH720922 TUL720922 TKP720922 TAT720922 SQX720922 SHB720922 RXF720922 RNJ720922 RDN720922 QTR720922 QJV720922 PZZ720922 PQD720922 PGH720922 OWL720922 OMP720922 OCT720922 NSX720922 NJB720922 MZF720922 MPJ720922 MFN720922 LVR720922 LLV720922 LBZ720922 KSD720922 KIH720922 JYL720922 JOP720922 JET720922 IUX720922 ILB720922 IBF720922 HRJ720922 HHN720922 GXR720922 GNV720922 GDZ720922 FUD720922 FKH720922 FAL720922 EQP720922 EGT720922 DWX720922 DNB720922 DDF720922 CTJ720922 CJN720922 BZR720922 BPV720922 BFZ720922 AWD720922 AMH720922 ACL720922 SP720922 IT720922 A720922 WVF655386 WLJ655386 WBN655386 VRR655386 VHV655386 UXZ655386 UOD655386 UEH655386 TUL655386 TKP655386 TAT655386 SQX655386 SHB655386 RXF655386 RNJ655386 RDN655386 QTR655386 QJV655386 PZZ655386 PQD655386 PGH655386 OWL655386 OMP655386 OCT655386 NSX655386 NJB655386 MZF655386 MPJ655386 MFN655386 LVR655386 LLV655386 LBZ655386 KSD655386 KIH655386 JYL655386 JOP655386 JET655386 IUX655386 ILB655386 IBF655386 HRJ655386 HHN655386 GXR655386 GNV655386 GDZ655386 FUD655386 FKH655386 FAL655386 EQP655386 EGT655386 DWX655386 DNB655386 DDF655386 CTJ655386 CJN655386 BZR655386 BPV655386 BFZ655386 AWD655386 AMH655386 ACL655386 SP655386 IT655386 A655386 WVF589850 WLJ589850 WBN589850 VRR589850 VHV589850 UXZ589850 UOD589850 UEH589850 TUL589850 TKP589850 TAT589850 SQX589850 SHB589850 RXF589850 RNJ589850 RDN589850 QTR589850 QJV589850 PZZ589850 PQD589850 PGH589850 OWL589850 OMP589850 OCT589850 NSX589850 NJB589850 MZF589850 MPJ589850 MFN589850 LVR589850 LLV589850 LBZ589850 KSD589850 KIH589850 JYL589850 JOP589850 JET589850 IUX589850 ILB589850 IBF589850 HRJ589850 HHN589850 GXR589850 GNV589850 GDZ589850 FUD589850 FKH589850 FAL589850 EQP589850 EGT589850 DWX589850 DNB589850 DDF589850 CTJ589850 CJN589850 BZR589850 BPV589850 BFZ589850 AWD589850 AMH589850 ACL589850 SP589850 IT589850 A589850 WVF524314 WLJ524314 WBN524314 VRR524314 VHV524314 UXZ524314 UOD524314 UEH524314 TUL524314 TKP524314 TAT524314 SQX524314 SHB524314 RXF524314 RNJ524314 RDN524314 QTR524314 QJV524314 PZZ524314 PQD524314 PGH524314 OWL524314 OMP524314 OCT524314 NSX524314 NJB524314 MZF524314 MPJ524314 MFN524314 LVR524314 LLV524314 LBZ524314 KSD524314 KIH524314 JYL524314 JOP524314 JET524314 IUX524314 ILB524314 IBF524314 HRJ524314 HHN524314 GXR524314 GNV524314 GDZ524314 FUD524314 FKH524314 FAL524314 EQP524314 EGT524314 DWX524314 DNB524314 DDF524314 CTJ524314 CJN524314 BZR524314 BPV524314 BFZ524314 AWD524314 AMH524314 ACL524314 SP524314 IT524314 A524314 WVF458778 WLJ458778 WBN458778 VRR458778 VHV458778 UXZ458778 UOD458778 UEH458778 TUL458778 TKP458778 TAT458778 SQX458778 SHB458778 RXF458778 RNJ458778 RDN458778 QTR458778 QJV458778 PZZ458778 PQD458778 PGH458778 OWL458778 OMP458778 OCT458778 NSX458778 NJB458778 MZF458778 MPJ458778 MFN458778 LVR458778 LLV458778 LBZ458778 KSD458778 KIH458778 JYL458778 JOP458778 JET458778 IUX458778 ILB458778 IBF458778 HRJ458778 HHN458778 GXR458778 GNV458778 GDZ458778 FUD458778 FKH458778 FAL458778 EQP458778 EGT458778 DWX458778 DNB458778 DDF458778 CTJ458778 CJN458778 BZR458778 BPV458778 BFZ458778 AWD458778 AMH458778 ACL458778 SP458778 IT458778 A458778 WVF393242 WLJ393242 WBN393242 VRR393242 VHV393242 UXZ393242 UOD393242 UEH393242 TUL393242 TKP393242 TAT393242 SQX393242 SHB393242 RXF393242 RNJ393242 RDN393242 QTR393242 QJV393242 PZZ393242 PQD393242 PGH393242 OWL393242 OMP393242 OCT393242 NSX393242 NJB393242 MZF393242 MPJ393242 MFN393242 LVR393242 LLV393242 LBZ393242 KSD393242 KIH393242 JYL393242 JOP393242 JET393242 IUX393242 ILB393242 IBF393242 HRJ393242 HHN393242 GXR393242 GNV393242 GDZ393242 FUD393242 FKH393242 FAL393242 EQP393242 EGT393242 DWX393242 DNB393242 DDF393242 CTJ393242 CJN393242 BZR393242 BPV393242 BFZ393242 AWD393242 AMH393242 ACL393242 SP393242 IT393242 A393242 WVF327706 WLJ327706 WBN327706 VRR327706 VHV327706 UXZ327706 UOD327706 UEH327706 TUL327706 TKP327706 TAT327706 SQX327706 SHB327706 RXF327706 RNJ327706 RDN327706 QTR327706 QJV327706 PZZ327706 PQD327706 PGH327706 OWL327706 OMP327706 OCT327706 NSX327706 NJB327706 MZF327706 MPJ327706 MFN327706 LVR327706 LLV327706 LBZ327706 KSD327706 KIH327706 JYL327706 JOP327706 JET327706 IUX327706 ILB327706 IBF327706 HRJ327706 HHN327706 GXR327706 GNV327706 GDZ327706 FUD327706 FKH327706 FAL327706 EQP327706 EGT327706 DWX327706 DNB327706 DDF327706 CTJ327706 CJN327706 BZR327706 BPV327706 BFZ327706 AWD327706 AMH327706 ACL327706 SP327706 IT327706 A327706 WVF262170 WLJ262170 WBN262170 VRR262170 VHV262170 UXZ262170 UOD262170 UEH262170 TUL262170 TKP262170 TAT262170 SQX262170 SHB262170 RXF262170 RNJ262170 RDN262170 QTR262170 QJV262170 PZZ262170 PQD262170 PGH262170 OWL262170 OMP262170 OCT262170 NSX262170 NJB262170 MZF262170 MPJ262170 MFN262170 LVR262170 LLV262170 LBZ262170 KSD262170 KIH262170 JYL262170 JOP262170 JET262170 IUX262170 ILB262170 IBF262170 HRJ262170 HHN262170 GXR262170 GNV262170 GDZ262170 FUD262170 FKH262170 FAL262170 EQP262170 EGT262170 DWX262170 DNB262170 DDF262170 CTJ262170 CJN262170 BZR262170 BPV262170 BFZ262170 AWD262170 AMH262170 ACL262170 SP262170 IT262170 A262170 WVF196634 WLJ196634 WBN196634 VRR196634 VHV196634 UXZ196634 UOD196634 UEH196634 TUL196634 TKP196634 TAT196634 SQX196634 SHB196634 RXF196634 RNJ196634 RDN196634 QTR196634 QJV196634 PZZ196634 PQD196634 PGH196634 OWL196634 OMP196634 OCT196634 NSX196634 NJB196634 MZF196634 MPJ196634 MFN196634 LVR196634 LLV196634 LBZ196634 KSD196634 KIH196634 JYL196634 JOP196634 JET196634 IUX196634 ILB196634 IBF196634 HRJ196634 HHN196634 GXR196634 GNV196634 GDZ196634 FUD196634 FKH196634 FAL196634 EQP196634 EGT196634 DWX196634 DNB196634 DDF196634 CTJ196634 CJN196634 BZR196634 BPV196634 BFZ196634 AWD196634 AMH196634 ACL196634 SP196634 IT196634 A196634 WVF131098 WLJ131098 WBN131098 VRR131098 VHV131098 UXZ131098 UOD131098 UEH131098 TUL131098 TKP131098 TAT131098 SQX131098 SHB131098 RXF131098 RNJ131098 RDN131098 QTR131098 QJV131098 PZZ131098 PQD131098 PGH131098 OWL131098 OMP131098 OCT131098 NSX131098 NJB131098 MZF131098 MPJ131098 MFN131098 LVR131098 LLV131098 LBZ131098 KSD131098 KIH131098 JYL131098 JOP131098 JET131098 IUX131098 ILB131098 IBF131098 HRJ131098 HHN131098 GXR131098 GNV131098 GDZ131098 FUD131098 FKH131098 FAL131098 EQP131098 EGT131098 DWX131098 DNB131098 DDF131098 CTJ131098 CJN131098 BZR131098 BPV131098 BFZ131098 AWD131098 AMH131098 ACL131098 SP131098 IT131098 A131098 WVF65562 WLJ65562 WBN65562 VRR65562 VHV65562 UXZ65562 UOD65562 UEH65562 TUL65562 TKP65562 TAT65562 SQX65562 SHB65562 RXF65562 RNJ65562 RDN65562 QTR65562 QJV65562 PZZ65562 PQD65562 PGH65562 OWL65562 OMP65562 OCT65562 NSX65562 NJB65562 MZF65562 MPJ65562 MFN65562 LVR65562 LLV65562 LBZ65562 KSD65562 KIH65562 JYL65562 JOP65562 JET65562 IUX65562 ILB65562 IBF65562 HRJ65562 HHN65562 GXR65562 GNV65562 GDZ65562 FUD65562 FKH65562 FAL65562 EQP65562 EGT65562 DWX65562 DNB65562 DDF65562 CTJ65562 CJN65562 BZR65562 BPV65562 BFZ65562 AWD65562 AMH65562 ACL65562 SP65562 IT65562 A65562 A25:A45 IT25:IT45 SP25:SP45 ACL25:ACL45 AMH25:AMH45 AWD25:AWD45 BFZ25:BFZ45 BPV25:BPV45 BZR25:BZR45 CJN25:CJN45 CTJ25:CTJ45 DDF25:DDF45 DNB25:DNB45 DWX25:DWX45 EGT25:EGT45 EQP25:EQP45 FAL25:FAL45 FKH25:FKH45 FUD25:FUD45 GDZ25:GDZ45 GNV25:GNV45 GXR25:GXR45 HHN25:HHN45 HRJ25:HRJ45 IBF25:IBF45 ILB25:ILB45 IUX25:IUX45 JET25:JET45 JOP25:JOP45 JYL25:JYL45 KIH25:KIH45 KSD25:KSD45 LBZ25:LBZ45 LLV25:LLV45 LVR25:LVR45 MFN25:MFN45 MPJ25:MPJ45 MZF25:MZF45 NJB25:NJB45 NSX25:NSX45 OCT25:OCT45 OMP25:OMP45 OWL25:OWL45 PGH25:PGH45 PQD25:PQD45 PZZ25:PZZ45 QJV25:QJV45 QTR25:QTR45 RDN25:RDN45 RNJ25:RNJ45 RXF25:RXF45 SHB25:SHB45 SQX25:SQX45 TAT25:TAT45 TKP25:TKP45 TUL25:TUL45 UEH25:UEH45 UOD25:UOD45 UXZ25:UXZ45 VHV25:VHV45 VRR25:VRR45 WBN25:WBN45 WLJ25:WLJ45 WVF25:WVF45">
      <formula1>"1,2,3,4,5"</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zoomScale="50" zoomScaleNormal="50" workbookViewId="0"/>
  </sheetViews>
  <sheetFormatPr baseColWidth="10" defaultRowHeight="14.4" x14ac:dyDescent="0.3"/>
  <cols>
    <col min="1" max="1" width="3.109375" style="9" bestFit="1" customWidth="1"/>
    <col min="2" max="2" width="58.88671875" style="9" customWidth="1"/>
    <col min="3" max="3" width="31.109375" style="9" customWidth="1"/>
    <col min="4" max="4" width="26.6640625" style="9" customWidth="1"/>
    <col min="5" max="5" width="25" style="88" customWidth="1"/>
    <col min="6" max="7" width="29.6640625" style="9" customWidth="1"/>
    <col min="8" max="8" width="23" style="9" customWidth="1"/>
    <col min="9" max="9" width="27.33203125" style="9" customWidth="1"/>
    <col min="10" max="10" width="17.5546875" style="9" customWidth="1"/>
    <col min="11" max="11" width="14.6640625" style="9" customWidth="1"/>
    <col min="12" max="12" width="17.6640625" style="9" customWidth="1"/>
    <col min="13" max="13" width="26.33203125" style="9" customWidth="1"/>
    <col min="14" max="14" width="22.109375" style="9" customWidth="1"/>
    <col min="15" max="15" width="26.109375" style="9" customWidth="1"/>
    <col min="16" max="16" width="19.5546875" style="9" bestFit="1" customWidth="1"/>
    <col min="17" max="17" width="21.88671875" style="9" customWidth="1"/>
    <col min="18" max="18" width="18.33203125" style="9" customWidth="1"/>
    <col min="19"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1:16" ht="25.8" x14ac:dyDescent="0.3">
      <c r="B2" s="324" t="s">
        <v>61</v>
      </c>
      <c r="C2" s="325"/>
      <c r="D2" s="325"/>
      <c r="E2" s="325"/>
      <c r="F2" s="325"/>
      <c r="G2" s="325"/>
      <c r="H2" s="325"/>
      <c r="I2" s="325"/>
      <c r="J2" s="325"/>
      <c r="K2" s="325"/>
      <c r="L2" s="325"/>
      <c r="M2" s="325"/>
      <c r="N2" s="325"/>
      <c r="O2" s="325"/>
      <c r="P2" s="325"/>
    </row>
    <row r="4" spans="1:16" ht="25.8" x14ac:dyDescent="0.3">
      <c r="B4" s="339" t="s">
        <v>47</v>
      </c>
      <c r="C4" s="339"/>
      <c r="D4" s="339"/>
      <c r="E4" s="339"/>
      <c r="F4" s="339"/>
      <c r="G4" s="339"/>
      <c r="H4" s="339"/>
      <c r="I4" s="339"/>
      <c r="J4" s="339"/>
      <c r="K4" s="339"/>
      <c r="L4" s="339"/>
      <c r="M4" s="339"/>
      <c r="N4" s="339"/>
      <c r="O4" s="339"/>
      <c r="P4" s="339"/>
    </row>
    <row r="5" spans="1:16" s="85" customFormat="1" ht="21" x14ac:dyDescent="0.4">
      <c r="A5" s="360" t="s">
        <v>117</v>
      </c>
      <c r="B5" s="360"/>
      <c r="C5" s="360"/>
      <c r="D5" s="360"/>
      <c r="E5" s="360"/>
      <c r="F5" s="360"/>
      <c r="G5" s="360"/>
      <c r="H5" s="360"/>
      <c r="I5" s="360"/>
      <c r="J5" s="360"/>
      <c r="K5" s="360"/>
      <c r="L5" s="360"/>
    </row>
    <row r="6" spans="1:16" ht="15" thickBot="1" x14ac:dyDescent="0.35"/>
    <row r="7" spans="1:16" ht="21.6" thickBot="1" x14ac:dyDescent="0.35">
      <c r="B7" s="11" t="s">
        <v>4</v>
      </c>
      <c r="C7" s="342" t="s">
        <v>118</v>
      </c>
      <c r="D7" s="342"/>
      <c r="E7" s="342"/>
      <c r="F7" s="342"/>
      <c r="G7" s="342"/>
      <c r="H7" s="342"/>
      <c r="I7" s="342"/>
      <c r="J7" s="342"/>
      <c r="K7" s="342"/>
      <c r="L7" s="342"/>
      <c r="M7" s="342"/>
      <c r="N7" s="343"/>
    </row>
    <row r="8" spans="1:16" ht="16.2" thickBot="1" x14ac:dyDescent="0.35">
      <c r="B8" s="12" t="s">
        <v>5</v>
      </c>
      <c r="C8" s="342"/>
      <c r="D8" s="342"/>
      <c r="E8" s="342"/>
      <c r="F8" s="342"/>
      <c r="G8" s="342"/>
      <c r="H8" s="342"/>
      <c r="I8" s="342"/>
      <c r="J8" s="342"/>
      <c r="K8" s="342"/>
      <c r="L8" s="342"/>
      <c r="M8" s="342"/>
      <c r="N8" s="343"/>
    </row>
    <row r="9" spans="1:16" ht="16.2" thickBot="1" x14ac:dyDescent="0.35">
      <c r="B9" s="12" t="s">
        <v>6</v>
      </c>
      <c r="C9" s="342"/>
      <c r="D9" s="342"/>
      <c r="E9" s="342"/>
      <c r="F9" s="342"/>
      <c r="G9" s="342"/>
      <c r="H9" s="342"/>
      <c r="I9" s="342"/>
      <c r="J9" s="342"/>
      <c r="K9" s="342"/>
      <c r="L9" s="342"/>
      <c r="M9" s="342"/>
      <c r="N9" s="343"/>
    </row>
    <row r="10" spans="1:16" ht="16.2" thickBot="1" x14ac:dyDescent="0.35">
      <c r="B10" s="12" t="s">
        <v>7</v>
      </c>
      <c r="C10" s="342"/>
      <c r="D10" s="342"/>
      <c r="E10" s="342"/>
      <c r="F10" s="342"/>
      <c r="G10" s="342"/>
      <c r="H10" s="342"/>
      <c r="I10" s="342"/>
      <c r="J10" s="342"/>
      <c r="K10" s="342"/>
      <c r="L10" s="342"/>
      <c r="M10" s="342"/>
      <c r="N10" s="343"/>
    </row>
    <row r="11" spans="1:16" ht="16.2" thickBot="1" x14ac:dyDescent="0.35">
      <c r="B11" s="12" t="s">
        <v>8</v>
      </c>
      <c r="C11" s="366">
        <v>22</v>
      </c>
      <c r="D11" s="366"/>
      <c r="E11" s="367"/>
      <c r="F11" s="32"/>
      <c r="G11" s="32"/>
      <c r="H11" s="32"/>
      <c r="I11" s="32"/>
      <c r="J11" s="32"/>
      <c r="K11" s="32"/>
      <c r="L11" s="32"/>
      <c r="M11" s="32"/>
      <c r="N11" s="33"/>
    </row>
    <row r="12" spans="1:16" ht="16.2" thickBot="1" x14ac:dyDescent="0.35">
      <c r="B12" s="14" t="s">
        <v>9</v>
      </c>
      <c r="C12" s="15">
        <v>41979</v>
      </c>
      <c r="D12" s="16"/>
      <c r="E12" s="133"/>
      <c r="F12" s="16"/>
      <c r="G12" s="16"/>
      <c r="H12" s="16"/>
      <c r="I12" s="16"/>
      <c r="J12" s="16"/>
      <c r="K12" s="16"/>
      <c r="L12" s="16"/>
      <c r="M12" s="16"/>
      <c r="N12" s="17"/>
    </row>
    <row r="13" spans="1:16" ht="15.6" x14ac:dyDescent="0.3">
      <c r="B13" s="13"/>
      <c r="C13" s="18"/>
      <c r="D13" s="19"/>
      <c r="E13" s="134"/>
      <c r="F13" s="19"/>
      <c r="G13" s="19"/>
      <c r="H13" s="19"/>
      <c r="I13" s="88"/>
      <c r="J13" s="88"/>
      <c r="K13" s="88"/>
      <c r="L13" s="88"/>
      <c r="M13" s="88"/>
      <c r="N13" s="19"/>
    </row>
    <row r="14" spans="1:16" x14ac:dyDescent="0.3">
      <c r="I14" s="88"/>
      <c r="J14" s="88"/>
      <c r="K14" s="88"/>
      <c r="L14" s="88"/>
      <c r="M14" s="88"/>
      <c r="N14" s="89"/>
    </row>
    <row r="15" spans="1:16" x14ac:dyDescent="0.3">
      <c r="B15" s="363" t="s">
        <v>63</v>
      </c>
      <c r="C15" s="363"/>
      <c r="D15" s="127" t="s">
        <v>12</v>
      </c>
      <c r="E15" s="127" t="s">
        <v>13</v>
      </c>
      <c r="F15" s="127" t="s">
        <v>28</v>
      </c>
      <c r="G15" s="74"/>
      <c r="I15" s="34"/>
      <c r="J15" s="34"/>
      <c r="K15" s="34"/>
      <c r="L15" s="34"/>
      <c r="M15" s="34"/>
      <c r="N15" s="89"/>
    </row>
    <row r="16" spans="1:16" x14ac:dyDescent="0.3">
      <c r="B16" s="363"/>
      <c r="C16" s="363"/>
      <c r="D16" s="127">
        <v>22</v>
      </c>
      <c r="E16" s="135">
        <v>1246101290</v>
      </c>
      <c r="F16" s="111">
        <v>427</v>
      </c>
      <c r="G16" s="75"/>
      <c r="I16" s="35"/>
      <c r="J16" s="35"/>
      <c r="K16" s="35"/>
      <c r="L16" s="35"/>
      <c r="M16" s="35"/>
      <c r="N16" s="89"/>
    </row>
    <row r="17" spans="1:14" x14ac:dyDescent="0.3">
      <c r="B17" s="363"/>
      <c r="C17" s="363"/>
      <c r="D17" s="127"/>
      <c r="E17" s="135"/>
      <c r="F17" s="111"/>
      <c r="G17" s="75"/>
      <c r="I17" s="35"/>
      <c r="J17" s="35"/>
      <c r="K17" s="35"/>
      <c r="L17" s="35"/>
      <c r="M17" s="35"/>
      <c r="N17" s="89"/>
    </row>
    <row r="18" spans="1:14" x14ac:dyDescent="0.3">
      <c r="B18" s="363"/>
      <c r="C18" s="363"/>
      <c r="D18" s="127"/>
      <c r="E18" s="135"/>
      <c r="F18" s="111"/>
      <c r="G18" s="75"/>
      <c r="I18" s="35"/>
      <c r="J18" s="35"/>
      <c r="K18" s="35"/>
      <c r="L18" s="35"/>
      <c r="M18" s="35"/>
      <c r="N18" s="89"/>
    </row>
    <row r="19" spans="1:14" x14ac:dyDescent="0.3">
      <c r="B19" s="363"/>
      <c r="C19" s="363"/>
      <c r="D19" s="127"/>
      <c r="E19" s="135"/>
      <c r="F19" s="111"/>
      <c r="G19" s="75"/>
      <c r="H19" s="22"/>
      <c r="I19" s="35"/>
      <c r="J19" s="35"/>
      <c r="K19" s="35"/>
      <c r="L19" s="35"/>
      <c r="M19" s="35"/>
      <c r="N19" s="20"/>
    </row>
    <row r="20" spans="1:14" x14ac:dyDescent="0.3">
      <c r="B20" s="363"/>
      <c r="C20" s="363"/>
      <c r="D20" s="127"/>
      <c r="E20" s="135"/>
      <c r="F20" s="111"/>
      <c r="G20" s="75"/>
      <c r="H20" s="22"/>
      <c r="I20" s="37"/>
      <c r="J20" s="37"/>
      <c r="K20" s="37"/>
      <c r="L20" s="37"/>
      <c r="M20" s="37"/>
      <c r="N20" s="20"/>
    </row>
    <row r="21" spans="1:14" x14ac:dyDescent="0.3">
      <c r="B21" s="363"/>
      <c r="C21" s="363"/>
      <c r="D21" s="127"/>
      <c r="E21" s="135"/>
      <c r="F21" s="111"/>
      <c r="G21" s="75"/>
      <c r="H21" s="22"/>
      <c r="I21" s="88"/>
      <c r="J21" s="88"/>
      <c r="K21" s="88"/>
      <c r="L21" s="88"/>
      <c r="M21" s="88"/>
      <c r="N21" s="20"/>
    </row>
    <row r="22" spans="1:14" x14ac:dyDescent="0.3">
      <c r="B22" s="363"/>
      <c r="C22" s="363"/>
      <c r="D22" s="127"/>
      <c r="E22" s="135"/>
      <c r="F22" s="111"/>
      <c r="G22" s="75"/>
      <c r="H22" s="22"/>
      <c r="I22" s="88"/>
      <c r="J22" s="88"/>
      <c r="K22" s="88"/>
      <c r="L22" s="88"/>
      <c r="M22" s="88"/>
      <c r="N22" s="20"/>
    </row>
    <row r="23" spans="1:14" ht="15" thickBot="1" x14ac:dyDescent="0.35">
      <c r="B23" s="340" t="s">
        <v>14</v>
      </c>
      <c r="C23" s="341"/>
      <c r="D23" s="127"/>
      <c r="E23" s="136">
        <f>SUM(E16:E22)</f>
        <v>1246101290</v>
      </c>
      <c r="F23" s="111">
        <f>SUM(F16:F22)</f>
        <v>427</v>
      </c>
      <c r="G23" s="75"/>
      <c r="H23" s="22"/>
      <c r="I23" s="88"/>
      <c r="J23" s="88"/>
      <c r="K23" s="88"/>
      <c r="L23" s="88"/>
      <c r="M23" s="88"/>
      <c r="N23" s="20"/>
    </row>
    <row r="24" spans="1:14" ht="29.4" thickBot="1" x14ac:dyDescent="0.35">
      <c r="A24" s="39"/>
      <c r="B24" s="48" t="s">
        <v>15</v>
      </c>
      <c r="C24" s="48" t="s">
        <v>64</v>
      </c>
      <c r="E24" s="137"/>
      <c r="F24" s="34"/>
      <c r="G24" s="34"/>
      <c r="H24" s="34"/>
      <c r="I24" s="10"/>
      <c r="J24" s="10"/>
      <c r="K24" s="10"/>
      <c r="L24" s="10"/>
      <c r="M24" s="10"/>
    </row>
    <row r="25" spans="1:14" ht="15" thickBot="1" x14ac:dyDescent="0.35">
      <c r="A25" s="40">
        <v>1</v>
      </c>
      <c r="C25" s="41">
        <f>+F23*80%</f>
        <v>341.6</v>
      </c>
      <c r="D25" s="38"/>
      <c r="E25" s="138">
        <f>E23</f>
        <v>1246101290</v>
      </c>
      <c r="F25" s="36"/>
      <c r="G25" s="36"/>
      <c r="H25" s="36"/>
      <c r="I25" s="23"/>
      <c r="J25" s="23"/>
      <c r="K25" s="23"/>
      <c r="L25" s="23"/>
      <c r="M25" s="23"/>
    </row>
    <row r="26" spans="1:14" x14ac:dyDescent="0.3">
      <c r="A26" s="81"/>
      <c r="C26" s="82"/>
      <c r="D26" s="35"/>
      <c r="E26" s="139"/>
      <c r="F26" s="36"/>
      <c r="G26" s="36"/>
      <c r="H26" s="36"/>
      <c r="I26" s="23"/>
      <c r="J26" s="23"/>
      <c r="K26" s="23"/>
      <c r="L26" s="23"/>
      <c r="M26" s="23"/>
    </row>
    <row r="27" spans="1:14" x14ac:dyDescent="0.3">
      <c r="A27" s="81"/>
      <c r="C27" s="82"/>
      <c r="D27" s="35"/>
      <c r="E27" s="139"/>
      <c r="F27" s="36"/>
      <c r="G27" s="36"/>
      <c r="H27" s="36"/>
      <c r="I27" s="23"/>
      <c r="J27" s="23"/>
      <c r="K27" s="23"/>
      <c r="L27" s="23"/>
      <c r="M27" s="23"/>
    </row>
    <row r="28" spans="1:14" x14ac:dyDescent="0.3">
      <c r="A28" s="81"/>
      <c r="B28" s="103" t="s">
        <v>95</v>
      </c>
      <c r="C28" s="85"/>
      <c r="D28" s="85"/>
      <c r="F28" s="85"/>
      <c r="G28" s="85"/>
      <c r="H28" s="85"/>
      <c r="I28" s="88"/>
      <c r="J28" s="88"/>
      <c r="K28" s="88"/>
      <c r="L28" s="88"/>
      <c r="M28" s="88"/>
      <c r="N28" s="89"/>
    </row>
    <row r="29" spans="1:14" x14ac:dyDescent="0.3">
      <c r="A29" s="81"/>
      <c r="B29" s="85"/>
      <c r="C29" s="85"/>
      <c r="D29" s="85"/>
      <c r="F29" s="85"/>
      <c r="G29" s="85"/>
      <c r="H29" s="85"/>
      <c r="I29" s="88"/>
      <c r="J29" s="88"/>
      <c r="K29" s="88"/>
      <c r="L29" s="88"/>
      <c r="M29" s="88"/>
      <c r="N29" s="89"/>
    </row>
    <row r="30" spans="1:14" x14ac:dyDescent="0.3">
      <c r="A30" s="81"/>
      <c r="B30" s="106" t="s">
        <v>32</v>
      </c>
      <c r="C30" s="106" t="s">
        <v>96</v>
      </c>
      <c r="D30" s="106" t="s">
        <v>97</v>
      </c>
      <c r="F30" s="85"/>
      <c r="G30" s="85"/>
      <c r="H30" s="85"/>
      <c r="I30" s="88"/>
      <c r="J30" s="88"/>
      <c r="K30" s="88"/>
      <c r="L30" s="88"/>
      <c r="M30" s="88"/>
      <c r="N30" s="89"/>
    </row>
    <row r="31" spans="1:14" x14ac:dyDescent="0.3">
      <c r="A31" s="81"/>
      <c r="B31" s="102" t="s">
        <v>98</v>
      </c>
      <c r="C31" s="102" t="s">
        <v>96</v>
      </c>
      <c r="D31" s="102"/>
      <c r="F31" s="85"/>
      <c r="G31" s="85"/>
      <c r="H31" s="85"/>
      <c r="I31" s="88"/>
      <c r="J31" s="88"/>
      <c r="K31" s="88"/>
      <c r="L31" s="88"/>
      <c r="M31" s="88"/>
      <c r="N31" s="89"/>
    </row>
    <row r="32" spans="1:14" x14ac:dyDescent="0.3">
      <c r="A32" s="81"/>
      <c r="B32" s="102" t="s">
        <v>99</v>
      </c>
      <c r="C32" s="102" t="s">
        <v>96</v>
      </c>
      <c r="D32" s="102"/>
      <c r="F32" s="85"/>
      <c r="G32" s="85"/>
      <c r="H32" s="85"/>
      <c r="I32" s="88"/>
      <c r="J32" s="88"/>
      <c r="K32" s="88"/>
      <c r="L32" s="88"/>
      <c r="M32" s="88"/>
      <c r="N32" s="89"/>
    </row>
    <row r="33" spans="1:14" x14ac:dyDescent="0.3">
      <c r="A33" s="81"/>
      <c r="B33" s="102" t="s">
        <v>100</v>
      </c>
      <c r="C33" s="102" t="s">
        <v>96</v>
      </c>
      <c r="D33" s="102"/>
      <c r="F33" s="85"/>
      <c r="G33" s="85"/>
      <c r="H33" s="85"/>
      <c r="I33" s="88"/>
      <c r="J33" s="88"/>
      <c r="K33" s="88"/>
      <c r="L33" s="88"/>
      <c r="M33" s="88"/>
      <c r="N33" s="89"/>
    </row>
    <row r="34" spans="1:14" x14ac:dyDescent="0.3">
      <c r="A34" s="81"/>
      <c r="B34" s="102" t="s">
        <v>101</v>
      </c>
      <c r="C34" s="102" t="s">
        <v>96</v>
      </c>
      <c r="D34" s="102"/>
      <c r="F34" s="85"/>
      <c r="G34" s="85"/>
      <c r="H34" s="85"/>
      <c r="I34" s="88"/>
      <c r="J34" s="88"/>
      <c r="K34" s="88"/>
      <c r="L34" s="88"/>
      <c r="M34" s="88"/>
      <c r="N34" s="89"/>
    </row>
    <row r="35" spans="1:14" x14ac:dyDescent="0.3">
      <c r="A35" s="81"/>
      <c r="B35" s="85"/>
      <c r="C35" s="85"/>
      <c r="D35" s="85"/>
      <c r="F35" s="85"/>
      <c r="G35" s="85"/>
      <c r="H35" s="85"/>
      <c r="I35" s="88"/>
      <c r="J35" s="88"/>
      <c r="K35" s="88"/>
      <c r="L35" s="88"/>
      <c r="M35" s="88"/>
      <c r="N35" s="89"/>
    </row>
    <row r="36" spans="1:14" x14ac:dyDescent="0.3">
      <c r="A36" s="81"/>
      <c r="B36" s="85"/>
      <c r="C36" s="85"/>
      <c r="D36" s="85"/>
      <c r="F36" s="85"/>
      <c r="G36" s="85"/>
      <c r="H36" s="85"/>
      <c r="I36" s="88"/>
      <c r="J36" s="88"/>
      <c r="K36" s="88"/>
      <c r="L36" s="88"/>
      <c r="M36" s="88"/>
      <c r="N36" s="89"/>
    </row>
    <row r="37" spans="1:14" x14ac:dyDescent="0.3">
      <c r="A37" s="81"/>
      <c r="B37" s="103" t="s">
        <v>102</v>
      </c>
      <c r="C37" s="85"/>
      <c r="D37" s="85"/>
      <c r="F37" s="85"/>
      <c r="G37" s="85"/>
      <c r="H37" s="85"/>
      <c r="I37" s="88"/>
      <c r="J37" s="88"/>
      <c r="K37" s="88"/>
      <c r="L37" s="88"/>
      <c r="M37" s="88"/>
      <c r="N37" s="89"/>
    </row>
    <row r="38" spans="1:14" x14ac:dyDescent="0.3">
      <c r="A38" s="81"/>
      <c r="B38" s="85"/>
      <c r="C38" s="85"/>
      <c r="D38" s="85"/>
      <c r="F38" s="85"/>
      <c r="G38" s="85"/>
      <c r="H38" s="85"/>
      <c r="I38" s="88"/>
      <c r="J38" s="88"/>
      <c r="K38" s="88"/>
      <c r="L38" s="88"/>
      <c r="M38" s="88"/>
      <c r="N38" s="89"/>
    </row>
    <row r="39" spans="1:14" x14ac:dyDescent="0.3">
      <c r="A39" s="81"/>
      <c r="B39" s="85"/>
      <c r="C39" s="85"/>
      <c r="D39" s="85"/>
      <c r="F39" s="85"/>
      <c r="G39" s="85"/>
      <c r="H39" s="85"/>
      <c r="I39" s="88"/>
      <c r="J39" s="88"/>
      <c r="K39" s="88"/>
      <c r="L39" s="88"/>
      <c r="M39" s="88"/>
      <c r="N39" s="89"/>
    </row>
    <row r="40" spans="1:14" x14ac:dyDescent="0.3">
      <c r="A40" s="81"/>
      <c r="B40" s="106" t="s">
        <v>32</v>
      </c>
      <c r="C40" s="106" t="s">
        <v>57</v>
      </c>
      <c r="D40" s="105" t="s">
        <v>50</v>
      </c>
      <c r="E40" s="105" t="s">
        <v>16</v>
      </c>
      <c r="F40" s="85"/>
      <c r="G40" s="85"/>
      <c r="H40" s="85"/>
      <c r="I40" s="88"/>
      <c r="J40" s="88"/>
      <c r="K40" s="88"/>
      <c r="L40" s="88"/>
      <c r="M40" s="88"/>
      <c r="N40" s="89"/>
    </row>
    <row r="41" spans="1:14" ht="27.6" x14ac:dyDescent="0.3">
      <c r="A41" s="81"/>
      <c r="B41" s="86" t="s">
        <v>103</v>
      </c>
      <c r="C41" s="87">
        <v>40</v>
      </c>
      <c r="D41" s="124">
        <v>40</v>
      </c>
      <c r="E41" s="335">
        <f>+D41+D42</f>
        <v>100</v>
      </c>
      <c r="F41" s="85"/>
      <c r="G41" s="85"/>
      <c r="H41" s="85"/>
      <c r="I41" s="88"/>
      <c r="J41" s="88"/>
      <c r="K41" s="88"/>
      <c r="L41" s="88"/>
      <c r="M41" s="88"/>
      <c r="N41" s="89"/>
    </row>
    <row r="42" spans="1:14" ht="55.2" x14ac:dyDescent="0.3">
      <c r="A42" s="81"/>
      <c r="B42" s="86" t="s">
        <v>104</v>
      </c>
      <c r="C42" s="87">
        <v>60</v>
      </c>
      <c r="D42" s="124">
        <v>60</v>
      </c>
      <c r="E42" s="336"/>
      <c r="F42" s="85"/>
      <c r="G42" s="85"/>
      <c r="H42" s="85"/>
      <c r="I42" s="88"/>
      <c r="J42" s="88"/>
      <c r="K42" s="88"/>
      <c r="L42" s="88"/>
      <c r="M42" s="88"/>
      <c r="N42" s="89"/>
    </row>
    <row r="43" spans="1:14" x14ac:dyDescent="0.3">
      <c r="A43" s="81"/>
      <c r="C43" s="82"/>
      <c r="D43" s="35"/>
      <c r="E43" s="139"/>
      <c r="F43" s="36"/>
      <c r="G43" s="36"/>
      <c r="H43" s="36"/>
      <c r="I43" s="23"/>
      <c r="J43" s="23"/>
      <c r="K43" s="23"/>
      <c r="L43" s="23"/>
      <c r="M43" s="23"/>
    </row>
    <row r="44" spans="1:14" x14ac:dyDescent="0.3">
      <c r="A44" s="81"/>
      <c r="C44" s="82"/>
      <c r="D44" s="35"/>
      <c r="E44" s="139"/>
      <c r="F44" s="36"/>
      <c r="G44" s="36"/>
      <c r="H44" s="36"/>
      <c r="I44" s="23"/>
      <c r="J44" s="23"/>
      <c r="K44" s="23"/>
      <c r="L44" s="23"/>
      <c r="M44" s="23"/>
    </row>
    <row r="45" spans="1:14" x14ac:dyDescent="0.3">
      <c r="A45" s="81"/>
      <c r="C45" s="82"/>
      <c r="D45" s="35"/>
      <c r="E45" s="139"/>
      <c r="F45" s="36"/>
      <c r="G45" s="36"/>
      <c r="H45" s="36"/>
      <c r="I45" s="23"/>
      <c r="J45" s="23"/>
      <c r="K45" s="23"/>
      <c r="L45" s="23"/>
      <c r="M45" s="23"/>
    </row>
    <row r="46" spans="1:14" ht="15" thickBot="1" x14ac:dyDescent="0.35">
      <c r="M46" s="365" t="s">
        <v>34</v>
      </c>
      <c r="N46" s="365"/>
    </row>
    <row r="47" spans="1:14" x14ac:dyDescent="0.3">
      <c r="B47" s="112" t="s">
        <v>29</v>
      </c>
      <c r="M47" s="59"/>
      <c r="N47" s="59"/>
    </row>
    <row r="48" spans="1:14" ht="15" thickBot="1" x14ac:dyDescent="0.35">
      <c r="M48" s="59"/>
      <c r="N48" s="59"/>
    </row>
    <row r="49" spans="1:26" s="88" customFormat="1" ht="57.6" x14ac:dyDescent="0.3">
      <c r="B49" s="99" t="s">
        <v>105</v>
      </c>
      <c r="C49" s="99" t="s">
        <v>106</v>
      </c>
      <c r="D49" s="99" t="s">
        <v>107</v>
      </c>
      <c r="E49" s="99" t="s">
        <v>44</v>
      </c>
      <c r="F49" s="99" t="s">
        <v>22</v>
      </c>
      <c r="G49" s="99" t="s">
        <v>65</v>
      </c>
      <c r="H49" s="99" t="s">
        <v>17</v>
      </c>
      <c r="I49" s="99" t="s">
        <v>10</v>
      </c>
      <c r="J49" s="99" t="s">
        <v>30</v>
      </c>
      <c r="K49" s="99" t="s">
        <v>60</v>
      </c>
      <c r="L49" s="99" t="s">
        <v>20</v>
      </c>
      <c r="M49" s="84" t="s">
        <v>26</v>
      </c>
      <c r="N49" s="99" t="s">
        <v>135</v>
      </c>
      <c r="O49" s="99" t="s">
        <v>108</v>
      </c>
      <c r="P49" s="99" t="s">
        <v>35</v>
      </c>
      <c r="Q49" s="126" t="s">
        <v>11</v>
      </c>
      <c r="R49" s="126" t="s">
        <v>19</v>
      </c>
    </row>
    <row r="50" spans="1:26" s="154" customFormat="1" ht="72" x14ac:dyDescent="0.3">
      <c r="A50" s="141">
        <v>1</v>
      </c>
      <c r="B50" s="95" t="s">
        <v>118</v>
      </c>
      <c r="C50" s="95" t="s">
        <v>118</v>
      </c>
      <c r="D50" s="95" t="s">
        <v>119</v>
      </c>
      <c r="E50" s="130">
        <v>796</v>
      </c>
      <c r="F50" s="91" t="s">
        <v>96</v>
      </c>
      <c r="G50" s="91" t="s">
        <v>120</v>
      </c>
      <c r="H50" s="145">
        <v>40428</v>
      </c>
      <c r="I50" s="145">
        <v>40532</v>
      </c>
      <c r="J50" s="92" t="s">
        <v>97</v>
      </c>
      <c r="K50" s="113">
        <v>0</v>
      </c>
      <c r="L50" s="92" t="s">
        <v>162</v>
      </c>
      <c r="M50" s="117">
        <v>2500</v>
      </c>
      <c r="N50" s="180">
        <v>343</v>
      </c>
      <c r="O50" s="83" t="s">
        <v>120</v>
      </c>
      <c r="P50" s="132">
        <v>1399360000</v>
      </c>
      <c r="Q50" s="131" t="s">
        <v>121</v>
      </c>
      <c r="R50" s="154" t="s">
        <v>169</v>
      </c>
      <c r="S50" s="109"/>
      <c r="T50" s="153"/>
      <c r="U50" s="153"/>
      <c r="V50" s="153"/>
      <c r="W50" s="153"/>
      <c r="X50" s="153"/>
      <c r="Y50" s="153"/>
      <c r="Z50" s="153"/>
    </row>
    <row r="51" spans="1:26" s="94" customFormat="1" ht="72" x14ac:dyDescent="0.3">
      <c r="A51" s="42">
        <f>+A50+1</f>
        <v>2</v>
      </c>
      <c r="B51" s="95" t="s">
        <v>118</v>
      </c>
      <c r="C51" s="142" t="s">
        <v>118</v>
      </c>
      <c r="D51" s="142" t="s">
        <v>125</v>
      </c>
      <c r="E51" s="42">
        <v>2122980</v>
      </c>
      <c r="F51" s="42" t="s">
        <v>96</v>
      </c>
      <c r="G51" s="42" t="s">
        <v>120</v>
      </c>
      <c r="H51" s="115">
        <v>41176</v>
      </c>
      <c r="I51" s="115">
        <v>41258</v>
      </c>
      <c r="J51" s="42" t="s">
        <v>97</v>
      </c>
      <c r="K51" s="113">
        <f>(I51-H51)/30</f>
        <v>2.7333333333333334</v>
      </c>
      <c r="L51" s="110" t="s">
        <v>120</v>
      </c>
      <c r="M51" s="42">
        <v>156</v>
      </c>
      <c r="N51" s="110">
        <v>156</v>
      </c>
      <c r="O51" s="42" t="s">
        <v>120</v>
      </c>
      <c r="P51" s="132">
        <v>107843796</v>
      </c>
      <c r="Q51" s="42">
        <v>57</v>
      </c>
      <c r="R51" s="152"/>
      <c r="S51" s="93"/>
      <c r="T51" s="93"/>
      <c r="U51" s="93"/>
      <c r="V51" s="93"/>
      <c r="W51" s="93"/>
      <c r="X51" s="93"/>
      <c r="Y51" s="93"/>
      <c r="Z51" s="93"/>
    </row>
    <row r="52" spans="1:26" s="173" customFormat="1" ht="158.4" x14ac:dyDescent="0.3">
      <c r="A52" s="162">
        <f>+A51+1</f>
        <v>3</v>
      </c>
      <c r="B52" s="95" t="s">
        <v>118</v>
      </c>
      <c r="C52" s="142" t="s">
        <v>118</v>
      </c>
      <c r="D52" s="163" t="s">
        <v>122</v>
      </c>
      <c r="E52" s="162">
        <v>656</v>
      </c>
      <c r="F52" s="164" t="s">
        <v>96</v>
      </c>
      <c r="G52" s="164" t="s">
        <v>120</v>
      </c>
      <c r="H52" s="165">
        <v>41246</v>
      </c>
      <c r="I52" s="165">
        <v>42003</v>
      </c>
      <c r="J52" s="166" t="s">
        <v>97</v>
      </c>
      <c r="K52" s="147">
        <f>(I52-H52-102)/30</f>
        <v>21.833333333333332</v>
      </c>
      <c r="L52" s="168" t="s">
        <v>170</v>
      </c>
      <c r="M52" s="162">
        <v>156</v>
      </c>
      <c r="N52" s="181">
        <v>156</v>
      </c>
      <c r="O52" s="169" t="s">
        <v>120</v>
      </c>
      <c r="P52" s="150" t="s">
        <v>172</v>
      </c>
      <c r="Q52" s="176">
        <v>58</v>
      </c>
      <c r="R52" s="171" t="s">
        <v>171</v>
      </c>
      <c r="S52" s="172"/>
      <c r="T52" s="172"/>
      <c r="U52" s="172"/>
      <c r="V52" s="172"/>
      <c r="W52" s="172"/>
      <c r="X52" s="172"/>
      <c r="Y52" s="172"/>
      <c r="Z52" s="172"/>
    </row>
    <row r="53" spans="1:26" s="173" customFormat="1" x14ac:dyDescent="0.3">
      <c r="A53" s="162">
        <f t="shared" ref="A53:A57" si="0">+A52+1</f>
        <v>4</v>
      </c>
      <c r="B53" s="163"/>
      <c r="C53" s="163"/>
      <c r="D53" s="163"/>
      <c r="E53" s="174"/>
      <c r="F53" s="164"/>
      <c r="G53" s="164"/>
      <c r="H53" s="165"/>
      <c r="I53" s="165"/>
      <c r="J53" s="166"/>
      <c r="K53" s="167"/>
      <c r="L53" s="166"/>
      <c r="M53" s="162"/>
      <c r="O53" s="169"/>
      <c r="P53" s="175"/>
      <c r="Q53" s="175"/>
      <c r="R53" s="171"/>
      <c r="S53" s="172"/>
      <c r="T53" s="172"/>
      <c r="U53" s="172"/>
      <c r="V53" s="172"/>
      <c r="W53" s="172"/>
      <c r="X53" s="172"/>
      <c r="Y53" s="172"/>
      <c r="Z53" s="172"/>
    </row>
    <row r="54" spans="1:26" s="173" customFormat="1" x14ac:dyDescent="0.3">
      <c r="A54" s="162">
        <f t="shared" si="0"/>
        <v>5</v>
      </c>
      <c r="B54" s="163"/>
      <c r="C54" s="163"/>
      <c r="D54" s="163"/>
      <c r="E54" s="162"/>
      <c r="F54" s="164"/>
      <c r="G54" s="164"/>
      <c r="H54" s="165"/>
      <c r="I54" s="165"/>
      <c r="J54" s="166"/>
      <c r="K54" s="167"/>
      <c r="L54" s="166"/>
      <c r="M54" s="169"/>
      <c r="O54" s="169"/>
      <c r="P54" s="175"/>
      <c r="Q54" s="175"/>
      <c r="R54" s="171"/>
      <c r="S54" s="172"/>
      <c r="T54" s="172"/>
      <c r="U54" s="172"/>
      <c r="V54" s="172"/>
      <c r="W54" s="172"/>
      <c r="X54" s="172"/>
      <c r="Y54" s="172"/>
      <c r="Z54" s="172"/>
    </row>
    <row r="55" spans="1:26" s="94" customFormat="1" x14ac:dyDescent="0.3">
      <c r="A55" s="42">
        <f t="shared" si="0"/>
        <v>6</v>
      </c>
      <c r="B55" s="95"/>
      <c r="C55" s="142"/>
      <c r="D55" s="95"/>
      <c r="E55" s="90"/>
      <c r="F55" s="91"/>
      <c r="G55" s="91"/>
      <c r="H55" s="115"/>
      <c r="I55" s="115"/>
      <c r="J55" s="92"/>
      <c r="K55" s="92"/>
      <c r="L55" s="92"/>
      <c r="M55" s="83"/>
      <c r="O55" s="83"/>
      <c r="P55" s="26"/>
      <c r="Q55" s="26"/>
      <c r="R55" s="109"/>
      <c r="S55" s="93"/>
      <c r="T55" s="93"/>
      <c r="U55" s="93"/>
      <c r="V55" s="93"/>
      <c r="W55" s="93"/>
      <c r="X55" s="93"/>
      <c r="Y55" s="93"/>
      <c r="Z55" s="93"/>
    </row>
    <row r="56" spans="1:26" s="94" customFormat="1" x14ac:dyDescent="0.3">
      <c r="A56" s="42">
        <f t="shared" si="0"/>
        <v>7</v>
      </c>
      <c r="B56" s="95"/>
      <c r="C56" s="142"/>
      <c r="D56" s="95"/>
      <c r="E56" s="90"/>
      <c r="F56" s="91"/>
      <c r="G56" s="91"/>
      <c r="H56" s="115"/>
      <c r="I56" s="115"/>
      <c r="J56" s="92"/>
      <c r="K56" s="92"/>
      <c r="L56" s="92"/>
      <c r="M56" s="83"/>
      <c r="O56" s="83"/>
      <c r="P56" s="26"/>
      <c r="Q56" s="26"/>
      <c r="R56" s="109"/>
      <c r="S56" s="93"/>
      <c r="T56" s="93"/>
      <c r="U56" s="93"/>
      <c r="V56" s="93"/>
      <c r="W56" s="93"/>
      <c r="X56" s="93"/>
      <c r="Y56" s="93"/>
      <c r="Z56" s="93"/>
    </row>
    <row r="57" spans="1:26" s="94" customFormat="1" x14ac:dyDescent="0.3">
      <c r="A57" s="42">
        <f t="shared" si="0"/>
        <v>8</v>
      </c>
      <c r="B57" s="95"/>
      <c r="C57" s="142"/>
      <c r="D57" s="95"/>
      <c r="E57" s="90"/>
      <c r="F57" s="91"/>
      <c r="G57" s="91"/>
      <c r="H57" s="115"/>
      <c r="I57" s="115"/>
      <c r="J57" s="92"/>
      <c r="K57" s="92"/>
      <c r="L57" s="92"/>
      <c r="M57" s="83"/>
      <c r="N57" s="83"/>
      <c r="O57" s="26"/>
      <c r="P57" s="26"/>
      <c r="Q57" s="109"/>
      <c r="R57" s="93"/>
      <c r="S57" s="93"/>
      <c r="T57" s="93"/>
      <c r="U57" s="93"/>
      <c r="V57" s="93"/>
      <c r="W57" s="93"/>
      <c r="X57" s="93"/>
      <c r="Y57" s="93"/>
      <c r="Z57" s="93"/>
    </row>
    <row r="58" spans="1:26" s="94" customFormat="1" x14ac:dyDescent="0.3">
      <c r="A58" s="42"/>
      <c r="B58" s="45" t="s">
        <v>16</v>
      </c>
      <c r="C58" s="142"/>
      <c r="D58" s="95"/>
      <c r="E58" s="90"/>
      <c r="F58" s="91"/>
      <c r="G58" s="91"/>
      <c r="H58" s="91"/>
      <c r="I58" s="92"/>
      <c r="J58" s="92"/>
      <c r="K58" s="177">
        <f>SUM(K50:K57)</f>
        <v>24.566666666666666</v>
      </c>
      <c r="L58" s="97"/>
      <c r="M58" s="107"/>
      <c r="N58" s="97" t="s">
        <v>137</v>
      </c>
      <c r="O58" s="26"/>
      <c r="P58" s="26"/>
      <c r="Q58" s="110"/>
    </row>
    <row r="59" spans="1:26" s="29" customFormat="1" x14ac:dyDescent="0.3">
      <c r="E59" s="140"/>
      <c r="K59" s="116"/>
    </row>
    <row r="60" spans="1:26" s="29" customFormat="1" x14ac:dyDescent="0.3">
      <c r="B60" s="337" t="s">
        <v>27</v>
      </c>
      <c r="C60" s="337" t="s">
        <v>110</v>
      </c>
      <c r="D60" s="364" t="s">
        <v>33</v>
      </c>
      <c r="E60" s="364"/>
    </row>
    <row r="61" spans="1:26" s="29" customFormat="1" x14ac:dyDescent="0.3">
      <c r="B61" s="338"/>
      <c r="C61" s="338"/>
      <c r="D61" s="128" t="s">
        <v>23</v>
      </c>
      <c r="E61" s="57" t="s">
        <v>24</v>
      </c>
    </row>
    <row r="62" spans="1:26" s="29" customFormat="1" ht="18" x14ac:dyDescent="0.3">
      <c r="B62" s="54" t="s">
        <v>21</v>
      </c>
      <c r="C62" s="55">
        <f>+K58</f>
        <v>24.566666666666666</v>
      </c>
      <c r="D62" s="53" t="s">
        <v>96</v>
      </c>
      <c r="E62" s="52"/>
      <c r="F62" s="30"/>
      <c r="G62" s="30"/>
      <c r="H62" s="30"/>
      <c r="I62" s="30"/>
      <c r="J62" s="30"/>
      <c r="K62" s="30"/>
      <c r="L62" s="30"/>
      <c r="M62" s="30"/>
    </row>
    <row r="63" spans="1:26" s="29" customFormat="1" x14ac:dyDescent="0.3">
      <c r="B63" s="54" t="s">
        <v>25</v>
      </c>
      <c r="C63" s="55" t="s">
        <v>137</v>
      </c>
      <c r="D63" s="53" t="s">
        <v>96</v>
      </c>
      <c r="E63" s="52"/>
    </row>
    <row r="64" spans="1:26" s="29" customFormat="1" x14ac:dyDescent="0.3">
      <c r="B64" s="31"/>
      <c r="C64" s="362"/>
      <c r="D64" s="362"/>
      <c r="E64" s="362"/>
      <c r="F64" s="362"/>
      <c r="G64" s="362"/>
      <c r="H64" s="362"/>
      <c r="I64" s="362"/>
      <c r="J64" s="362"/>
      <c r="K64" s="362"/>
      <c r="L64" s="362"/>
      <c r="M64" s="362"/>
      <c r="N64" s="362"/>
    </row>
    <row r="65" spans="2:18" ht="15" thickBot="1" x14ac:dyDescent="0.35"/>
    <row r="66" spans="2:18" ht="26.4" thickBot="1" x14ac:dyDescent="0.35">
      <c r="B66" s="361" t="s">
        <v>66</v>
      </c>
      <c r="C66" s="361"/>
      <c r="D66" s="361"/>
      <c r="E66" s="361"/>
      <c r="F66" s="361"/>
      <c r="G66" s="361"/>
      <c r="H66" s="361"/>
      <c r="I66" s="361"/>
      <c r="J66" s="361"/>
      <c r="K66" s="361"/>
      <c r="L66" s="361"/>
      <c r="M66" s="361"/>
      <c r="N66" s="361"/>
    </row>
    <row r="69" spans="2:18" ht="100.8" x14ac:dyDescent="0.3">
      <c r="B69" s="125" t="s">
        <v>109</v>
      </c>
      <c r="C69" s="62" t="s">
        <v>2</v>
      </c>
      <c r="D69" s="62" t="s">
        <v>68</v>
      </c>
      <c r="E69" s="125" t="s">
        <v>67</v>
      </c>
      <c r="F69" s="62" t="s">
        <v>69</v>
      </c>
      <c r="G69" s="62" t="s">
        <v>70</v>
      </c>
      <c r="H69" s="62" t="s">
        <v>71</v>
      </c>
      <c r="I69" s="125" t="s">
        <v>112</v>
      </c>
      <c r="J69" s="62" t="s">
        <v>72</v>
      </c>
      <c r="K69" s="62" t="s">
        <v>73</v>
      </c>
      <c r="L69" s="62" t="s">
        <v>74</v>
      </c>
      <c r="M69" s="62" t="s">
        <v>75</v>
      </c>
      <c r="N69" s="78" t="s">
        <v>76</v>
      </c>
      <c r="O69" s="78" t="s">
        <v>77</v>
      </c>
      <c r="P69" s="332" t="s">
        <v>3</v>
      </c>
      <c r="Q69" s="333"/>
      <c r="R69" s="62" t="s">
        <v>18</v>
      </c>
    </row>
    <row r="70" spans="2:18" s="212" customFormat="1" ht="28.8" x14ac:dyDescent="0.3">
      <c r="B70" s="241" t="s">
        <v>111</v>
      </c>
      <c r="C70" s="246" t="s">
        <v>111</v>
      </c>
      <c r="D70" s="246" t="s">
        <v>334</v>
      </c>
      <c r="E70" s="141">
        <v>115</v>
      </c>
      <c r="F70" s="141" t="s">
        <v>208</v>
      </c>
      <c r="G70" s="277" t="s">
        <v>335</v>
      </c>
      <c r="H70" s="141" t="s">
        <v>208</v>
      </c>
      <c r="I70" s="141" t="s">
        <v>208</v>
      </c>
      <c r="J70" s="141" t="s">
        <v>208</v>
      </c>
      <c r="K70" s="246" t="s">
        <v>335</v>
      </c>
      <c r="L70" s="246" t="s">
        <v>335</v>
      </c>
      <c r="M70" s="246" t="s">
        <v>335</v>
      </c>
      <c r="N70" s="246" t="s">
        <v>335</v>
      </c>
      <c r="O70" s="246" t="s">
        <v>335</v>
      </c>
      <c r="P70" s="392" t="s">
        <v>336</v>
      </c>
      <c r="Q70" s="393"/>
      <c r="R70" s="152" t="s">
        <v>23</v>
      </c>
    </row>
    <row r="71" spans="2:18" ht="28.8" x14ac:dyDescent="0.3">
      <c r="B71" s="241" t="s">
        <v>111</v>
      </c>
      <c r="C71" s="278" t="s">
        <v>111</v>
      </c>
      <c r="D71" s="279" t="s">
        <v>337</v>
      </c>
      <c r="E71" s="280">
        <v>154</v>
      </c>
      <c r="F71" s="281" t="s">
        <v>208</v>
      </c>
      <c r="G71" s="282" t="s">
        <v>335</v>
      </c>
      <c r="H71" s="281" t="s">
        <v>208</v>
      </c>
      <c r="I71" s="241" t="s">
        <v>208</v>
      </c>
      <c r="J71" s="278" t="s">
        <v>208</v>
      </c>
      <c r="K71" s="278" t="s">
        <v>335</v>
      </c>
      <c r="L71" s="241" t="s">
        <v>335</v>
      </c>
      <c r="M71" s="241" t="s">
        <v>335</v>
      </c>
      <c r="N71" s="241" t="s">
        <v>335</v>
      </c>
      <c r="O71" s="241" t="s">
        <v>335</v>
      </c>
      <c r="P71" s="394" t="s">
        <v>338</v>
      </c>
      <c r="Q71" s="395"/>
      <c r="R71" s="241" t="s">
        <v>23</v>
      </c>
    </row>
    <row r="72" spans="2:18" ht="28.8" x14ac:dyDescent="0.3">
      <c r="B72" s="241" t="s">
        <v>111</v>
      </c>
      <c r="C72" s="278" t="s">
        <v>111</v>
      </c>
      <c r="D72" s="279" t="s">
        <v>339</v>
      </c>
      <c r="E72" s="280">
        <v>158</v>
      </c>
      <c r="F72" s="281" t="s">
        <v>208</v>
      </c>
      <c r="G72" s="282" t="s">
        <v>335</v>
      </c>
      <c r="H72" s="281" t="s">
        <v>208</v>
      </c>
      <c r="I72" s="241" t="s">
        <v>208</v>
      </c>
      <c r="J72" s="278" t="s">
        <v>208</v>
      </c>
      <c r="K72" s="278" t="s">
        <v>335</v>
      </c>
      <c r="L72" s="241" t="s">
        <v>335</v>
      </c>
      <c r="M72" s="241" t="s">
        <v>335</v>
      </c>
      <c r="N72" s="241" t="s">
        <v>335</v>
      </c>
      <c r="O72" s="241" t="s">
        <v>335</v>
      </c>
      <c r="P72" s="394" t="s">
        <v>464</v>
      </c>
      <c r="Q72" s="395"/>
      <c r="R72" s="241" t="s">
        <v>23</v>
      </c>
    </row>
    <row r="73" spans="2:18" x14ac:dyDescent="0.3">
      <c r="B73" s="278"/>
      <c r="C73" s="278"/>
      <c r="D73" s="283"/>
      <c r="E73" s="280"/>
      <c r="F73" s="281"/>
      <c r="G73" s="282"/>
      <c r="H73" s="281"/>
      <c r="I73" s="241"/>
      <c r="J73" s="278"/>
      <c r="K73" s="278"/>
      <c r="L73" s="241"/>
      <c r="M73" s="241"/>
      <c r="N73" s="241"/>
      <c r="O73" s="241"/>
      <c r="P73" s="394"/>
      <c r="Q73" s="395"/>
      <c r="R73" s="241"/>
    </row>
    <row r="74" spans="2:18" x14ac:dyDescent="0.3">
      <c r="B74" s="3"/>
      <c r="C74" s="3"/>
      <c r="D74" s="5"/>
      <c r="E74" s="52"/>
      <c r="F74" s="4"/>
      <c r="G74" s="118"/>
      <c r="H74" s="4"/>
      <c r="I74" s="102"/>
      <c r="J74" s="79"/>
      <c r="K74" s="79"/>
      <c r="L74" s="102"/>
      <c r="M74" s="102"/>
      <c r="N74" s="102"/>
      <c r="O74" s="102"/>
      <c r="P74" s="348"/>
      <c r="Q74" s="349"/>
      <c r="R74" s="102"/>
    </row>
    <row r="75" spans="2:18" x14ac:dyDescent="0.3">
      <c r="B75" s="3"/>
      <c r="C75" s="3"/>
      <c r="D75" s="5"/>
      <c r="E75" s="52"/>
      <c r="F75" s="4"/>
      <c r="G75" s="118"/>
      <c r="H75" s="4"/>
      <c r="I75" s="102"/>
      <c r="J75" s="79"/>
      <c r="K75" s="79"/>
      <c r="L75" s="102"/>
      <c r="M75" s="102"/>
      <c r="N75" s="102"/>
      <c r="O75" s="102"/>
      <c r="P75" s="348"/>
      <c r="Q75" s="349"/>
      <c r="R75" s="102"/>
    </row>
    <row r="76" spans="2:18" x14ac:dyDescent="0.3">
      <c r="B76" s="102"/>
      <c r="C76" s="102"/>
      <c r="D76" s="102"/>
      <c r="E76" s="124"/>
      <c r="F76" s="102"/>
      <c r="G76" s="119"/>
      <c r="H76" s="102"/>
      <c r="I76" s="102"/>
      <c r="J76" s="102"/>
      <c r="K76" s="102"/>
      <c r="L76" s="102"/>
      <c r="M76" s="102"/>
      <c r="N76" s="102"/>
      <c r="O76" s="102"/>
      <c r="P76" s="348"/>
      <c r="Q76" s="349"/>
      <c r="R76" s="102"/>
    </row>
    <row r="77" spans="2:18" x14ac:dyDescent="0.3">
      <c r="B77" s="9" t="s">
        <v>1</v>
      </c>
      <c r="H77" s="102"/>
      <c r="I77" s="102"/>
    </row>
    <row r="78" spans="2:18" x14ac:dyDescent="0.3">
      <c r="B78" s="9" t="s">
        <v>36</v>
      </c>
    </row>
    <row r="79" spans="2:18" x14ac:dyDescent="0.3">
      <c r="B79" s="9" t="s">
        <v>113</v>
      </c>
    </row>
    <row r="81" spans="2:17" ht="15" thickBot="1" x14ac:dyDescent="0.35"/>
    <row r="82" spans="2:17" ht="26.4" thickBot="1" x14ac:dyDescent="0.35">
      <c r="B82" s="326" t="s">
        <v>37</v>
      </c>
      <c r="C82" s="327"/>
      <c r="D82" s="327"/>
      <c r="E82" s="327"/>
      <c r="F82" s="327"/>
      <c r="G82" s="327"/>
      <c r="H82" s="327"/>
      <c r="I82" s="327"/>
      <c r="J82" s="327"/>
      <c r="K82" s="327"/>
      <c r="L82" s="327"/>
      <c r="M82" s="327"/>
      <c r="N82" s="328"/>
    </row>
    <row r="87" spans="2:17" x14ac:dyDescent="0.3">
      <c r="B87" s="354" t="s">
        <v>0</v>
      </c>
      <c r="C87" s="351" t="s">
        <v>38</v>
      </c>
      <c r="D87" s="351" t="s">
        <v>39</v>
      </c>
      <c r="E87" s="351" t="s">
        <v>78</v>
      </c>
      <c r="F87" s="351" t="s">
        <v>80</v>
      </c>
      <c r="G87" s="351" t="s">
        <v>81</v>
      </c>
      <c r="H87" s="351" t="s">
        <v>82</v>
      </c>
      <c r="I87" s="351" t="s">
        <v>79</v>
      </c>
      <c r="J87" s="351" t="s">
        <v>83</v>
      </c>
      <c r="K87" s="351"/>
      <c r="L87" s="351"/>
      <c r="M87" s="351" t="s">
        <v>87</v>
      </c>
      <c r="N87" s="351" t="s">
        <v>40</v>
      </c>
      <c r="O87" s="351" t="s">
        <v>41</v>
      </c>
      <c r="P87" s="351" t="s">
        <v>3</v>
      </c>
      <c r="Q87" s="351"/>
    </row>
    <row r="88" spans="2:17" ht="43.2" x14ac:dyDescent="0.3">
      <c r="B88" s="355"/>
      <c r="C88" s="351"/>
      <c r="D88" s="351"/>
      <c r="E88" s="351"/>
      <c r="F88" s="351"/>
      <c r="G88" s="351"/>
      <c r="H88" s="351"/>
      <c r="I88" s="351"/>
      <c r="J88" s="120" t="s">
        <v>84</v>
      </c>
      <c r="K88" s="121" t="s">
        <v>85</v>
      </c>
      <c r="L88" s="122" t="s">
        <v>86</v>
      </c>
      <c r="M88" s="351"/>
      <c r="N88" s="351"/>
      <c r="O88" s="351"/>
      <c r="P88" s="351"/>
      <c r="Q88" s="351"/>
    </row>
    <row r="89" spans="2:17" ht="53.25" customHeight="1" x14ac:dyDescent="0.3">
      <c r="B89" s="123" t="s">
        <v>42</v>
      </c>
      <c r="C89" s="237">
        <f>427/3</f>
        <v>142.33333333333334</v>
      </c>
      <c r="D89" s="237" t="s">
        <v>309</v>
      </c>
      <c r="E89" s="284">
        <v>28553423</v>
      </c>
      <c r="F89" s="237" t="s">
        <v>240</v>
      </c>
      <c r="G89" s="237" t="s">
        <v>195</v>
      </c>
      <c r="H89" s="243">
        <v>41020</v>
      </c>
      <c r="I89" s="242" t="s">
        <v>120</v>
      </c>
      <c r="J89" s="237" t="s">
        <v>310</v>
      </c>
      <c r="K89" s="243" t="s">
        <v>311</v>
      </c>
      <c r="L89" s="237" t="s">
        <v>312</v>
      </c>
      <c r="M89" s="237" t="s">
        <v>96</v>
      </c>
      <c r="N89" s="237" t="s">
        <v>96</v>
      </c>
      <c r="O89" s="237" t="s">
        <v>96</v>
      </c>
      <c r="P89" s="352"/>
      <c r="Q89" s="352"/>
    </row>
    <row r="90" spans="2:17" ht="88.5" customHeight="1" x14ac:dyDescent="0.3">
      <c r="B90" s="123" t="s">
        <v>42</v>
      </c>
      <c r="C90" s="237">
        <f t="shared" ref="C90:C91" si="1">427/3</f>
        <v>142.33333333333334</v>
      </c>
      <c r="D90" s="237" t="s">
        <v>313</v>
      </c>
      <c r="E90" s="284">
        <v>52702030</v>
      </c>
      <c r="F90" s="237" t="s">
        <v>294</v>
      </c>
      <c r="G90" s="237" t="s">
        <v>314</v>
      </c>
      <c r="H90" s="243">
        <v>39430</v>
      </c>
      <c r="I90" s="242" t="s">
        <v>120</v>
      </c>
      <c r="J90" s="237" t="s">
        <v>196</v>
      </c>
      <c r="K90" s="237" t="s">
        <v>315</v>
      </c>
      <c r="L90" s="286" t="s">
        <v>304</v>
      </c>
      <c r="M90" s="237" t="s">
        <v>96</v>
      </c>
      <c r="N90" s="237" t="s">
        <v>96</v>
      </c>
      <c r="O90" s="237" t="s">
        <v>96</v>
      </c>
      <c r="P90" s="368"/>
      <c r="Q90" s="369"/>
    </row>
    <row r="91" spans="2:17" ht="66.75" customHeight="1" x14ac:dyDescent="0.3">
      <c r="B91" s="123" t="s">
        <v>42</v>
      </c>
      <c r="C91" s="237">
        <f t="shared" si="1"/>
        <v>142.33333333333334</v>
      </c>
      <c r="D91" s="237" t="s">
        <v>316</v>
      </c>
      <c r="E91" s="284">
        <v>28552588</v>
      </c>
      <c r="F91" s="237" t="s">
        <v>317</v>
      </c>
      <c r="G91" s="237" t="s">
        <v>318</v>
      </c>
      <c r="H91" s="243">
        <v>38891</v>
      </c>
      <c r="I91" s="242" t="s">
        <v>120</v>
      </c>
      <c r="J91" s="237" t="s">
        <v>196</v>
      </c>
      <c r="K91" s="237" t="s">
        <v>319</v>
      </c>
      <c r="L91" s="237" t="s">
        <v>292</v>
      </c>
      <c r="M91" s="237" t="s">
        <v>96</v>
      </c>
      <c r="N91" s="237" t="s">
        <v>96</v>
      </c>
      <c r="O91" s="237" t="s">
        <v>96</v>
      </c>
      <c r="P91" s="368"/>
      <c r="Q91" s="369"/>
    </row>
    <row r="92" spans="2:17" ht="69" customHeight="1" x14ac:dyDescent="0.3">
      <c r="B92" s="123" t="s">
        <v>43</v>
      </c>
      <c r="C92" s="287">
        <f>427/2</f>
        <v>213.5</v>
      </c>
      <c r="D92" s="287" t="s">
        <v>320</v>
      </c>
      <c r="E92" s="288">
        <v>1110511421</v>
      </c>
      <c r="F92" s="289" t="s">
        <v>174</v>
      </c>
      <c r="G92" s="289" t="s">
        <v>245</v>
      </c>
      <c r="H92" s="290">
        <v>41815</v>
      </c>
      <c r="I92" s="291" t="s">
        <v>120</v>
      </c>
      <c r="J92" s="287" t="s">
        <v>322</v>
      </c>
      <c r="K92" s="286" t="s">
        <v>323</v>
      </c>
      <c r="L92" s="292" t="s">
        <v>324</v>
      </c>
      <c r="M92" s="250" t="s">
        <v>96</v>
      </c>
      <c r="N92" s="250" t="s">
        <v>96</v>
      </c>
      <c r="O92" s="250" t="s">
        <v>96</v>
      </c>
      <c r="P92" s="353"/>
      <c r="Q92" s="353"/>
    </row>
    <row r="93" spans="2:17" ht="72" x14ac:dyDescent="0.3">
      <c r="B93" s="123" t="s">
        <v>43</v>
      </c>
      <c r="C93" s="287">
        <f>427/2</f>
        <v>213.5</v>
      </c>
      <c r="D93" s="242" t="s">
        <v>321</v>
      </c>
      <c r="E93" s="288">
        <v>38360594</v>
      </c>
      <c r="F93" s="289" t="s">
        <v>174</v>
      </c>
      <c r="G93" s="289" t="s">
        <v>245</v>
      </c>
      <c r="H93" s="290">
        <v>38401</v>
      </c>
      <c r="I93" s="291" t="s">
        <v>120</v>
      </c>
      <c r="J93" s="287" t="s">
        <v>325</v>
      </c>
      <c r="K93" s="286" t="s">
        <v>326</v>
      </c>
      <c r="L93" s="286" t="s">
        <v>327</v>
      </c>
      <c r="M93" s="250" t="s">
        <v>96</v>
      </c>
      <c r="N93" s="250" t="s">
        <v>96</v>
      </c>
      <c r="O93" s="250" t="s">
        <v>96</v>
      </c>
      <c r="P93" s="288"/>
      <c r="Q93" s="288"/>
    </row>
    <row r="94" spans="2:17" x14ac:dyDescent="0.3">
      <c r="B94" s="195"/>
      <c r="C94" s="195"/>
      <c r="D94" s="196"/>
      <c r="E94" s="197"/>
      <c r="F94" s="196"/>
      <c r="G94" s="196"/>
      <c r="H94" s="196"/>
      <c r="I94" s="198"/>
      <c r="J94" s="199"/>
      <c r="K94" s="200"/>
      <c r="L94" s="200"/>
      <c r="M94" s="10"/>
      <c r="N94" s="10"/>
      <c r="O94" s="10"/>
      <c r="P94" s="197"/>
      <c r="Q94" s="197"/>
    </row>
    <row r="96" spans="2:17" ht="15" thickBot="1" x14ac:dyDescent="0.35"/>
    <row r="97" spans="1:26" ht="26.4" thickBot="1" x14ac:dyDescent="0.35">
      <c r="B97" s="326" t="s">
        <v>45</v>
      </c>
      <c r="C97" s="327"/>
      <c r="D97" s="327"/>
      <c r="E97" s="327"/>
      <c r="F97" s="327"/>
      <c r="G97" s="327"/>
      <c r="H97" s="327"/>
      <c r="I97" s="327"/>
      <c r="J97" s="327"/>
      <c r="K97" s="327"/>
      <c r="L97" s="327"/>
      <c r="M97" s="327"/>
      <c r="N97" s="328"/>
    </row>
    <row r="100" spans="1:26" ht="28.8" x14ac:dyDescent="0.3">
      <c r="B100" s="62" t="s">
        <v>32</v>
      </c>
      <c r="C100" s="62" t="s">
        <v>46</v>
      </c>
      <c r="D100" s="332" t="s">
        <v>3</v>
      </c>
      <c r="E100" s="333"/>
    </row>
    <row r="101" spans="1:26" ht="28.8" x14ac:dyDescent="0.3">
      <c r="B101" s="63" t="s">
        <v>88</v>
      </c>
      <c r="C101" s="102" t="s">
        <v>96</v>
      </c>
      <c r="D101" s="334"/>
      <c r="E101" s="334"/>
    </row>
    <row r="104" spans="1:26" ht="25.8" x14ac:dyDescent="0.3">
      <c r="B104" s="324" t="s">
        <v>62</v>
      </c>
      <c r="C104" s="325"/>
      <c r="D104" s="325"/>
      <c r="E104" s="325"/>
      <c r="F104" s="325"/>
      <c r="G104" s="325"/>
      <c r="H104" s="325"/>
      <c r="I104" s="325"/>
      <c r="J104" s="325"/>
      <c r="K104" s="325"/>
      <c r="L104" s="325"/>
      <c r="M104" s="325"/>
      <c r="N104" s="325"/>
      <c r="O104" s="325"/>
      <c r="P104" s="325"/>
    </row>
    <row r="106" spans="1:26" ht="15" thickBot="1" x14ac:dyDescent="0.35"/>
    <row r="107" spans="1:26" ht="26.4" thickBot="1" x14ac:dyDescent="0.35">
      <c r="B107" s="326" t="s">
        <v>53</v>
      </c>
      <c r="C107" s="327"/>
      <c r="D107" s="327"/>
      <c r="E107" s="327"/>
      <c r="F107" s="327"/>
      <c r="G107" s="327"/>
      <c r="H107" s="327"/>
      <c r="I107" s="327"/>
      <c r="J107" s="327"/>
      <c r="K107" s="327"/>
      <c r="L107" s="327"/>
      <c r="M107" s="327"/>
      <c r="N107" s="328"/>
    </row>
    <row r="109" spans="1:26" ht="15" thickBot="1" x14ac:dyDescent="0.35">
      <c r="M109" s="59"/>
      <c r="N109" s="59"/>
    </row>
    <row r="110" spans="1:26" s="88" customFormat="1" ht="57.6" x14ac:dyDescent="0.3">
      <c r="B110" s="99" t="s">
        <v>105</v>
      </c>
      <c r="C110" s="99" t="s">
        <v>106</v>
      </c>
      <c r="D110" s="99" t="s">
        <v>107</v>
      </c>
      <c r="E110" s="99" t="s">
        <v>44</v>
      </c>
      <c r="F110" s="99" t="s">
        <v>22</v>
      </c>
      <c r="G110" s="99" t="s">
        <v>65</v>
      </c>
      <c r="H110" s="99" t="s">
        <v>17</v>
      </c>
      <c r="I110" s="99" t="s">
        <v>10</v>
      </c>
      <c r="J110" s="99" t="s">
        <v>30</v>
      </c>
      <c r="K110" s="99" t="s">
        <v>60</v>
      </c>
      <c r="L110" s="84" t="s">
        <v>26</v>
      </c>
      <c r="M110" s="99" t="s">
        <v>108</v>
      </c>
      <c r="N110" s="99" t="s">
        <v>35</v>
      </c>
      <c r="O110" s="126" t="s">
        <v>11</v>
      </c>
      <c r="P110" s="126" t="s">
        <v>19</v>
      </c>
    </row>
    <row r="111" spans="1:26" s="94" customFormat="1" ht="72" x14ac:dyDescent="0.3">
      <c r="A111" s="42">
        <v>1</v>
      </c>
      <c r="B111" s="95" t="s">
        <v>118</v>
      </c>
      <c r="C111" s="95" t="s">
        <v>118</v>
      </c>
      <c r="D111" s="95" t="s">
        <v>140</v>
      </c>
      <c r="E111" s="117">
        <v>2111682</v>
      </c>
      <c r="F111" s="91" t="s">
        <v>96</v>
      </c>
      <c r="G111" s="108" t="s">
        <v>120</v>
      </c>
      <c r="H111" s="98">
        <v>40814</v>
      </c>
      <c r="I111" s="98">
        <v>40978</v>
      </c>
      <c r="J111" s="92" t="s">
        <v>97</v>
      </c>
      <c r="K111" s="147">
        <f>(I111-H111)/30</f>
        <v>5.4666666666666668</v>
      </c>
      <c r="L111" s="92" t="s">
        <v>120</v>
      </c>
      <c r="M111" s="83" t="s">
        <v>120</v>
      </c>
      <c r="N111" s="26">
        <v>146590283</v>
      </c>
      <c r="O111" s="83">
        <v>218</v>
      </c>
      <c r="P111" s="26"/>
      <c r="Q111" s="109"/>
      <c r="R111" s="93"/>
      <c r="S111" s="93"/>
      <c r="T111" s="93"/>
      <c r="U111" s="93"/>
      <c r="V111" s="93"/>
      <c r="W111" s="93"/>
      <c r="X111" s="93"/>
      <c r="Y111" s="93"/>
      <c r="Z111" s="93"/>
    </row>
    <row r="112" spans="1:26" s="94" customFormat="1" ht="72" x14ac:dyDescent="0.3">
      <c r="A112" s="42">
        <f>+A111+1</f>
        <v>2</v>
      </c>
      <c r="B112" s="95" t="s">
        <v>118</v>
      </c>
      <c r="C112" s="95" t="s">
        <v>118</v>
      </c>
      <c r="D112" s="95" t="s">
        <v>140</v>
      </c>
      <c r="E112" s="117">
        <v>2120924</v>
      </c>
      <c r="F112" s="91" t="s">
        <v>96</v>
      </c>
      <c r="G112" s="91" t="s">
        <v>120</v>
      </c>
      <c r="H112" s="98">
        <v>41001</v>
      </c>
      <c r="I112" s="98">
        <v>41173</v>
      </c>
      <c r="J112" s="92" t="s">
        <v>97</v>
      </c>
      <c r="K112" s="147">
        <f>(I112-H112)/30</f>
        <v>5.7333333333333334</v>
      </c>
      <c r="L112" s="92" t="s">
        <v>120</v>
      </c>
      <c r="M112" s="83" t="s">
        <v>120</v>
      </c>
      <c r="N112" s="26">
        <v>191581330</v>
      </c>
      <c r="O112" s="83">
        <v>219</v>
      </c>
      <c r="P112" s="26"/>
      <c r="Q112" s="109"/>
      <c r="R112" s="93"/>
      <c r="S112" s="93"/>
      <c r="T112" s="93"/>
      <c r="U112" s="93"/>
      <c r="V112" s="93"/>
      <c r="W112" s="93"/>
      <c r="X112" s="93"/>
      <c r="Y112" s="93"/>
      <c r="Z112" s="93"/>
    </row>
    <row r="113" spans="1:26" s="94" customFormat="1" ht="72" x14ac:dyDescent="0.3">
      <c r="A113" s="42">
        <f t="shared" ref="A113:A118" si="2">+A112+1</f>
        <v>3</v>
      </c>
      <c r="B113" s="95" t="s">
        <v>118</v>
      </c>
      <c r="C113" s="95" t="s">
        <v>118</v>
      </c>
      <c r="D113" s="95" t="s">
        <v>144</v>
      </c>
      <c r="E113" s="117">
        <v>732015</v>
      </c>
      <c r="F113" s="91" t="s">
        <v>96</v>
      </c>
      <c r="G113" s="91" t="s">
        <v>120</v>
      </c>
      <c r="H113" s="98">
        <v>41207</v>
      </c>
      <c r="I113" s="98">
        <v>41386</v>
      </c>
      <c r="J113" s="92" t="s">
        <v>97</v>
      </c>
      <c r="K113" s="147">
        <f>(I113-H113)/30</f>
        <v>5.9666666666666668</v>
      </c>
      <c r="L113" s="92" t="s">
        <v>120</v>
      </c>
      <c r="M113" s="83" t="s">
        <v>120</v>
      </c>
      <c r="N113" s="26">
        <v>29000541</v>
      </c>
      <c r="O113" s="83" t="s">
        <v>154</v>
      </c>
      <c r="P113" s="26"/>
      <c r="Q113" s="109"/>
      <c r="R113" s="93"/>
      <c r="S113" s="93"/>
      <c r="T113" s="93"/>
      <c r="U113" s="93"/>
      <c r="V113" s="93"/>
      <c r="W113" s="93"/>
      <c r="X113" s="93"/>
      <c r="Y113" s="93"/>
      <c r="Z113" s="93"/>
    </row>
    <row r="114" spans="1:26" s="94" customFormat="1" ht="72" x14ac:dyDescent="0.3">
      <c r="A114" s="42">
        <f t="shared" si="2"/>
        <v>4</v>
      </c>
      <c r="B114" s="95" t="s">
        <v>118</v>
      </c>
      <c r="C114" s="95" t="s">
        <v>118</v>
      </c>
      <c r="D114" s="95" t="s">
        <v>144</v>
      </c>
      <c r="E114" s="117">
        <v>73506</v>
      </c>
      <c r="F114" s="91" t="s">
        <v>96</v>
      </c>
      <c r="G114" s="91" t="s">
        <v>120</v>
      </c>
      <c r="H114" s="98">
        <v>40642</v>
      </c>
      <c r="I114" s="98">
        <v>40724</v>
      </c>
      <c r="J114" s="92" t="s">
        <v>153</v>
      </c>
      <c r="K114" s="147">
        <f>(I114-H114)/30</f>
        <v>2.7333333333333334</v>
      </c>
      <c r="L114" s="92" t="s">
        <v>120</v>
      </c>
      <c r="M114" s="83" t="s">
        <v>120</v>
      </c>
      <c r="N114" s="26">
        <v>48708797</v>
      </c>
      <c r="O114" s="83" t="s">
        <v>155</v>
      </c>
      <c r="P114" s="26"/>
      <c r="Q114" s="109"/>
      <c r="R114" s="93"/>
      <c r="S114" s="93"/>
      <c r="T114" s="93"/>
      <c r="U114" s="93"/>
      <c r="V114" s="93"/>
      <c r="W114" s="93"/>
      <c r="X114" s="93"/>
      <c r="Y114" s="93"/>
      <c r="Z114" s="93"/>
    </row>
    <row r="115" spans="1:26" s="94" customFormat="1" x14ac:dyDescent="0.3">
      <c r="A115" s="42">
        <f t="shared" si="2"/>
        <v>5</v>
      </c>
      <c r="B115" s="95"/>
      <c r="C115" s="96"/>
      <c r="D115" s="95"/>
      <c r="E115" s="90"/>
      <c r="F115" s="91"/>
      <c r="G115" s="91"/>
      <c r="H115" s="91"/>
      <c r="I115" s="92"/>
      <c r="J115" s="92"/>
      <c r="K115" s="92"/>
      <c r="L115" s="92"/>
      <c r="M115" s="83"/>
      <c r="N115" s="83"/>
      <c r="O115" s="26"/>
      <c r="P115" s="26"/>
      <c r="Q115" s="109"/>
      <c r="R115" s="93"/>
      <c r="S115" s="93"/>
      <c r="T115" s="93"/>
      <c r="U115" s="93"/>
      <c r="V115" s="93"/>
      <c r="W115" s="93"/>
      <c r="X115" s="93"/>
      <c r="Y115" s="93"/>
      <c r="Z115" s="93"/>
    </row>
    <row r="116" spans="1:26" s="94" customFormat="1" x14ac:dyDescent="0.3">
      <c r="A116" s="42">
        <f t="shared" si="2"/>
        <v>6</v>
      </c>
      <c r="B116" s="95"/>
      <c r="C116" s="96"/>
      <c r="D116" s="95"/>
      <c r="E116" s="90"/>
      <c r="F116" s="91"/>
      <c r="G116" s="91"/>
      <c r="H116" s="91"/>
      <c r="I116" s="92"/>
      <c r="J116" s="92"/>
      <c r="K116" s="92"/>
      <c r="L116" s="92"/>
      <c r="M116" s="83"/>
      <c r="N116" s="83"/>
      <c r="O116" s="26"/>
      <c r="P116" s="26"/>
      <c r="Q116" s="109"/>
      <c r="R116" s="93"/>
      <c r="S116" s="93"/>
      <c r="T116" s="93"/>
      <c r="U116" s="93"/>
      <c r="V116" s="93"/>
      <c r="W116" s="93"/>
      <c r="X116" s="93"/>
      <c r="Y116" s="93"/>
      <c r="Z116" s="93"/>
    </row>
    <row r="117" spans="1:26" s="94" customFormat="1" x14ac:dyDescent="0.3">
      <c r="A117" s="42">
        <f t="shared" si="2"/>
        <v>7</v>
      </c>
      <c r="B117" s="95"/>
      <c r="C117" s="96"/>
      <c r="D117" s="95"/>
      <c r="E117" s="90"/>
      <c r="F117" s="91"/>
      <c r="G117" s="91"/>
      <c r="H117" s="91"/>
      <c r="I117" s="92"/>
      <c r="J117" s="92"/>
      <c r="K117" s="92"/>
      <c r="L117" s="92"/>
      <c r="M117" s="83"/>
      <c r="N117" s="83"/>
      <c r="O117" s="26"/>
      <c r="P117" s="26"/>
      <c r="Q117" s="109"/>
      <c r="R117" s="93"/>
      <c r="S117" s="93"/>
      <c r="T117" s="93"/>
      <c r="U117" s="93"/>
      <c r="V117" s="93"/>
      <c r="W117" s="93"/>
      <c r="X117" s="93"/>
      <c r="Y117" s="93"/>
      <c r="Z117" s="93"/>
    </row>
    <row r="118" spans="1:26" s="94" customFormat="1" x14ac:dyDescent="0.3">
      <c r="A118" s="42">
        <f t="shared" si="2"/>
        <v>8</v>
      </c>
      <c r="B118" s="95"/>
      <c r="C118" s="96"/>
      <c r="D118" s="95"/>
      <c r="E118" s="90"/>
      <c r="F118" s="91"/>
      <c r="G118" s="91"/>
      <c r="H118" s="91"/>
      <c r="I118" s="92"/>
      <c r="J118" s="92"/>
      <c r="K118" s="92"/>
      <c r="L118" s="92"/>
      <c r="M118" s="83"/>
      <c r="N118" s="83"/>
      <c r="O118" s="26"/>
      <c r="P118" s="26"/>
      <c r="Q118" s="109"/>
      <c r="R118" s="93"/>
      <c r="S118" s="93"/>
      <c r="T118" s="93"/>
      <c r="U118" s="93"/>
      <c r="V118" s="93"/>
      <c r="W118" s="93"/>
      <c r="X118" s="93"/>
      <c r="Y118" s="93"/>
      <c r="Z118" s="93"/>
    </row>
    <row r="119" spans="1:26" s="94" customFormat="1" x14ac:dyDescent="0.3">
      <c r="A119" s="42"/>
      <c r="B119" s="45" t="s">
        <v>16</v>
      </c>
      <c r="C119" s="96"/>
      <c r="D119" s="95"/>
      <c r="E119" s="90"/>
      <c r="F119" s="91"/>
      <c r="G119" s="91"/>
      <c r="H119" s="91"/>
      <c r="I119" s="92"/>
      <c r="J119" s="92"/>
      <c r="K119" s="97">
        <f t="shared" ref="K119:N119" si="3">SUM(K111:K118)</f>
        <v>19.899999999999999</v>
      </c>
      <c r="L119" s="97">
        <f t="shared" si="3"/>
        <v>0</v>
      </c>
      <c r="M119" s="107">
        <f t="shared" si="3"/>
        <v>0</v>
      </c>
      <c r="N119" s="97">
        <f t="shared" si="3"/>
        <v>415880951</v>
      </c>
      <c r="O119" s="26"/>
      <c r="P119" s="26"/>
      <c r="Q119" s="110"/>
    </row>
    <row r="120" spans="1:26" x14ac:dyDescent="0.3">
      <c r="B120" s="29"/>
      <c r="C120" s="29"/>
      <c r="D120" s="29"/>
      <c r="E120" s="140"/>
      <c r="F120" s="29"/>
      <c r="G120" s="29"/>
      <c r="H120" s="29"/>
      <c r="I120" s="29"/>
      <c r="J120" s="29"/>
      <c r="K120" s="29"/>
      <c r="L120" s="29"/>
      <c r="M120" s="29"/>
      <c r="N120" s="29"/>
      <c r="O120" s="29"/>
      <c r="P120" s="29"/>
    </row>
    <row r="121" spans="1:26" ht="18" x14ac:dyDescent="0.3">
      <c r="B121" s="54" t="s">
        <v>31</v>
      </c>
      <c r="C121" s="67">
        <f>+K119</f>
        <v>19.899999999999999</v>
      </c>
      <c r="H121" s="30"/>
      <c r="I121" s="30"/>
      <c r="J121" s="30"/>
      <c r="K121" s="30"/>
      <c r="L121" s="30"/>
      <c r="M121" s="30"/>
      <c r="N121" s="29"/>
      <c r="O121" s="29"/>
      <c r="P121" s="29"/>
    </row>
    <row r="123" spans="1:26" ht="15" thickBot="1" x14ac:dyDescent="0.35"/>
    <row r="124" spans="1:26" ht="29.4" thickBot="1" x14ac:dyDescent="0.35">
      <c r="B124" s="70" t="s">
        <v>48</v>
      </c>
      <c r="C124" s="71" t="s">
        <v>49</v>
      </c>
      <c r="D124" s="70" t="s">
        <v>50</v>
      </c>
      <c r="E124" s="71" t="s">
        <v>54</v>
      </c>
    </row>
    <row r="125" spans="1:26" x14ac:dyDescent="0.3">
      <c r="B125" s="61" t="s">
        <v>89</v>
      </c>
      <c r="C125" s="64">
        <v>20</v>
      </c>
      <c r="D125" s="64"/>
      <c r="E125" s="329">
        <f>+D125+D126+D127</f>
        <v>40</v>
      </c>
    </row>
    <row r="126" spans="1:26" x14ac:dyDescent="0.3">
      <c r="B126" s="61" t="s">
        <v>90</v>
      </c>
      <c r="C126" s="52">
        <v>30</v>
      </c>
      <c r="D126" s="124">
        <v>0</v>
      </c>
      <c r="E126" s="330"/>
    </row>
    <row r="127" spans="1:26" ht="15" thickBot="1" x14ac:dyDescent="0.35">
      <c r="B127" s="61" t="s">
        <v>91</v>
      </c>
      <c r="C127" s="66">
        <v>40</v>
      </c>
      <c r="D127" s="66">
        <v>40</v>
      </c>
      <c r="E127" s="331"/>
    </row>
    <row r="129" spans="2:18" ht="15" thickBot="1" x14ac:dyDescent="0.35"/>
    <row r="130" spans="2:18" ht="26.4" thickBot="1" x14ac:dyDescent="0.35">
      <c r="B130" s="326" t="s">
        <v>51</v>
      </c>
      <c r="C130" s="327"/>
      <c r="D130" s="327"/>
      <c r="E130" s="327"/>
      <c r="F130" s="327"/>
      <c r="G130" s="327"/>
      <c r="H130" s="327"/>
      <c r="I130" s="327"/>
      <c r="J130" s="327"/>
      <c r="K130" s="327"/>
      <c r="L130" s="327"/>
      <c r="M130" s="327"/>
      <c r="N130" s="328"/>
    </row>
    <row r="132" spans="2:18" x14ac:dyDescent="0.3">
      <c r="B132" s="354" t="s">
        <v>0</v>
      </c>
      <c r="C132" s="354" t="s">
        <v>38</v>
      </c>
      <c r="D132" s="354" t="s">
        <v>39</v>
      </c>
      <c r="E132" s="354" t="s">
        <v>78</v>
      </c>
      <c r="F132" s="354" t="s">
        <v>80</v>
      </c>
      <c r="G132" s="354" t="s">
        <v>81</v>
      </c>
      <c r="H132" s="354" t="s">
        <v>82</v>
      </c>
      <c r="I132" s="354" t="s">
        <v>79</v>
      </c>
      <c r="J132" s="332" t="s">
        <v>83</v>
      </c>
      <c r="K132" s="350"/>
      <c r="L132" s="333"/>
      <c r="M132" s="354" t="s">
        <v>87</v>
      </c>
      <c r="N132" s="354" t="s">
        <v>40</v>
      </c>
      <c r="O132" s="354" t="s">
        <v>41</v>
      </c>
      <c r="P132" s="356" t="s">
        <v>3</v>
      </c>
      <c r="Q132" s="357"/>
    </row>
    <row r="133" spans="2:18" ht="43.2" x14ac:dyDescent="0.3">
      <c r="B133" s="355"/>
      <c r="C133" s="355"/>
      <c r="D133" s="355"/>
      <c r="E133" s="355"/>
      <c r="F133" s="355"/>
      <c r="G133" s="355"/>
      <c r="H133" s="355"/>
      <c r="I133" s="355"/>
      <c r="J133" s="125" t="s">
        <v>84</v>
      </c>
      <c r="K133" s="125" t="s">
        <v>85</v>
      </c>
      <c r="L133" s="125" t="s">
        <v>86</v>
      </c>
      <c r="M133" s="355"/>
      <c r="N133" s="355"/>
      <c r="O133" s="355"/>
      <c r="P133" s="358"/>
      <c r="Q133" s="359"/>
    </row>
    <row r="134" spans="2:18" ht="78.75" customHeight="1" x14ac:dyDescent="0.3">
      <c r="B134" s="123" t="s">
        <v>115</v>
      </c>
      <c r="C134" s="123">
        <f>427/1</f>
        <v>427</v>
      </c>
      <c r="D134" s="237" t="s">
        <v>328</v>
      </c>
      <c r="E134" s="284">
        <v>14395916</v>
      </c>
      <c r="F134" s="237" t="s">
        <v>329</v>
      </c>
      <c r="G134" s="237" t="s">
        <v>330</v>
      </c>
      <c r="H134" s="243">
        <v>38891</v>
      </c>
      <c r="I134" s="242" t="s">
        <v>120</v>
      </c>
      <c r="J134" s="237" t="s">
        <v>226</v>
      </c>
      <c r="K134" s="237" t="s">
        <v>261</v>
      </c>
      <c r="L134" s="237" t="s">
        <v>229</v>
      </c>
      <c r="M134" s="250" t="s">
        <v>96</v>
      </c>
      <c r="N134" s="250" t="s">
        <v>96</v>
      </c>
      <c r="O134" s="102" t="s">
        <v>96</v>
      </c>
      <c r="P134" s="390"/>
      <c r="Q134" s="391"/>
    </row>
    <row r="135" spans="2:18" ht="129.75" customHeight="1" x14ac:dyDescent="0.3">
      <c r="B135" s="123" t="s">
        <v>114</v>
      </c>
      <c r="C135" s="123">
        <f t="shared" ref="C135:C136" si="4">427/1</f>
        <v>427</v>
      </c>
      <c r="D135" s="287" t="s">
        <v>331</v>
      </c>
      <c r="E135" s="288">
        <v>65779125</v>
      </c>
      <c r="F135" s="287" t="s">
        <v>332</v>
      </c>
      <c r="G135" s="289" t="s">
        <v>195</v>
      </c>
      <c r="H135" s="290">
        <v>38247</v>
      </c>
      <c r="I135" s="291" t="s">
        <v>120</v>
      </c>
      <c r="J135" s="293" t="s">
        <v>196</v>
      </c>
      <c r="K135" s="286" t="s">
        <v>333</v>
      </c>
      <c r="L135" s="237" t="s">
        <v>272</v>
      </c>
      <c r="M135" s="250" t="s">
        <v>96</v>
      </c>
      <c r="N135" s="250" t="s">
        <v>96</v>
      </c>
      <c r="O135" s="102" t="s">
        <v>96</v>
      </c>
      <c r="P135" s="370"/>
      <c r="Q135" s="371"/>
    </row>
    <row r="136" spans="2:18" ht="28.8" x14ac:dyDescent="0.3">
      <c r="B136" s="123" t="s">
        <v>116</v>
      </c>
      <c r="C136" s="123">
        <f t="shared" si="4"/>
        <v>427</v>
      </c>
      <c r="D136" s="123" t="s">
        <v>203</v>
      </c>
      <c r="E136" s="194">
        <v>11104461233</v>
      </c>
      <c r="F136" s="3" t="s">
        <v>204</v>
      </c>
      <c r="G136" s="123" t="s">
        <v>205</v>
      </c>
      <c r="H136" s="201">
        <v>39772</v>
      </c>
      <c r="I136" s="5" t="s">
        <v>120</v>
      </c>
      <c r="J136" s="123" t="s">
        <v>120</v>
      </c>
      <c r="K136" s="80" t="s">
        <v>120</v>
      </c>
      <c r="L136" s="79" t="s">
        <v>120</v>
      </c>
      <c r="M136" s="102" t="s">
        <v>96</v>
      </c>
      <c r="N136" s="102" t="s">
        <v>96</v>
      </c>
      <c r="O136" s="102" t="s">
        <v>96</v>
      </c>
      <c r="P136" s="102" t="s">
        <v>128</v>
      </c>
      <c r="Q136" s="205"/>
      <c r="R136" s="204"/>
    </row>
    <row r="139" spans="2:18" ht="15" thickBot="1" x14ac:dyDescent="0.35"/>
    <row r="140" spans="2:18" ht="28.8" x14ac:dyDescent="0.3">
      <c r="B140" s="105" t="s">
        <v>32</v>
      </c>
      <c r="C140" s="105" t="s">
        <v>48</v>
      </c>
      <c r="D140" s="125" t="s">
        <v>49</v>
      </c>
      <c r="E140" s="105" t="s">
        <v>50</v>
      </c>
      <c r="F140" s="71" t="s">
        <v>55</v>
      </c>
      <c r="G140" s="76"/>
    </row>
    <row r="141" spans="2:18" ht="102.6" x14ac:dyDescent="0.2">
      <c r="B141" s="344" t="s">
        <v>52</v>
      </c>
      <c r="C141" s="6" t="s">
        <v>92</v>
      </c>
      <c r="D141" s="124">
        <v>25</v>
      </c>
      <c r="E141" s="124">
        <v>25</v>
      </c>
      <c r="F141" s="345">
        <f>+E141+E142+E143</f>
        <v>60</v>
      </c>
      <c r="G141" s="77"/>
    </row>
    <row r="142" spans="2:18" ht="68.400000000000006" x14ac:dyDescent="0.2">
      <c r="B142" s="344"/>
      <c r="C142" s="6" t="s">
        <v>93</v>
      </c>
      <c r="D142" s="68">
        <v>25</v>
      </c>
      <c r="E142" s="124">
        <v>25</v>
      </c>
      <c r="F142" s="346"/>
      <c r="G142" s="77"/>
    </row>
    <row r="143" spans="2:18" ht="57" x14ac:dyDescent="0.2">
      <c r="B143" s="344"/>
      <c r="C143" s="6" t="s">
        <v>94</v>
      </c>
      <c r="D143" s="124">
        <v>10</v>
      </c>
      <c r="E143" s="124">
        <v>10</v>
      </c>
      <c r="F143" s="347"/>
      <c r="G143" s="77"/>
    </row>
    <row r="144" spans="2:18" x14ac:dyDescent="0.3">
      <c r="C144" s="85"/>
    </row>
    <row r="147" spans="2:5" x14ac:dyDescent="0.3">
      <c r="B147" s="103" t="s">
        <v>56</v>
      </c>
    </row>
    <row r="150" spans="2:5" x14ac:dyDescent="0.3">
      <c r="B150" s="106" t="s">
        <v>32</v>
      </c>
      <c r="C150" s="106" t="s">
        <v>57</v>
      </c>
      <c r="D150" s="105" t="s">
        <v>50</v>
      </c>
      <c r="E150" s="105" t="s">
        <v>16</v>
      </c>
    </row>
    <row r="151" spans="2:5" ht="27.6" x14ac:dyDescent="0.3">
      <c r="B151" s="86" t="s">
        <v>58</v>
      </c>
      <c r="C151" s="87">
        <v>40</v>
      </c>
      <c r="D151" s="124">
        <f>+E125</f>
        <v>40</v>
      </c>
      <c r="E151" s="335">
        <f>+D151+D152</f>
        <v>100</v>
      </c>
    </row>
    <row r="152" spans="2:5" ht="55.2" x14ac:dyDescent="0.3">
      <c r="B152" s="86" t="s">
        <v>59</v>
      </c>
      <c r="C152" s="87">
        <v>60</v>
      </c>
      <c r="D152" s="124">
        <f>+F141</f>
        <v>60</v>
      </c>
      <c r="E152" s="336"/>
    </row>
  </sheetData>
  <mergeCells count="68">
    <mergeCell ref="P90:Q90"/>
    <mergeCell ref="P91:Q91"/>
    <mergeCell ref="M46:N46"/>
    <mergeCell ref="B2:P2"/>
    <mergeCell ref="B4:P4"/>
    <mergeCell ref="A5:L5"/>
    <mergeCell ref="C7:N7"/>
    <mergeCell ref="C8:N8"/>
    <mergeCell ref="C9:N9"/>
    <mergeCell ref="C10:N10"/>
    <mergeCell ref="C11:E11"/>
    <mergeCell ref="B15:C22"/>
    <mergeCell ref="B23:C23"/>
    <mergeCell ref="E41:E42"/>
    <mergeCell ref="P75:Q75"/>
    <mergeCell ref="B60:B61"/>
    <mergeCell ref="C60:C61"/>
    <mergeCell ref="D60:E60"/>
    <mergeCell ref="C64:N64"/>
    <mergeCell ref="B66:N66"/>
    <mergeCell ref="P69:Q69"/>
    <mergeCell ref="P70:Q70"/>
    <mergeCell ref="P71:Q71"/>
    <mergeCell ref="P72:Q72"/>
    <mergeCell ref="P73:Q73"/>
    <mergeCell ref="P74:Q74"/>
    <mergeCell ref="P87:Q88"/>
    <mergeCell ref="P89:Q89"/>
    <mergeCell ref="P76:Q76"/>
    <mergeCell ref="B82:N82"/>
    <mergeCell ref="B87:B88"/>
    <mergeCell ref="C87:C88"/>
    <mergeCell ref="D87:D88"/>
    <mergeCell ref="E87:E88"/>
    <mergeCell ref="F87:F88"/>
    <mergeCell ref="G87:G88"/>
    <mergeCell ref="H87:H88"/>
    <mergeCell ref="I87:I88"/>
    <mergeCell ref="B107:N107"/>
    <mergeCell ref="J87:L87"/>
    <mergeCell ref="M87:M88"/>
    <mergeCell ref="N87:N88"/>
    <mergeCell ref="O87:O88"/>
    <mergeCell ref="P92:Q92"/>
    <mergeCell ref="B97:N97"/>
    <mergeCell ref="D100:E100"/>
    <mergeCell ref="D101:E101"/>
    <mergeCell ref="B104:P104"/>
    <mergeCell ref="P132:Q133"/>
    <mergeCell ref="B141:B143"/>
    <mergeCell ref="F141:F143"/>
    <mergeCell ref="E125:E127"/>
    <mergeCell ref="B130:N130"/>
    <mergeCell ref="B132:B133"/>
    <mergeCell ref="C132:C133"/>
    <mergeCell ref="D132:D133"/>
    <mergeCell ref="E132:E133"/>
    <mergeCell ref="F132:F133"/>
    <mergeCell ref="G132:G133"/>
    <mergeCell ref="H132:H133"/>
    <mergeCell ref="I132:I133"/>
    <mergeCell ref="P134:Q134"/>
    <mergeCell ref="P135:Q135"/>
    <mergeCell ref="E151:E152"/>
    <mergeCell ref="J132:L132"/>
    <mergeCell ref="M132:M133"/>
    <mergeCell ref="N132:N133"/>
    <mergeCell ref="O132:O133"/>
  </mergeCells>
  <dataValidations count="2">
    <dataValidation type="list" allowBlank="1" showInputMessage="1" showErrorMessage="1" sqref="WVE983068 WVE25:WVE45 WLI25:WLI45 WBM25:WBM45 VRQ25:VRQ45 VHU25:VHU45 UXY25:UXY45 UOC25:UOC45 UEG25:UEG45 TUK25:TUK45 TKO25:TKO45 TAS25:TAS45 SQW25:SQW45 SHA25:SHA45 RXE25:RXE45 RNI25:RNI45 RDM25:RDM45 QTQ25:QTQ45 QJU25:QJU45 PZY25:PZY45 PQC25:PQC45 PGG25:PGG45 OWK25:OWK45 OMO25:OMO45 OCS25:OCS45 NSW25:NSW45 NJA25:NJA45 MZE25:MZE45 MPI25:MPI45 MFM25:MFM45 LVQ25:LVQ45 LLU25:LLU45 LBY25:LBY45 KSC25:KSC45 KIG25:KIG45 JYK25:JYK45 JOO25:JOO45 JES25:JES45 IUW25:IUW45 ILA25:ILA45 IBE25:IBE45 HRI25:HRI45 HHM25:HHM45 GXQ25:GXQ45 GNU25:GNU45 GDY25:GDY45 FUC25:FUC45 FKG25:FKG45 FAK25:FAK45 EQO25:EQO45 EGS25:EGS45 DWW25:DWW45 DNA25:DNA45 DDE25:DDE45 CTI25:CTI45 CJM25:CJM45 BZQ25:BZQ45 BPU25:BPU45 BFY25:BFY45 AWC25:AWC45 AMG25:AMG45 ACK25:ACK45 SO25:SO45 IS25:IS45 A25:A45 WLI983068 WBM983068 VRQ983068 VHU983068 UXY983068 UOC983068 UEG983068 TUK983068 TKO983068 TAS983068 SQW983068 SHA983068 RXE983068 RNI983068 RDM983068 QTQ983068 QJU983068 PZY983068 PQC983068 PGG983068 OWK983068 OMO983068 OCS983068 NSW983068 NJA983068 MZE983068 MPI983068 MFM983068 LVQ983068 LLU983068 LBY983068 KSC983068 KIG983068 JYK983068 JOO983068 JES983068 IUW983068 ILA983068 IBE983068 HRI983068 HHM983068 GXQ983068 GNU983068 GDY983068 FUC983068 FKG983068 FAK983068 EQO983068 EGS983068 DWW983068 DNA983068 DDE983068 CTI983068 CJM983068 BZQ983068 BPU983068 BFY983068 AWC983068 AMG983068 ACK983068 SO983068 IS983068 A983068 WVE917532 WLI917532 WBM917532 VRQ917532 VHU917532 UXY917532 UOC917532 UEG917532 TUK917532 TKO917532 TAS917532 SQW917532 SHA917532 RXE917532 RNI917532 RDM917532 QTQ917532 QJU917532 PZY917532 PQC917532 PGG917532 OWK917532 OMO917532 OCS917532 NSW917532 NJA917532 MZE917532 MPI917532 MFM917532 LVQ917532 LLU917532 LBY917532 KSC917532 KIG917532 JYK917532 JOO917532 JES917532 IUW917532 ILA917532 IBE917532 HRI917532 HHM917532 GXQ917532 GNU917532 GDY917532 FUC917532 FKG917532 FAK917532 EQO917532 EGS917532 DWW917532 DNA917532 DDE917532 CTI917532 CJM917532 BZQ917532 BPU917532 BFY917532 AWC917532 AMG917532 ACK917532 SO917532 IS917532 A917532 WVE851996 WLI851996 WBM851996 VRQ851996 VHU851996 UXY851996 UOC851996 UEG851996 TUK851996 TKO851996 TAS851996 SQW851996 SHA851996 RXE851996 RNI851996 RDM851996 QTQ851996 QJU851996 PZY851996 PQC851996 PGG851996 OWK851996 OMO851996 OCS851996 NSW851996 NJA851996 MZE851996 MPI851996 MFM851996 LVQ851996 LLU851996 LBY851996 KSC851996 KIG851996 JYK851996 JOO851996 JES851996 IUW851996 ILA851996 IBE851996 HRI851996 HHM851996 GXQ851996 GNU851996 GDY851996 FUC851996 FKG851996 FAK851996 EQO851996 EGS851996 DWW851996 DNA851996 DDE851996 CTI851996 CJM851996 BZQ851996 BPU851996 BFY851996 AWC851996 AMG851996 ACK851996 SO851996 IS851996 A851996 WVE786460 WLI786460 WBM786460 VRQ786460 VHU786460 UXY786460 UOC786460 UEG786460 TUK786460 TKO786460 TAS786460 SQW786460 SHA786460 RXE786460 RNI786460 RDM786460 QTQ786460 QJU786460 PZY786460 PQC786460 PGG786460 OWK786460 OMO786460 OCS786460 NSW786460 NJA786460 MZE786460 MPI786460 MFM786460 LVQ786460 LLU786460 LBY786460 KSC786460 KIG786460 JYK786460 JOO786460 JES786460 IUW786460 ILA786460 IBE786460 HRI786460 HHM786460 GXQ786460 GNU786460 GDY786460 FUC786460 FKG786460 FAK786460 EQO786460 EGS786460 DWW786460 DNA786460 DDE786460 CTI786460 CJM786460 BZQ786460 BPU786460 BFY786460 AWC786460 AMG786460 ACK786460 SO786460 IS786460 A786460 WVE720924 WLI720924 WBM720924 VRQ720924 VHU720924 UXY720924 UOC720924 UEG720924 TUK720924 TKO720924 TAS720924 SQW720924 SHA720924 RXE720924 RNI720924 RDM720924 QTQ720924 QJU720924 PZY720924 PQC720924 PGG720924 OWK720924 OMO720924 OCS720924 NSW720924 NJA720924 MZE720924 MPI720924 MFM720924 LVQ720924 LLU720924 LBY720924 KSC720924 KIG720924 JYK720924 JOO720924 JES720924 IUW720924 ILA720924 IBE720924 HRI720924 HHM720924 GXQ720924 GNU720924 GDY720924 FUC720924 FKG720924 FAK720924 EQO720924 EGS720924 DWW720924 DNA720924 DDE720924 CTI720924 CJM720924 BZQ720924 BPU720924 BFY720924 AWC720924 AMG720924 ACK720924 SO720924 IS720924 A720924 WVE655388 WLI655388 WBM655388 VRQ655388 VHU655388 UXY655388 UOC655388 UEG655388 TUK655388 TKO655388 TAS655388 SQW655388 SHA655388 RXE655388 RNI655388 RDM655388 QTQ655388 QJU655388 PZY655388 PQC655388 PGG655388 OWK655388 OMO655388 OCS655388 NSW655388 NJA655388 MZE655388 MPI655388 MFM655388 LVQ655388 LLU655388 LBY655388 KSC655388 KIG655388 JYK655388 JOO655388 JES655388 IUW655388 ILA655388 IBE655388 HRI655388 HHM655388 GXQ655388 GNU655388 GDY655388 FUC655388 FKG655388 FAK655388 EQO655388 EGS655388 DWW655388 DNA655388 DDE655388 CTI655388 CJM655388 BZQ655388 BPU655388 BFY655388 AWC655388 AMG655388 ACK655388 SO655388 IS655388 A655388 WVE589852 WLI589852 WBM589852 VRQ589852 VHU589852 UXY589852 UOC589852 UEG589852 TUK589852 TKO589852 TAS589852 SQW589852 SHA589852 RXE589852 RNI589852 RDM589852 QTQ589852 QJU589852 PZY589852 PQC589852 PGG589852 OWK589852 OMO589852 OCS589852 NSW589852 NJA589852 MZE589852 MPI589852 MFM589852 LVQ589852 LLU589852 LBY589852 KSC589852 KIG589852 JYK589852 JOO589852 JES589852 IUW589852 ILA589852 IBE589852 HRI589852 HHM589852 GXQ589852 GNU589852 GDY589852 FUC589852 FKG589852 FAK589852 EQO589852 EGS589852 DWW589852 DNA589852 DDE589852 CTI589852 CJM589852 BZQ589852 BPU589852 BFY589852 AWC589852 AMG589852 ACK589852 SO589852 IS589852 A589852 WVE524316 WLI524316 WBM524316 VRQ524316 VHU524316 UXY524316 UOC524316 UEG524316 TUK524316 TKO524316 TAS524316 SQW524316 SHA524316 RXE524316 RNI524316 RDM524316 QTQ524316 QJU524316 PZY524316 PQC524316 PGG524316 OWK524316 OMO524316 OCS524316 NSW524316 NJA524316 MZE524316 MPI524316 MFM524316 LVQ524316 LLU524316 LBY524316 KSC524316 KIG524316 JYK524316 JOO524316 JES524316 IUW524316 ILA524316 IBE524316 HRI524316 HHM524316 GXQ524316 GNU524316 GDY524316 FUC524316 FKG524316 FAK524316 EQO524316 EGS524316 DWW524316 DNA524316 DDE524316 CTI524316 CJM524316 BZQ524316 BPU524316 BFY524316 AWC524316 AMG524316 ACK524316 SO524316 IS524316 A524316 WVE458780 WLI458780 WBM458780 VRQ458780 VHU458780 UXY458780 UOC458780 UEG458780 TUK458780 TKO458780 TAS458780 SQW458780 SHA458780 RXE458780 RNI458780 RDM458780 QTQ458780 QJU458780 PZY458780 PQC458780 PGG458780 OWK458780 OMO458780 OCS458780 NSW458780 NJA458780 MZE458780 MPI458780 MFM458780 LVQ458780 LLU458780 LBY458780 KSC458780 KIG458780 JYK458780 JOO458780 JES458780 IUW458780 ILA458780 IBE458780 HRI458780 HHM458780 GXQ458780 GNU458780 GDY458780 FUC458780 FKG458780 FAK458780 EQO458780 EGS458780 DWW458780 DNA458780 DDE458780 CTI458780 CJM458780 BZQ458780 BPU458780 BFY458780 AWC458780 AMG458780 ACK458780 SO458780 IS458780 A458780 WVE393244 WLI393244 WBM393244 VRQ393244 VHU393244 UXY393244 UOC393244 UEG393244 TUK393244 TKO393244 TAS393244 SQW393244 SHA393244 RXE393244 RNI393244 RDM393244 QTQ393244 QJU393244 PZY393244 PQC393244 PGG393244 OWK393244 OMO393244 OCS393244 NSW393244 NJA393244 MZE393244 MPI393244 MFM393244 LVQ393244 LLU393244 LBY393244 KSC393244 KIG393244 JYK393244 JOO393244 JES393244 IUW393244 ILA393244 IBE393244 HRI393244 HHM393244 GXQ393244 GNU393244 GDY393244 FUC393244 FKG393244 FAK393244 EQO393244 EGS393244 DWW393244 DNA393244 DDE393244 CTI393244 CJM393244 BZQ393244 BPU393244 BFY393244 AWC393244 AMG393244 ACK393244 SO393244 IS393244 A393244 WVE327708 WLI327708 WBM327708 VRQ327708 VHU327708 UXY327708 UOC327708 UEG327708 TUK327708 TKO327708 TAS327708 SQW327708 SHA327708 RXE327708 RNI327708 RDM327708 QTQ327708 QJU327708 PZY327708 PQC327708 PGG327708 OWK327708 OMO327708 OCS327708 NSW327708 NJA327708 MZE327708 MPI327708 MFM327708 LVQ327708 LLU327708 LBY327708 KSC327708 KIG327708 JYK327708 JOO327708 JES327708 IUW327708 ILA327708 IBE327708 HRI327708 HHM327708 GXQ327708 GNU327708 GDY327708 FUC327708 FKG327708 FAK327708 EQO327708 EGS327708 DWW327708 DNA327708 DDE327708 CTI327708 CJM327708 BZQ327708 BPU327708 BFY327708 AWC327708 AMG327708 ACK327708 SO327708 IS327708 A327708 WVE262172 WLI262172 WBM262172 VRQ262172 VHU262172 UXY262172 UOC262172 UEG262172 TUK262172 TKO262172 TAS262172 SQW262172 SHA262172 RXE262172 RNI262172 RDM262172 QTQ262172 QJU262172 PZY262172 PQC262172 PGG262172 OWK262172 OMO262172 OCS262172 NSW262172 NJA262172 MZE262172 MPI262172 MFM262172 LVQ262172 LLU262172 LBY262172 KSC262172 KIG262172 JYK262172 JOO262172 JES262172 IUW262172 ILA262172 IBE262172 HRI262172 HHM262172 GXQ262172 GNU262172 GDY262172 FUC262172 FKG262172 FAK262172 EQO262172 EGS262172 DWW262172 DNA262172 DDE262172 CTI262172 CJM262172 BZQ262172 BPU262172 BFY262172 AWC262172 AMG262172 ACK262172 SO262172 IS262172 A262172 WVE196636 WLI196636 WBM196636 VRQ196636 VHU196636 UXY196636 UOC196636 UEG196636 TUK196636 TKO196636 TAS196636 SQW196636 SHA196636 RXE196636 RNI196636 RDM196636 QTQ196636 QJU196636 PZY196636 PQC196636 PGG196636 OWK196636 OMO196636 OCS196636 NSW196636 NJA196636 MZE196636 MPI196636 MFM196636 LVQ196636 LLU196636 LBY196636 KSC196636 KIG196636 JYK196636 JOO196636 JES196636 IUW196636 ILA196636 IBE196636 HRI196636 HHM196636 GXQ196636 GNU196636 GDY196636 FUC196636 FKG196636 FAK196636 EQO196636 EGS196636 DWW196636 DNA196636 DDE196636 CTI196636 CJM196636 BZQ196636 BPU196636 BFY196636 AWC196636 AMG196636 ACK196636 SO196636 IS196636 A196636 WVE131100 WLI131100 WBM131100 VRQ131100 VHU131100 UXY131100 UOC131100 UEG131100 TUK131100 TKO131100 TAS131100 SQW131100 SHA131100 RXE131100 RNI131100 RDM131100 QTQ131100 QJU131100 PZY131100 PQC131100 PGG131100 OWK131100 OMO131100 OCS131100 NSW131100 NJA131100 MZE131100 MPI131100 MFM131100 LVQ131100 LLU131100 LBY131100 KSC131100 KIG131100 JYK131100 JOO131100 JES131100 IUW131100 ILA131100 IBE131100 HRI131100 HHM131100 GXQ131100 GNU131100 GDY131100 FUC131100 FKG131100 FAK131100 EQO131100 EGS131100 DWW131100 DNA131100 DDE131100 CTI131100 CJM131100 BZQ131100 BPU131100 BFY131100 AWC131100 AMG131100 ACK131100 SO131100 IS131100 A131100 WVE65564 WLI65564 WBM65564 VRQ65564 VHU65564 UXY65564 UOC65564 UEG65564 TUK65564 TKO65564 TAS65564 SQW65564 SHA65564 RXE65564 RNI65564 RDM65564 QTQ65564 QJU65564 PZY65564 PQC65564 PGG65564 OWK65564 OMO65564 OCS65564 NSW65564 NJA65564 MZE65564 MPI65564 MFM65564 LVQ65564 LLU65564 LBY65564 KSC65564 KIG65564 JYK65564 JOO65564 JES65564 IUW65564 ILA65564 IBE65564 HRI65564 HHM65564 GXQ65564 GNU65564 GDY65564 FUC65564 FKG65564 FAK65564 EQO65564 EGS65564 DWW65564 DNA65564 DDE65564 CTI65564 CJM65564 BZQ65564 BPU65564 BFY65564 AWC65564 AMG65564 ACK65564 SO65564 IS65564 A65564">
      <formula1>"1,2,3,4,5"</formula1>
    </dataValidation>
    <dataValidation type="decimal" allowBlank="1" showInputMessage="1" showErrorMessage="1" sqref="WVH983068 WVH25:WVH45 WLL25:WLL45 WBP25:WBP45 VRT25:VRT45 VHX25:VHX45 UYB25:UYB45 UOF25:UOF45 UEJ25:UEJ45 TUN25:TUN45 TKR25:TKR45 TAV25:TAV45 SQZ25:SQZ45 SHD25:SHD45 RXH25:RXH45 RNL25:RNL45 RDP25:RDP45 QTT25:QTT45 QJX25:QJX45 QAB25:QAB45 PQF25:PQF45 PGJ25:PGJ45 OWN25:OWN45 OMR25:OMR45 OCV25:OCV45 NSZ25:NSZ45 NJD25:NJD45 MZH25:MZH45 MPL25:MPL45 MFP25:MFP45 LVT25:LVT45 LLX25:LLX45 LCB25:LCB45 KSF25:KSF45 KIJ25:KIJ45 JYN25:JYN45 JOR25:JOR45 JEV25:JEV45 IUZ25:IUZ45 ILD25:ILD45 IBH25:IBH45 HRL25:HRL45 HHP25:HHP45 GXT25:GXT45 GNX25:GNX45 GEB25:GEB45 FUF25:FUF45 FKJ25:FKJ45 FAN25:FAN45 EQR25:EQR45 EGV25:EGV45 DWZ25:DWZ45 DND25:DND45 DDH25:DDH45 CTL25:CTL45 CJP25:CJP45 BZT25:BZT45 BPX25:BPX45 BGB25:BGB45 AWF25:AWF45 AMJ25:AMJ45 ACN25:ACN45 SR25:SR45 IV25:IV45 WBP983068 VRT983068 VHX983068 UYB983068 UOF983068 UEJ983068 TUN983068 TKR983068 TAV983068 SQZ983068 SHD983068 RXH983068 RNL983068 RDP983068 QTT983068 QJX983068 QAB983068 PQF983068 PGJ983068 OWN983068 OMR983068 OCV983068 NSZ983068 NJD983068 MZH983068 MPL983068 MFP983068 LVT983068 LLX983068 LCB983068 KSF983068 KIJ983068 JYN983068 JOR983068 JEV983068 IUZ983068 ILD983068 IBH983068 HRL983068 HHP983068 GXT983068 GNX983068 GEB983068 FUF983068 FKJ983068 FAN983068 EQR983068 EGV983068 DWZ983068 DND983068 DDH983068 CTL983068 CJP983068 BZT983068 BPX983068 BGB983068 AWF983068 AMJ983068 ACN983068 SR983068 IV983068 C983068 WVH917532 WLL917532 WBP917532 VRT917532 VHX917532 UYB917532 UOF917532 UEJ917532 TUN917532 TKR917532 TAV917532 SQZ917532 SHD917532 RXH917532 RNL917532 RDP917532 QTT917532 QJX917532 QAB917532 PQF917532 PGJ917532 OWN917532 OMR917532 OCV917532 NSZ917532 NJD917532 MZH917532 MPL917532 MFP917532 LVT917532 LLX917532 LCB917532 KSF917532 KIJ917532 JYN917532 JOR917532 JEV917532 IUZ917532 ILD917532 IBH917532 HRL917532 HHP917532 GXT917532 GNX917532 GEB917532 FUF917532 FKJ917532 FAN917532 EQR917532 EGV917532 DWZ917532 DND917532 DDH917532 CTL917532 CJP917532 BZT917532 BPX917532 BGB917532 AWF917532 AMJ917532 ACN917532 SR917532 IV917532 C917532 WVH851996 WLL851996 WBP851996 VRT851996 VHX851996 UYB851996 UOF851996 UEJ851996 TUN851996 TKR851996 TAV851996 SQZ851996 SHD851996 RXH851996 RNL851996 RDP851996 QTT851996 QJX851996 QAB851996 PQF851996 PGJ851996 OWN851996 OMR851996 OCV851996 NSZ851996 NJD851996 MZH851996 MPL851996 MFP851996 LVT851996 LLX851996 LCB851996 KSF851996 KIJ851996 JYN851996 JOR851996 JEV851996 IUZ851996 ILD851996 IBH851996 HRL851996 HHP851996 GXT851996 GNX851996 GEB851996 FUF851996 FKJ851996 FAN851996 EQR851996 EGV851996 DWZ851996 DND851996 DDH851996 CTL851996 CJP851996 BZT851996 BPX851996 BGB851996 AWF851996 AMJ851996 ACN851996 SR851996 IV851996 C851996 WVH786460 WLL786460 WBP786460 VRT786460 VHX786460 UYB786460 UOF786460 UEJ786460 TUN786460 TKR786460 TAV786460 SQZ786460 SHD786460 RXH786460 RNL786460 RDP786460 QTT786460 QJX786460 QAB786460 PQF786460 PGJ786460 OWN786460 OMR786460 OCV786460 NSZ786460 NJD786460 MZH786460 MPL786460 MFP786460 LVT786460 LLX786460 LCB786460 KSF786460 KIJ786460 JYN786460 JOR786460 JEV786460 IUZ786460 ILD786460 IBH786460 HRL786460 HHP786460 GXT786460 GNX786460 GEB786460 FUF786460 FKJ786460 FAN786460 EQR786460 EGV786460 DWZ786460 DND786460 DDH786460 CTL786460 CJP786460 BZT786460 BPX786460 BGB786460 AWF786460 AMJ786460 ACN786460 SR786460 IV786460 C786460 WVH720924 WLL720924 WBP720924 VRT720924 VHX720924 UYB720924 UOF720924 UEJ720924 TUN720924 TKR720924 TAV720924 SQZ720924 SHD720924 RXH720924 RNL720924 RDP720924 QTT720924 QJX720924 QAB720924 PQF720924 PGJ720924 OWN720924 OMR720924 OCV720924 NSZ720924 NJD720924 MZH720924 MPL720924 MFP720924 LVT720924 LLX720924 LCB720924 KSF720924 KIJ720924 JYN720924 JOR720924 JEV720924 IUZ720924 ILD720924 IBH720924 HRL720924 HHP720924 GXT720924 GNX720924 GEB720924 FUF720924 FKJ720924 FAN720924 EQR720924 EGV720924 DWZ720924 DND720924 DDH720924 CTL720924 CJP720924 BZT720924 BPX720924 BGB720924 AWF720924 AMJ720924 ACN720924 SR720924 IV720924 C720924 WVH655388 WLL655388 WBP655388 VRT655388 VHX655388 UYB655388 UOF655388 UEJ655388 TUN655388 TKR655388 TAV655388 SQZ655388 SHD655388 RXH655388 RNL655388 RDP655388 QTT655388 QJX655388 QAB655388 PQF655388 PGJ655388 OWN655388 OMR655388 OCV655388 NSZ655388 NJD655388 MZH655388 MPL655388 MFP655388 LVT655388 LLX655388 LCB655388 KSF655388 KIJ655388 JYN655388 JOR655388 JEV655388 IUZ655388 ILD655388 IBH655388 HRL655388 HHP655388 GXT655388 GNX655388 GEB655388 FUF655388 FKJ655388 FAN655388 EQR655388 EGV655388 DWZ655388 DND655388 DDH655388 CTL655388 CJP655388 BZT655388 BPX655388 BGB655388 AWF655388 AMJ655388 ACN655388 SR655388 IV655388 C655388 WVH589852 WLL589852 WBP589852 VRT589852 VHX589852 UYB589852 UOF589852 UEJ589852 TUN589852 TKR589852 TAV589852 SQZ589852 SHD589852 RXH589852 RNL589852 RDP589852 QTT589852 QJX589852 QAB589852 PQF589852 PGJ589852 OWN589852 OMR589852 OCV589852 NSZ589852 NJD589852 MZH589852 MPL589852 MFP589852 LVT589852 LLX589852 LCB589852 KSF589852 KIJ589852 JYN589852 JOR589852 JEV589852 IUZ589852 ILD589852 IBH589852 HRL589852 HHP589852 GXT589852 GNX589852 GEB589852 FUF589852 FKJ589852 FAN589852 EQR589852 EGV589852 DWZ589852 DND589852 DDH589852 CTL589852 CJP589852 BZT589852 BPX589852 BGB589852 AWF589852 AMJ589852 ACN589852 SR589852 IV589852 C589852 WVH524316 WLL524316 WBP524316 VRT524316 VHX524316 UYB524316 UOF524316 UEJ524316 TUN524316 TKR524316 TAV524316 SQZ524316 SHD524316 RXH524316 RNL524316 RDP524316 QTT524316 QJX524316 QAB524316 PQF524316 PGJ524316 OWN524316 OMR524316 OCV524316 NSZ524316 NJD524316 MZH524316 MPL524316 MFP524316 LVT524316 LLX524316 LCB524316 KSF524316 KIJ524316 JYN524316 JOR524316 JEV524316 IUZ524316 ILD524316 IBH524316 HRL524316 HHP524316 GXT524316 GNX524316 GEB524316 FUF524316 FKJ524316 FAN524316 EQR524316 EGV524316 DWZ524316 DND524316 DDH524316 CTL524316 CJP524316 BZT524316 BPX524316 BGB524316 AWF524316 AMJ524316 ACN524316 SR524316 IV524316 C524316 WVH458780 WLL458780 WBP458780 VRT458780 VHX458780 UYB458780 UOF458780 UEJ458780 TUN458780 TKR458780 TAV458780 SQZ458780 SHD458780 RXH458780 RNL458780 RDP458780 QTT458780 QJX458780 QAB458780 PQF458780 PGJ458780 OWN458780 OMR458780 OCV458780 NSZ458780 NJD458780 MZH458780 MPL458780 MFP458780 LVT458780 LLX458780 LCB458780 KSF458780 KIJ458780 JYN458780 JOR458780 JEV458780 IUZ458780 ILD458780 IBH458780 HRL458780 HHP458780 GXT458780 GNX458780 GEB458780 FUF458780 FKJ458780 FAN458780 EQR458780 EGV458780 DWZ458780 DND458780 DDH458780 CTL458780 CJP458780 BZT458780 BPX458780 BGB458780 AWF458780 AMJ458780 ACN458780 SR458780 IV458780 C458780 WVH393244 WLL393244 WBP393244 VRT393244 VHX393244 UYB393244 UOF393244 UEJ393244 TUN393244 TKR393244 TAV393244 SQZ393244 SHD393244 RXH393244 RNL393244 RDP393244 QTT393244 QJX393244 QAB393244 PQF393244 PGJ393244 OWN393244 OMR393244 OCV393244 NSZ393244 NJD393244 MZH393244 MPL393244 MFP393244 LVT393244 LLX393244 LCB393244 KSF393244 KIJ393244 JYN393244 JOR393244 JEV393244 IUZ393244 ILD393244 IBH393244 HRL393244 HHP393244 GXT393244 GNX393244 GEB393244 FUF393244 FKJ393244 FAN393244 EQR393244 EGV393244 DWZ393244 DND393244 DDH393244 CTL393244 CJP393244 BZT393244 BPX393244 BGB393244 AWF393244 AMJ393244 ACN393244 SR393244 IV393244 C393244 WVH327708 WLL327708 WBP327708 VRT327708 VHX327708 UYB327708 UOF327708 UEJ327708 TUN327708 TKR327708 TAV327708 SQZ327708 SHD327708 RXH327708 RNL327708 RDP327708 QTT327708 QJX327708 QAB327708 PQF327708 PGJ327708 OWN327708 OMR327708 OCV327708 NSZ327708 NJD327708 MZH327708 MPL327708 MFP327708 LVT327708 LLX327708 LCB327708 KSF327708 KIJ327708 JYN327708 JOR327708 JEV327708 IUZ327708 ILD327708 IBH327708 HRL327708 HHP327708 GXT327708 GNX327708 GEB327708 FUF327708 FKJ327708 FAN327708 EQR327708 EGV327708 DWZ327708 DND327708 DDH327708 CTL327708 CJP327708 BZT327708 BPX327708 BGB327708 AWF327708 AMJ327708 ACN327708 SR327708 IV327708 C327708 WVH262172 WLL262172 WBP262172 VRT262172 VHX262172 UYB262172 UOF262172 UEJ262172 TUN262172 TKR262172 TAV262172 SQZ262172 SHD262172 RXH262172 RNL262172 RDP262172 QTT262172 QJX262172 QAB262172 PQF262172 PGJ262172 OWN262172 OMR262172 OCV262172 NSZ262172 NJD262172 MZH262172 MPL262172 MFP262172 LVT262172 LLX262172 LCB262172 KSF262172 KIJ262172 JYN262172 JOR262172 JEV262172 IUZ262172 ILD262172 IBH262172 HRL262172 HHP262172 GXT262172 GNX262172 GEB262172 FUF262172 FKJ262172 FAN262172 EQR262172 EGV262172 DWZ262172 DND262172 DDH262172 CTL262172 CJP262172 BZT262172 BPX262172 BGB262172 AWF262172 AMJ262172 ACN262172 SR262172 IV262172 C262172 WVH196636 WLL196636 WBP196636 VRT196636 VHX196636 UYB196636 UOF196636 UEJ196636 TUN196636 TKR196636 TAV196636 SQZ196636 SHD196636 RXH196636 RNL196636 RDP196636 QTT196636 QJX196636 QAB196636 PQF196636 PGJ196636 OWN196636 OMR196636 OCV196636 NSZ196636 NJD196636 MZH196636 MPL196636 MFP196636 LVT196636 LLX196636 LCB196636 KSF196636 KIJ196636 JYN196636 JOR196636 JEV196636 IUZ196636 ILD196636 IBH196636 HRL196636 HHP196636 GXT196636 GNX196636 GEB196636 FUF196636 FKJ196636 FAN196636 EQR196636 EGV196636 DWZ196636 DND196636 DDH196636 CTL196636 CJP196636 BZT196636 BPX196636 BGB196636 AWF196636 AMJ196636 ACN196636 SR196636 IV196636 C196636 WVH131100 WLL131100 WBP131100 VRT131100 VHX131100 UYB131100 UOF131100 UEJ131100 TUN131100 TKR131100 TAV131100 SQZ131100 SHD131100 RXH131100 RNL131100 RDP131100 QTT131100 QJX131100 QAB131100 PQF131100 PGJ131100 OWN131100 OMR131100 OCV131100 NSZ131100 NJD131100 MZH131100 MPL131100 MFP131100 LVT131100 LLX131100 LCB131100 KSF131100 KIJ131100 JYN131100 JOR131100 JEV131100 IUZ131100 ILD131100 IBH131100 HRL131100 HHP131100 GXT131100 GNX131100 GEB131100 FUF131100 FKJ131100 FAN131100 EQR131100 EGV131100 DWZ131100 DND131100 DDH131100 CTL131100 CJP131100 BZT131100 BPX131100 BGB131100 AWF131100 AMJ131100 ACN131100 SR131100 IV131100 C131100 WVH65564 WLL65564 WBP65564 VRT65564 VHX65564 UYB65564 UOF65564 UEJ65564 TUN65564 TKR65564 TAV65564 SQZ65564 SHD65564 RXH65564 RNL65564 RDP65564 QTT65564 QJX65564 QAB65564 PQF65564 PGJ65564 OWN65564 OMR65564 OCV65564 NSZ65564 NJD65564 MZH65564 MPL65564 MFP65564 LVT65564 LLX65564 LCB65564 KSF65564 KIJ65564 JYN65564 JOR65564 JEV65564 IUZ65564 ILD65564 IBH65564 HRL65564 HHP65564 GXT65564 GNX65564 GEB65564 FUF65564 FKJ65564 FAN65564 EQR65564 EGV65564 DWZ65564 DND65564 DDH65564 CTL65564 CJP65564 BZT65564 BPX65564 BGB65564 AWF65564 AMJ65564 ACN65564 SR65564 IV65564 C65564 WLL983068">
      <formula1>0</formula1>
      <formula2>1</formula2>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7"/>
  <sheetViews>
    <sheetView topLeftCell="C61" zoomScale="50" zoomScaleNormal="50" workbookViewId="0">
      <selection activeCell="R70" sqref="R70"/>
    </sheetView>
  </sheetViews>
  <sheetFormatPr baseColWidth="10" defaultRowHeight="14.4" x14ac:dyDescent="0.3"/>
  <cols>
    <col min="1" max="1" width="3.109375" style="9" bestFit="1" customWidth="1"/>
    <col min="2" max="2" width="58.88671875" style="9" customWidth="1"/>
    <col min="3" max="3" width="31.109375" style="9" customWidth="1"/>
    <col min="4" max="4" width="26.6640625" style="9" customWidth="1"/>
    <col min="5" max="5" width="25" style="9" customWidth="1"/>
    <col min="6" max="7" width="29.6640625" style="9" customWidth="1"/>
    <col min="8" max="8" width="23" style="9" customWidth="1"/>
    <col min="9" max="9" width="27.33203125" style="9" customWidth="1"/>
    <col min="10" max="10" width="17.5546875" style="9" customWidth="1"/>
    <col min="11" max="11" width="14.6640625" style="9" customWidth="1"/>
    <col min="12" max="12" width="17.6640625" style="9" customWidth="1"/>
    <col min="13" max="13" width="26.33203125" style="9" customWidth="1"/>
    <col min="14" max="14" width="22.109375" style="9" customWidth="1"/>
    <col min="15" max="15" width="26.109375" style="9" customWidth="1"/>
    <col min="16" max="16" width="19.5546875" style="9" bestFit="1" customWidth="1"/>
    <col min="17" max="17" width="21.88671875" style="9" customWidth="1"/>
    <col min="18" max="18" width="18.33203125" style="9" customWidth="1"/>
    <col min="19" max="22" width="6.44140625" style="9" customWidth="1"/>
    <col min="23" max="251" width="11.554687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554687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554687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554687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554687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554687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554687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554687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554687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554687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554687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554687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554687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554687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554687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554687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554687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554687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554687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554687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554687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554687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554687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554687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554687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554687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554687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554687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554687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554687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554687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554687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554687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554687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554687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554687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554687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554687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554687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554687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554687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554687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554687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554687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554687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554687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554687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554687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554687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554687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554687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554687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554687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554687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554687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554687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554687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554687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554687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554687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554687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554687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554687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5546875" style="9"/>
    <col min="16372" max="16384" width="11.44140625" style="9" customWidth="1"/>
  </cols>
  <sheetData>
    <row r="2" spans="1:16" ht="25.8" x14ac:dyDescent="0.3">
      <c r="B2" s="324" t="s">
        <v>61</v>
      </c>
      <c r="C2" s="325"/>
      <c r="D2" s="325"/>
      <c r="E2" s="325"/>
      <c r="F2" s="325"/>
      <c r="G2" s="325"/>
      <c r="H2" s="325"/>
      <c r="I2" s="325"/>
      <c r="J2" s="325"/>
      <c r="K2" s="325"/>
      <c r="L2" s="325"/>
      <c r="M2" s="325"/>
      <c r="N2" s="325"/>
      <c r="O2" s="325"/>
      <c r="P2" s="325"/>
    </row>
    <row r="4" spans="1:16" ht="25.8" x14ac:dyDescent="0.3">
      <c r="B4" s="339" t="s">
        <v>47</v>
      </c>
      <c r="C4" s="339"/>
      <c r="D4" s="339"/>
      <c r="E4" s="339"/>
      <c r="F4" s="339"/>
      <c r="G4" s="339"/>
      <c r="H4" s="339"/>
      <c r="I4" s="339"/>
      <c r="J4" s="339"/>
      <c r="K4" s="339"/>
      <c r="L4" s="339"/>
      <c r="M4" s="339"/>
      <c r="N4" s="339"/>
      <c r="O4" s="339"/>
      <c r="P4" s="339"/>
    </row>
    <row r="5" spans="1:16" s="85" customFormat="1" ht="39.75" customHeight="1" x14ac:dyDescent="0.4">
      <c r="A5" s="360" t="s">
        <v>117</v>
      </c>
      <c r="B5" s="360"/>
      <c r="C5" s="360"/>
      <c r="D5" s="360"/>
      <c r="E5" s="360"/>
      <c r="F5" s="360"/>
      <c r="G5" s="360"/>
      <c r="H5" s="360"/>
      <c r="I5" s="360"/>
      <c r="J5" s="360"/>
      <c r="K5" s="360"/>
      <c r="L5" s="360"/>
    </row>
    <row r="6" spans="1:16" ht="15" thickBot="1" x14ac:dyDescent="0.35"/>
    <row r="7" spans="1:16" ht="21.6" thickBot="1" x14ac:dyDescent="0.35">
      <c r="B7" s="11" t="s">
        <v>4</v>
      </c>
      <c r="C7" s="342" t="s">
        <v>554</v>
      </c>
      <c r="D7" s="342"/>
      <c r="E7" s="342"/>
      <c r="F7" s="342"/>
      <c r="G7" s="342"/>
      <c r="H7" s="342"/>
      <c r="I7" s="342"/>
      <c r="J7" s="342"/>
      <c r="K7" s="342"/>
      <c r="L7" s="342"/>
      <c r="M7" s="342"/>
      <c r="N7" s="343"/>
    </row>
    <row r="8" spans="1:16" ht="16.2" thickBot="1" x14ac:dyDescent="0.35">
      <c r="B8" s="12" t="s">
        <v>5</v>
      </c>
      <c r="C8" s="342"/>
      <c r="D8" s="342"/>
      <c r="E8" s="342"/>
      <c r="F8" s="342"/>
      <c r="G8" s="342"/>
      <c r="H8" s="342"/>
      <c r="I8" s="342"/>
      <c r="J8" s="342"/>
      <c r="K8" s="342"/>
      <c r="L8" s="342"/>
      <c r="M8" s="342"/>
      <c r="N8" s="343"/>
    </row>
    <row r="9" spans="1:16" ht="16.2" thickBot="1" x14ac:dyDescent="0.35">
      <c r="B9" s="12" t="s">
        <v>6</v>
      </c>
      <c r="C9" s="342"/>
      <c r="D9" s="342"/>
      <c r="E9" s="342"/>
      <c r="F9" s="342"/>
      <c r="G9" s="342"/>
      <c r="H9" s="342"/>
      <c r="I9" s="342"/>
      <c r="J9" s="342"/>
      <c r="K9" s="342"/>
      <c r="L9" s="342"/>
      <c r="M9" s="342"/>
      <c r="N9" s="343"/>
    </row>
    <row r="10" spans="1:16" ht="16.2" thickBot="1" x14ac:dyDescent="0.35">
      <c r="B10" s="12" t="s">
        <v>7</v>
      </c>
      <c r="C10" s="342"/>
      <c r="D10" s="342"/>
      <c r="E10" s="342"/>
      <c r="F10" s="342"/>
      <c r="G10" s="342"/>
      <c r="H10" s="342"/>
      <c r="I10" s="342"/>
      <c r="J10" s="342"/>
      <c r="K10" s="342"/>
      <c r="L10" s="342"/>
      <c r="M10" s="342"/>
      <c r="N10" s="343"/>
    </row>
    <row r="11" spans="1:16" ht="16.2" thickBot="1" x14ac:dyDescent="0.35">
      <c r="B11" s="12" t="s">
        <v>8</v>
      </c>
      <c r="C11" s="366">
        <v>36</v>
      </c>
      <c r="D11" s="366"/>
      <c r="E11" s="367"/>
      <c r="F11" s="32"/>
      <c r="G11" s="32"/>
      <c r="H11" s="32"/>
      <c r="I11" s="32"/>
      <c r="J11" s="32"/>
      <c r="K11" s="32"/>
      <c r="L11" s="32"/>
      <c r="M11" s="32"/>
      <c r="N11" s="33"/>
    </row>
    <row r="12" spans="1:16" ht="16.2" thickBot="1" x14ac:dyDescent="0.35">
      <c r="B12" s="14" t="s">
        <v>9</v>
      </c>
      <c r="C12" s="256">
        <v>41979</v>
      </c>
      <c r="D12" s="16"/>
      <c r="E12" s="16"/>
      <c r="F12" s="16"/>
      <c r="G12" s="16"/>
      <c r="H12" s="16"/>
      <c r="I12" s="16"/>
      <c r="J12" s="16"/>
      <c r="K12" s="16"/>
      <c r="L12" s="16"/>
      <c r="M12" s="16"/>
      <c r="N12" s="17"/>
    </row>
    <row r="13" spans="1:16" ht="15.6" x14ac:dyDescent="0.3">
      <c r="B13" s="13"/>
      <c r="C13" s="18"/>
      <c r="D13" s="19"/>
      <c r="E13" s="19"/>
      <c r="F13" s="19"/>
      <c r="G13" s="19"/>
      <c r="H13" s="19"/>
      <c r="I13" s="88"/>
      <c r="J13" s="88"/>
      <c r="K13" s="88"/>
      <c r="L13" s="88"/>
      <c r="M13" s="88"/>
      <c r="N13" s="19"/>
    </row>
    <row r="14" spans="1:16" x14ac:dyDescent="0.3">
      <c r="I14" s="88"/>
      <c r="J14" s="88"/>
      <c r="K14" s="88"/>
      <c r="L14" s="88"/>
      <c r="M14" s="88"/>
      <c r="N14" s="89"/>
    </row>
    <row r="15" spans="1:16" ht="45.75" customHeight="1" x14ac:dyDescent="0.3">
      <c r="B15" s="363" t="s">
        <v>63</v>
      </c>
      <c r="C15" s="363"/>
      <c r="D15" s="228" t="s">
        <v>12</v>
      </c>
      <c r="E15" s="228" t="s">
        <v>13</v>
      </c>
      <c r="F15" s="228" t="s">
        <v>28</v>
      </c>
      <c r="G15" s="74"/>
      <c r="I15" s="34"/>
      <c r="J15" s="34"/>
      <c r="K15" s="34"/>
      <c r="L15" s="34"/>
      <c r="M15" s="34"/>
      <c r="N15" s="89"/>
    </row>
    <row r="16" spans="1:16" x14ac:dyDescent="0.3">
      <c r="B16" s="363"/>
      <c r="C16" s="363"/>
      <c r="D16" s="228">
        <v>36</v>
      </c>
      <c r="E16" s="111">
        <v>2242813794</v>
      </c>
      <c r="F16" s="111">
        <v>1074</v>
      </c>
      <c r="G16" s="75"/>
      <c r="I16" s="35"/>
      <c r="J16" s="35"/>
      <c r="K16" s="35"/>
      <c r="L16" s="35"/>
      <c r="M16" s="35"/>
      <c r="N16" s="89"/>
    </row>
    <row r="17" spans="1:14" x14ac:dyDescent="0.3">
      <c r="B17" s="363"/>
      <c r="C17" s="363"/>
      <c r="D17" s="228"/>
      <c r="E17" s="111"/>
      <c r="F17" s="111"/>
      <c r="G17" s="75"/>
      <c r="I17" s="35"/>
      <c r="J17" s="35"/>
      <c r="K17" s="35"/>
      <c r="L17" s="35"/>
      <c r="M17" s="35"/>
      <c r="N17" s="89"/>
    </row>
    <row r="18" spans="1:14" x14ac:dyDescent="0.3">
      <c r="B18" s="363"/>
      <c r="C18" s="363"/>
      <c r="D18" s="228"/>
      <c r="E18" s="111"/>
      <c r="F18" s="111"/>
      <c r="G18" s="75"/>
      <c r="I18" s="35"/>
      <c r="J18" s="35"/>
      <c r="K18" s="35"/>
      <c r="L18" s="35"/>
      <c r="M18" s="35"/>
      <c r="N18" s="89"/>
    </row>
    <row r="19" spans="1:14" x14ac:dyDescent="0.3">
      <c r="B19" s="363"/>
      <c r="C19" s="363"/>
      <c r="D19" s="228"/>
      <c r="E19" s="255"/>
      <c r="F19" s="111"/>
      <c r="G19" s="75"/>
      <c r="H19" s="22"/>
      <c r="I19" s="35"/>
      <c r="J19" s="35"/>
      <c r="K19" s="35"/>
      <c r="L19" s="35"/>
      <c r="M19" s="35"/>
      <c r="N19" s="20"/>
    </row>
    <row r="20" spans="1:14" x14ac:dyDescent="0.3">
      <c r="B20" s="363"/>
      <c r="C20" s="363"/>
      <c r="D20" s="228"/>
      <c r="E20" s="255"/>
      <c r="F20" s="111"/>
      <c r="G20" s="75"/>
      <c r="H20" s="22"/>
      <c r="I20" s="37"/>
      <c r="J20" s="37"/>
      <c r="K20" s="37"/>
      <c r="L20" s="37"/>
      <c r="M20" s="37"/>
      <c r="N20" s="20"/>
    </row>
    <row r="21" spans="1:14" x14ac:dyDescent="0.3">
      <c r="B21" s="363"/>
      <c r="C21" s="363"/>
      <c r="D21" s="228"/>
      <c r="E21" s="255"/>
      <c r="F21" s="111"/>
      <c r="G21" s="75"/>
      <c r="H21" s="22"/>
      <c r="I21" s="88"/>
      <c r="J21" s="88"/>
      <c r="K21" s="88"/>
      <c r="L21" s="88"/>
      <c r="M21" s="88"/>
      <c r="N21" s="20"/>
    </row>
    <row r="22" spans="1:14" x14ac:dyDescent="0.3">
      <c r="B22" s="363"/>
      <c r="C22" s="363"/>
      <c r="D22" s="228"/>
      <c r="E22" s="255"/>
      <c r="F22" s="111"/>
      <c r="G22" s="75"/>
      <c r="H22" s="22"/>
      <c r="I22" s="88"/>
      <c r="J22" s="88"/>
      <c r="K22" s="88"/>
      <c r="L22" s="88"/>
      <c r="M22" s="88"/>
      <c r="N22" s="20"/>
    </row>
    <row r="23" spans="1:14" ht="15" thickBot="1" x14ac:dyDescent="0.35">
      <c r="B23" s="340" t="s">
        <v>14</v>
      </c>
      <c r="C23" s="341"/>
      <c r="D23" s="228"/>
      <c r="E23" s="254">
        <f>SUM(E16:E22)</f>
        <v>2242813794</v>
      </c>
      <c r="F23" s="111">
        <f>SUM(F16:F22)</f>
        <v>1074</v>
      </c>
      <c r="G23" s="75"/>
      <c r="H23" s="22"/>
      <c r="I23" s="88"/>
      <c r="J23" s="88"/>
      <c r="K23" s="88"/>
      <c r="L23" s="88"/>
      <c r="M23" s="88"/>
      <c r="N23" s="20"/>
    </row>
    <row r="24" spans="1:14" ht="29.4" thickBot="1" x14ac:dyDescent="0.35">
      <c r="A24" s="39"/>
      <c r="B24" s="48" t="s">
        <v>15</v>
      </c>
      <c r="C24" s="48" t="s">
        <v>64</v>
      </c>
      <c r="E24" s="34"/>
      <c r="F24" s="34"/>
      <c r="G24" s="34"/>
      <c r="H24" s="34"/>
      <c r="I24" s="10"/>
      <c r="J24" s="10"/>
      <c r="K24" s="10"/>
      <c r="L24" s="10"/>
      <c r="M24" s="10"/>
    </row>
    <row r="25" spans="1:14" ht="15" thickBot="1" x14ac:dyDescent="0.35">
      <c r="A25" s="40">
        <v>1</v>
      </c>
      <c r="C25" s="41">
        <f>+F23*80%</f>
        <v>859.2</v>
      </c>
      <c r="D25" s="38"/>
      <c r="E25" s="253">
        <f>E23</f>
        <v>2242813794</v>
      </c>
      <c r="F25" s="36"/>
      <c r="G25" s="36"/>
      <c r="H25" s="36"/>
      <c r="I25" s="23"/>
      <c r="J25" s="23"/>
      <c r="K25" s="23"/>
      <c r="L25" s="23"/>
      <c r="M25" s="23"/>
    </row>
    <row r="26" spans="1:14" x14ac:dyDescent="0.3">
      <c r="A26" s="234"/>
      <c r="C26" s="82"/>
      <c r="D26" s="35"/>
      <c r="E26" s="252"/>
      <c r="F26" s="36"/>
      <c r="G26" s="36"/>
      <c r="H26" s="36"/>
      <c r="I26" s="23"/>
      <c r="J26" s="23"/>
      <c r="K26" s="23"/>
      <c r="L26" s="23"/>
      <c r="M26" s="23"/>
    </row>
    <row r="27" spans="1:14" x14ac:dyDescent="0.3">
      <c r="A27" s="234"/>
      <c r="C27" s="82"/>
      <c r="D27" s="35"/>
      <c r="E27" s="252"/>
      <c r="F27" s="36"/>
      <c r="G27" s="36"/>
      <c r="H27" s="36"/>
      <c r="I27" s="23"/>
      <c r="J27" s="23"/>
      <c r="K27" s="23"/>
      <c r="L27" s="23"/>
      <c r="M27" s="23"/>
    </row>
    <row r="28" spans="1:14" x14ac:dyDescent="0.3">
      <c r="A28" s="234"/>
      <c r="B28" s="103" t="s">
        <v>95</v>
      </c>
      <c r="C28" s="85"/>
      <c r="D28" s="85"/>
      <c r="E28" s="85"/>
      <c r="F28" s="85"/>
      <c r="G28" s="85"/>
      <c r="H28" s="85"/>
      <c r="I28" s="88"/>
      <c r="J28" s="88"/>
      <c r="K28" s="88"/>
      <c r="L28" s="88"/>
      <c r="M28" s="88"/>
      <c r="N28" s="89"/>
    </row>
    <row r="29" spans="1:14" x14ac:dyDescent="0.3">
      <c r="A29" s="234"/>
      <c r="B29" s="85"/>
      <c r="C29" s="85"/>
      <c r="D29" s="85"/>
      <c r="E29" s="85"/>
      <c r="F29" s="85"/>
      <c r="G29" s="85"/>
      <c r="H29" s="85"/>
      <c r="I29" s="88"/>
      <c r="J29" s="88"/>
      <c r="K29" s="88"/>
      <c r="L29" s="88"/>
      <c r="M29" s="88"/>
      <c r="N29" s="89"/>
    </row>
    <row r="30" spans="1:14" x14ac:dyDescent="0.3">
      <c r="A30" s="234"/>
      <c r="B30" s="106" t="s">
        <v>32</v>
      </c>
      <c r="C30" s="106" t="s">
        <v>96</v>
      </c>
      <c r="D30" s="106" t="s">
        <v>97</v>
      </c>
      <c r="E30" s="85"/>
      <c r="F30" s="85"/>
      <c r="G30" s="85"/>
      <c r="H30" s="85"/>
      <c r="I30" s="88"/>
      <c r="J30" s="88"/>
      <c r="K30" s="88"/>
      <c r="L30" s="88"/>
      <c r="M30" s="88"/>
      <c r="N30" s="89"/>
    </row>
    <row r="31" spans="1:14" x14ac:dyDescent="0.3">
      <c r="A31" s="234"/>
      <c r="B31" s="102" t="s">
        <v>98</v>
      </c>
      <c r="C31" s="225" t="s">
        <v>386</v>
      </c>
      <c r="D31" s="102"/>
      <c r="E31" s="85"/>
      <c r="F31" s="85"/>
      <c r="G31" s="85"/>
      <c r="H31" s="85"/>
      <c r="I31" s="88"/>
      <c r="J31" s="88"/>
      <c r="K31" s="88"/>
      <c r="L31" s="88"/>
      <c r="M31" s="88"/>
      <c r="N31" s="89"/>
    </row>
    <row r="32" spans="1:14" x14ac:dyDescent="0.3">
      <c r="A32" s="234"/>
      <c r="B32" s="102" t="s">
        <v>99</v>
      </c>
      <c r="C32" s="225" t="s">
        <v>386</v>
      </c>
      <c r="D32" s="102"/>
      <c r="E32" s="85"/>
      <c r="F32" s="85"/>
      <c r="G32" s="85"/>
      <c r="H32" s="85"/>
      <c r="I32" s="88"/>
      <c r="J32" s="88"/>
      <c r="K32" s="88"/>
      <c r="L32" s="88"/>
      <c r="M32" s="88"/>
      <c r="N32" s="89"/>
    </row>
    <row r="33" spans="1:14" x14ac:dyDescent="0.3">
      <c r="A33" s="234"/>
      <c r="B33" s="102" t="s">
        <v>100</v>
      </c>
      <c r="C33" s="225" t="s">
        <v>386</v>
      </c>
      <c r="D33" s="102"/>
      <c r="E33" s="85"/>
      <c r="F33" s="85"/>
      <c r="G33" s="85"/>
      <c r="H33" s="85"/>
      <c r="I33" s="88"/>
      <c r="J33" s="88"/>
      <c r="K33" s="88"/>
      <c r="L33" s="88"/>
      <c r="M33" s="88"/>
      <c r="N33" s="89"/>
    </row>
    <row r="34" spans="1:14" x14ac:dyDescent="0.3">
      <c r="A34" s="234"/>
      <c r="B34" s="102" t="s">
        <v>101</v>
      </c>
      <c r="C34" s="225" t="s">
        <v>386</v>
      </c>
      <c r="D34" s="102"/>
      <c r="E34" s="85"/>
      <c r="F34" s="85"/>
      <c r="G34" s="85"/>
      <c r="H34" s="85"/>
      <c r="I34" s="88"/>
      <c r="J34" s="88"/>
      <c r="K34" s="88"/>
      <c r="L34" s="88"/>
      <c r="M34" s="88"/>
      <c r="N34" s="89"/>
    </row>
    <row r="35" spans="1:14" x14ac:dyDescent="0.3">
      <c r="A35" s="234"/>
      <c r="B35" s="85"/>
      <c r="C35" s="85"/>
      <c r="D35" s="85"/>
      <c r="E35" s="85"/>
      <c r="F35" s="85"/>
      <c r="G35" s="85"/>
      <c r="H35" s="85"/>
      <c r="I35" s="88"/>
      <c r="J35" s="88"/>
      <c r="K35" s="88"/>
      <c r="L35" s="88"/>
      <c r="M35" s="88"/>
      <c r="N35" s="89"/>
    </row>
    <row r="36" spans="1:14" x14ac:dyDescent="0.3">
      <c r="A36" s="234"/>
      <c r="B36" s="85"/>
      <c r="C36" s="85"/>
      <c r="D36" s="85"/>
      <c r="E36" s="85"/>
      <c r="F36" s="85"/>
      <c r="G36" s="85"/>
      <c r="H36" s="85"/>
      <c r="I36" s="88"/>
      <c r="J36" s="88"/>
      <c r="K36" s="88"/>
      <c r="L36" s="88"/>
      <c r="M36" s="88"/>
      <c r="N36" s="89"/>
    </row>
    <row r="37" spans="1:14" x14ac:dyDescent="0.3">
      <c r="A37" s="234"/>
      <c r="B37" s="103" t="s">
        <v>102</v>
      </c>
      <c r="C37" s="85"/>
      <c r="D37" s="85"/>
      <c r="E37" s="85"/>
      <c r="F37" s="85"/>
      <c r="G37" s="85"/>
      <c r="H37" s="85"/>
      <c r="I37" s="88"/>
      <c r="J37" s="88"/>
      <c r="K37" s="88"/>
      <c r="L37" s="88"/>
      <c r="M37" s="88"/>
      <c r="N37" s="89"/>
    </row>
    <row r="38" spans="1:14" x14ac:dyDescent="0.3">
      <c r="A38" s="234"/>
      <c r="B38" s="85"/>
      <c r="C38" s="85"/>
      <c r="D38" s="85"/>
      <c r="E38" s="85"/>
      <c r="F38" s="85"/>
      <c r="G38" s="85"/>
      <c r="H38" s="85"/>
      <c r="I38" s="88"/>
      <c r="J38" s="88"/>
      <c r="K38" s="88"/>
      <c r="L38" s="88"/>
      <c r="M38" s="88"/>
      <c r="N38" s="89"/>
    </row>
    <row r="39" spans="1:14" x14ac:dyDescent="0.3">
      <c r="A39" s="234"/>
      <c r="B39" s="85"/>
      <c r="C39" s="85"/>
      <c r="D39" s="85"/>
      <c r="E39" s="85"/>
      <c r="F39" s="85"/>
      <c r="G39" s="85"/>
      <c r="H39" s="85"/>
      <c r="I39" s="88"/>
      <c r="J39" s="88"/>
      <c r="K39" s="88"/>
      <c r="L39" s="88"/>
      <c r="M39" s="88"/>
      <c r="N39" s="89"/>
    </row>
    <row r="40" spans="1:14" x14ac:dyDescent="0.3">
      <c r="A40" s="234"/>
      <c r="B40" s="106" t="s">
        <v>32</v>
      </c>
      <c r="C40" s="106" t="s">
        <v>57</v>
      </c>
      <c r="D40" s="105" t="s">
        <v>50</v>
      </c>
      <c r="E40" s="105" t="s">
        <v>16</v>
      </c>
      <c r="F40" s="85"/>
      <c r="G40" s="85"/>
      <c r="H40" s="85"/>
      <c r="I40" s="88"/>
      <c r="J40" s="88"/>
      <c r="K40" s="88"/>
      <c r="L40" s="88"/>
      <c r="M40" s="88"/>
      <c r="N40" s="89"/>
    </row>
    <row r="41" spans="1:14" ht="27.6" x14ac:dyDescent="0.3">
      <c r="A41" s="234"/>
      <c r="B41" s="86" t="s">
        <v>103</v>
      </c>
      <c r="C41" s="87">
        <v>40</v>
      </c>
      <c r="D41" s="225">
        <v>40</v>
      </c>
      <c r="E41" s="335">
        <f>+D41+D42</f>
        <v>100</v>
      </c>
      <c r="F41" s="85"/>
      <c r="G41" s="85"/>
      <c r="H41" s="85"/>
      <c r="I41" s="88"/>
      <c r="J41" s="88"/>
      <c r="K41" s="88"/>
      <c r="L41" s="88"/>
      <c r="M41" s="88"/>
      <c r="N41" s="89"/>
    </row>
    <row r="42" spans="1:14" ht="55.2" x14ac:dyDescent="0.3">
      <c r="A42" s="234"/>
      <c r="B42" s="86" t="s">
        <v>104</v>
      </c>
      <c r="C42" s="87">
        <v>60</v>
      </c>
      <c r="D42" s="225">
        <v>60</v>
      </c>
      <c r="E42" s="336"/>
      <c r="F42" s="85"/>
      <c r="G42" s="85"/>
      <c r="H42" s="85"/>
      <c r="I42" s="88"/>
      <c r="J42" s="88"/>
      <c r="K42" s="88"/>
      <c r="L42" s="88"/>
      <c r="M42" s="88"/>
      <c r="N42" s="89"/>
    </row>
    <row r="43" spans="1:14" x14ac:dyDescent="0.3">
      <c r="A43" s="234"/>
      <c r="C43" s="82"/>
      <c r="D43" s="35"/>
      <c r="E43" s="252"/>
      <c r="F43" s="36"/>
      <c r="G43" s="36"/>
      <c r="H43" s="36"/>
      <c r="I43" s="23"/>
      <c r="J43" s="23"/>
      <c r="K43" s="23"/>
      <c r="L43" s="23"/>
      <c r="M43" s="23"/>
    </row>
    <row r="44" spans="1:14" x14ac:dyDescent="0.3">
      <c r="A44" s="234"/>
      <c r="C44" s="82"/>
      <c r="D44" s="35"/>
      <c r="E44" s="252"/>
      <c r="F44" s="36"/>
      <c r="G44" s="36"/>
      <c r="H44" s="36"/>
      <c r="I44" s="23"/>
      <c r="J44" s="23"/>
      <c r="K44" s="23"/>
      <c r="L44" s="23"/>
      <c r="M44" s="23"/>
    </row>
    <row r="45" spans="1:14" x14ac:dyDescent="0.3">
      <c r="A45" s="234"/>
      <c r="C45" s="82"/>
      <c r="D45" s="35"/>
      <c r="E45" s="252"/>
      <c r="F45" s="36"/>
      <c r="G45" s="36"/>
      <c r="H45" s="36"/>
      <c r="I45" s="23"/>
      <c r="J45" s="23"/>
      <c r="K45" s="23"/>
      <c r="L45" s="23"/>
      <c r="M45" s="23"/>
    </row>
    <row r="46" spans="1:14" ht="15" thickBot="1" x14ac:dyDescent="0.35">
      <c r="M46" s="365" t="s">
        <v>34</v>
      </c>
      <c r="N46" s="365"/>
    </row>
    <row r="47" spans="1:14" x14ac:dyDescent="0.3">
      <c r="B47" s="112" t="s">
        <v>29</v>
      </c>
      <c r="M47" s="59"/>
      <c r="N47" s="59"/>
    </row>
    <row r="48" spans="1:14" ht="15" thickBot="1" x14ac:dyDescent="0.35">
      <c r="M48" s="59"/>
      <c r="N48" s="59"/>
    </row>
    <row r="49" spans="1:26" s="88" customFormat="1" ht="109.5" customHeight="1" x14ac:dyDescent="0.3">
      <c r="B49" s="99" t="s">
        <v>105</v>
      </c>
      <c r="C49" s="99" t="s">
        <v>106</v>
      </c>
      <c r="D49" s="99" t="s">
        <v>107</v>
      </c>
      <c r="E49" s="99" t="s">
        <v>44</v>
      </c>
      <c r="F49" s="99" t="s">
        <v>22</v>
      </c>
      <c r="G49" s="99" t="s">
        <v>65</v>
      </c>
      <c r="H49" s="99" t="s">
        <v>17</v>
      </c>
      <c r="I49" s="99" t="s">
        <v>10</v>
      </c>
      <c r="J49" s="99" t="s">
        <v>30</v>
      </c>
      <c r="K49" s="99" t="s">
        <v>60</v>
      </c>
      <c r="L49" s="99" t="s">
        <v>20</v>
      </c>
      <c r="M49" s="84" t="s">
        <v>26</v>
      </c>
      <c r="N49" s="99" t="s">
        <v>108</v>
      </c>
      <c r="O49" s="99" t="s">
        <v>35</v>
      </c>
      <c r="P49" s="227" t="s">
        <v>11</v>
      </c>
      <c r="Q49" s="227" t="s">
        <v>19</v>
      </c>
    </row>
    <row r="50" spans="1:26" s="94" customFormat="1" ht="72" x14ac:dyDescent="0.3">
      <c r="A50" s="42">
        <v>1</v>
      </c>
      <c r="B50" s="95" t="s">
        <v>385</v>
      </c>
      <c r="C50" s="95" t="s">
        <v>385</v>
      </c>
      <c r="D50" s="95" t="s">
        <v>125</v>
      </c>
      <c r="E50" s="95" t="s">
        <v>423</v>
      </c>
      <c r="F50" s="91" t="s">
        <v>96</v>
      </c>
      <c r="G50" s="108" t="s">
        <v>359</v>
      </c>
      <c r="H50" s="115">
        <v>41169</v>
      </c>
      <c r="I50" s="115">
        <v>41258</v>
      </c>
      <c r="J50" s="92" t="s">
        <v>97</v>
      </c>
      <c r="K50" s="251">
        <v>2.57</v>
      </c>
      <c r="L50" s="83">
        <v>0.4</v>
      </c>
      <c r="M50" s="117">
        <v>58</v>
      </c>
      <c r="N50" s="83" t="s">
        <v>359</v>
      </c>
      <c r="O50" s="26">
        <v>21234098</v>
      </c>
      <c r="P50" s="26">
        <v>53</v>
      </c>
      <c r="Q50" s="114"/>
      <c r="R50" s="93"/>
      <c r="S50" s="93"/>
      <c r="T50" s="93"/>
      <c r="U50" s="93"/>
      <c r="V50" s="93"/>
      <c r="W50" s="93"/>
      <c r="X50" s="93"/>
      <c r="Y50" s="93"/>
      <c r="Z50" s="93"/>
    </row>
    <row r="51" spans="1:26" s="94" customFormat="1" ht="72" x14ac:dyDescent="0.3">
      <c r="A51" s="42">
        <f t="shared" ref="A51:A57" si="0">+A50+1</f>
        <v>2</v>
      </c>
      <c r="B51" s="95" t="s">
        <v>385</v>
      </c>
      <c r="C51" s="95" t="s">
        <v>385</v>
      </c>
      <c r="D51" s="95" t="s">
        <v>122</v>
      </c>
      <c r="E51" s="148">
        <v>623</v>
      </c>
      <c r="F51" s="91" t="s">
        <v>96</v>
      </c>
      <c r="G51" s="91" t="s">
        <v>359</v>
      </c>
      <c r="H51" s="115">
        <v>41246</v>
      </c>
      <c r="I51" s="115">
        <v>41851</v>
      </c>
      <c r="J51" s="92" t="s">
        <v>97</v>
      </c>
      <c r="K51" s="251">
        <v>20.100000000000001</v>
      </c>
      <c r="L51" s="83">
        <v>7.0000000000000007E-2</v>
      </c>
      <c r="M51" s="148">
        <v>1161</v>
      </c>
      <c r="N51" s="83" t="s">
        <v>359</v>
      </c>
      <c r="O51" s="26">
        <v>2285106575</v>
      </c>
      <c r="P51" s="26">
        <v>54</v>
      </c>
      <c r="Q51" s="109"/>
      <c r="R51" s="93"/>
      <c r="S51" s="93"/>
      <c r="T51" s="93"/>
      <c r="U51" s="93"/>
      <c r="V51" s="93"/>
      <c r="W51" s="93"/>
      <c r="X51" s="93"/>
      <c r="Y51" s="93"/>
      <c r="Z51" s="93"/>
    </row>
    <row r="52" spans="1:26" s="94" customFormat="1" ht="72" x14ac:dyDescent="0.3">
      <c r="A52" s="42">
        <f t="shared" si="0"/>
        <v>3</v>
      </c>
      <c r="B52" s="95" t="s">
        <v>385</v>
      </c>
      <c r="C52" s="95" t="s">
        <v>385</v>
      </c>
      <c r="D52" s="95" t="s">
        <v>122</v>
      </c>
      <c r="E52" s="117">
        <v>273</v>
      </c>
      <c r="F52" s="91" t="s">
        <v>96</v>
      </c>
      <c r="G52" s="91" t="s">
        <v>359</v>
      </c>
      <c r="H52" s="115">
        <v>41849</v>
      </c>
      <c r="I52" s="115">
        <v>41912</v>
      </c>
      <c r="J52" s="92" t="s">
        <v>97</v>
      </c>
      <c r="K52" s="251">
        <f>(I52-H52)/30</f>
        <v>2.1</v>
      </c>
      <c r="L52" s="92" t="s">
        <v>422</v>
      </c>
      <c r="M52" s="83">
        <v>1161</v>
      </c>
      <c r="N52" s="83" t="s">
        <v>359</v>
      </c>
      <c r="O52" s="26">
        <v>929839287</v>
      </c>
      <c r="P52" s="26">
        <v>55</v>
      </c>
      <c r="Q52" s="109"/>
      <c r="R52" s="93"/>
      <c r="S52" s="93"/>
      <c r="T52" s="93"/>
      <c r="U52" s="93"/>
      <c r="V52" s="93"/>
      <c r="W52" s="93"/>
      <c r="X52" s="93"/>
      <c r="Y52" s="93"/>
      <c r="Z52" s="93"/>
    </row>
    <row r="53" spans="1:26" s="94" customFormat="1" x14ac:dyDescent="0.3">
      <c r="A53" s="42">
        <f t="shared" si="0"/>
        <v>4</v>
      </c>
      <c r="B53" s="95"/>
      <c r="C53" s="96"/>
      <c r="D53" s="95"/>
      <c r="E53" s="117"/>
      <c r="F53" s="91"/>
      <c r="G53" s="91"/>
      <c r="H53" s="115"/>
      <c r="I53" s="115"/>
      <c r="J53" s="92"/>
      <c r="K53" s="92"/>
      <c r="L53" s="92"/>
      <c r="M53" s="83"/>
      <c r="N53" s="83"/>
      <c r="O53" s="26"/>
      <c r="P53" s="26"/>
      <c r="Q53" s="109"/>
      <c r="R53" s="93"/>
      <c r="S53" s="93"/>
      <c r="T53" s="93"/>
      <c r="U53" s="93"/>
      <c r="V53" s="93"/>
      <c r="W53" s="93"/>
      <c r="X53" s="93"/>
      <c r="Y53" s="93"/>
      <c r="Z53" s="93"/>
    </row>
    <row r="54" spans="1:26" s="94" customFormat="1" x14ac:dyDescent="0.3">
      <c r="A54" s="42">
        <f t="shared" si="0"/>
        <v>5</v>
      </c>
      <c r="B54" s="95"/>
      <c r="C54" s="96"/>
      <c r="D54" s="95"/>
      <c r="E54" s="117"/>
      <c r="F54" s="91"/>
      <c r="G54" s="91"/>
      <c r="H54" s="115"/>
      <c r="I54" s="115"/>
      <c r="J54" s="92"/>
      <c r="K54" s="92"/>
      <c r="L54" s="92"/>
      <c r="M54" s="83"/>
      <c r="N54" s="83"/>
      <c r="O54" s="26"/>
      <c r="P54" s="26"/>
      <c r="Q54" s="109"/>
      <c r="R54" s="93"/>
      <c r="S54" s="93"/>
      <c r="T54" s="93"/>
      <c r="U54" s="93"/>
      <c r="V54" s="93"/>
      <c r="W54" s="93"/>
      <c r="X54" s="93"/>
      <c r="Y54" s="93"/>
      <c r="Z54" s="93"/>
    </row>
    <row r="55" spans="1:26" s="94" customFormat="1" x14ac:dyDescent="0.3">
      <c r="A55" s="42">
        <f t="shared" si="0"/>
        <v>6</v>
      </c>
      <c r="B55" s="95"/>
      <c r="C55" s="96"/>
      <c r="D55" s="95"/>
      <c r="E55" s="117"/>
      <c r="F55" s="91"/>
      <c r="G55" s="91"/>
      <c r="H55" s="115"/>
      <c r="I55" s="115"/>
      <c r="J55" s="92"/>
      <c r="K55" s="92"/>
      <c r="L55" s="92"/>
      <c r="M55" s="83"/>
      <c r="N55" s="83"/>
      <c r="O55" s="26"/>
      <c r="P55" s="26"/>
      <c r="Q55" s="109"/>
      <c r="R55" s="93"/>
      <c r="S55" s="93"/>
      <c r="T55" s="93"/>
      <c r="U55" s="93"/>
      <c r="V55" s="93"/>
      <c r="W55" s="93"/>
      <c r="X55" s="93"/>
      <c r="Y55" s="93"/>
      <c r="Z55" s="93"/>
    </row>
    <row r="56" spans="1:26" s="94" customFormat="1" x14ac:dyDescent="0.3">
      <c r="A56" s="42">
        <f t="shared" si="0"/>
        <v>7</v>
      </c>
      <c r="B56" s="95"/>
      <c r="C56" s="96"/>
      <c r="D56" s="95"/>
      <c r="E56" s="117"/>
      <c r="F56" s="91"/>
      <c r="G56" s="91"/>
      <c r="H56" s="115"/>
      <c r="I56" s="115"/>
      <c r="J56" s="92"/>
      <c r="K56" s="92"/>
      <c r="L56" s="92"/>
      <c r="M56" s="83"/>
      <c r="N56" s="83"/>
      <c r="O56" s="26"/>
      <c r="P56" s="26"/>
      <c r="Q56" s="109"/>
      <c r="R56" s="93"/>
      <c r="S56" s="93"/>
      <c r="T56" s="93"/>
      <c r="U56" s="93"/>
      <c r="V56" s="93"/>
      <c r="W56" s="93"/>
      <c r="X56" s="93"/>
      <c r="Y56" s="93"/>
      <c r="Z56" s="93"/>
    </row>
    <row r="57" spans="1:26" s="94" customFormat="1" x14ac:dyDescent="0.3">
      <c r="A57" s="42">
        <f t="shared" si="0"/>
        <v>8</v>
      </c>
      <c r="B57" s="95"/>
      <c r="C57" s="96"/>
      <c r="D57" s="95"/>
      <c r="E57" s="117"/>
      <c r="F57" s="91"/>
      <c r="G57" s="91"/>
      <c r="H57" s="115"/>
      <c r="I57" s="115"/>
      <c r="J57" s="92"/>
      <c r="K57" s="92"/>
      <c r="L57" s="92"/>
      <c r="M57" s="83"/>
      <c r="N57" s="83"/>
      <c r="O57" s="26"/>
      <c r="P57" s="26"/>
      <c r="Q57" s="109"/>
      <c r="R57" s="93"/>
      <c r="S57" s="93"/>
      <c r="T57" s="93"/>
      <c r="U57" s="93"/>
      <c r="V57" s="93"/>
      <c r="W57" s="93"/>
      <c r="X57" s="93"/>
      <c r="Y57" s="93"/>
      <c r="Z57" s="93"/>
    </row>
    <row r="58" spans="1:26" s="94" customFormat="1" x14ac:dyDescent="0.3">
      <c r="A58" s="42"/>
      <c r="B58" s="45" t="s">
        <v>16</v>
      </c>
      <c r="C58" s="96"/>
      <c r="D58" s="95"/>
      <c r="E58" s="90"/>
      <c r="F58" s="91"/>
      <c r="G58" s="91"/>
      <c r="H58" s="91"/>
      <c r="I58" s="92"/>
      <c r="J58" s="92"/>
      <c r="K58" s="107">
        <f>(K50+K51+K52)</f>
        <v>24.770000000000003</v>
      </c>
      <c r="L58" s="97">
        <f>SUM(L50:L57)</f>
        <v>0.47000000000000003</v>
      </c>
      <c r="M58" s="107">
        <f>SUM(M50:M57)</f>
        <v>2380</v>
      </c>
      <c r="N58" s="97">
        <f>SUM(N50:N57)</f>
        <v>0</v>
      </c>
      <c r="O58" s="26"/>
      <c r="P58" s="26"/>
      <c r="Q58" s="110"/>
    </row>
    <row r="59" spans="1:26" s="29" customFormat="1" x14ac:dyDescent="0.3">
      <c r="E59" s="244"/>
      <c r="K59" s="116"/>
    </row>
    <row r="60" spans="1:26" s="29" customFormat="1" x14ac:dyDescent="0.3">
      <c r="B60" s="337" t="s">
        <v>27</v>
      </c>
      <c r="C60" s="337" t="s">
        <v>110</v>
      </c>
      <c r="D60" s="364" t="s">
        <v>33</v>
      </c>
      <c r="E60" s="364"/>
    </row>
    <row r="61" spans="1:26" s="29" customFormat="1" x14ac:dyDescent="0.3">
      <c r="B61" s="338"/>
      <c r="C61" s="338"/>
      <c r="D61" s="229" t="s">
        <v>23</v>
      </c>
      <c r="E61" s="57" t="s">
        <v>24</v>
      </c>
    </row>
    <row r="62" spans="1:26" s="29" customFormat="1" ht="30.6" customHeight="1" x14ac:dyDescent="0.3">
      <c r="B62" s="54" t="s">
        <v>21</v>
      </c>
      <c r="C62" s="55">
        <f>+K58</f>
        <v>24.770000000000003</v>
      </c>
      <c r="D62" s="52" t="s">
        <v>386</v>
      </c>
      <c r="E62" s="53"/>
      <c r="F62" s="30"/>
      <c r="G62" s="30"/>
      <c r="H62" s="30"/>
      <c r="I62" s="30"/>
      <c r="J62" s="30"/>
      <c r="K62" s="30"/>
      <c r="L62" s="30"/>
      <c r="M62" s="30"/>
    </row>
    <row r="63" spans="1:26" s="29" customFormat="1" ht="30" customHeight="1" x14ac:dyDescent="0.3">
      <c r="B63" s="54" t="s">
        <v>25</v>
      </c>
      <c r="C63" s="55">
        <f>+M58</f>
        <v>2380</v>
      </c>
      <c r="D63" s="52" t="s">
        <v>386</v>
      </c>
      <c r="E63" s="53"/>
    </row>
    <row r="64" spans="1:26" s="29" customFormat="1" x14ac:dyDescent="0.3">
      <c r="B64" s="31"/>
      <c r="C64" s="362"/>
      <c r="D64" s="362"/>
      <c r="E64" s="362"/>
      <c r="F64" s="362"/>
      <c r="G64" s="362"/>
      <c r="H64" s="362"/>
      <c r="I64" s="362"/>
      <c r="J64" s="362"/>
      <c r="K64" s="362"/>
      <c r="L64" s="362"/>
      <c r="M64" s="362"/>
      <c r="N64" s="362"/>
    </row>
    <row r="65" spans="2:18" ht="28.2" customHeight="1" thickBot="1" x14ac:dyDescent="0.35"/>
    <row r="66" spans="2:18" ht="26.4" thickBot="1" x14ac:dyDescent="0.35">
      <c r="B66" s="361" t="s">
        <v>66</v>
      </c>
      <c r="C66" s="361"/>
      <c r="D66" s="361"/>
      <c r="E66" s="361"/>
      <c r="F66" s="361"/>
      <c r="G66" s="361"/>
      <c r="H66" s="361"/>
      <c r="I66" s="361"/>
      <c r="J66" s="361"/>
      <c r="K66" s="361"/>
      <c r="L66" s="361"/>
      <c r="M66" s="361"/>
      <c r="N66" s="361"/>
    </row>
    <row r="69" spans="2:18" ht="109.5" customHeight="1" x14ac:dyDescent="0.3">
      <c r="B69" s="226" t="s">
        <v>109</v>
      </c>
      <c r="C69" s="62" t="s">
        <v>2</v>
      </c>
      <c r="D69" s="62" t="s">
        <v>68</v>
      </c>
      <c r="E69" s="62" t="s">
        <v>67</v>
      </c>
      <c r="F69" s="62" t="s">
        <v>69</v>
      </c>
      <c r="G69" s="62" t="s">
        <v>70</v>
      </c>
      <c r="H69" s="62" t="s">
        <v>71</v>
      </c>
      <c r="I69" s="226" t="s">
        <v>112</v>
      </c>
      <c r="J69" s="62" t="s">
        <v>72</v>
      </c>
      <c r="K69" s="62" t="s">
        <v>73</v>
      </c>
      <c r="L69" s="62" t="s">
        <v>74</v>
      </c>
      <c r="M69" s="62" t="s">
        <v>75</v>
      </c>
      <c r="N69" s="78" t="s">
        <v>76</v>
      </c>
      <c r="O69" s="78" t="s">
        <v>77</v>
      </c>
      <c r="P69" s="332" t="s">
        <v>3</v>
      </c>
      <c r="Q69" s="333"/>
      <c r="R69" s="62" t="s">
        <v>18</v>
      </c>
    </row>
    <row r="70" spans="2:18" ht="150" customHeight="1" x14ac:dyDescent="0.3">
      <c r="B70" s="250" t="s">
        <v>421</v>
      </c>
      <c r="C70" s="237" t="s">
        <v>421</v>
      </c>
      <c r="D70" s="242" t="s">
        <v>359</v>
      </c>
      <c r="E70" s="242" t="s">
        <v>359</v>
      </c>
      <c r="F70" s="42" t="s">
        <v>359</v>
      </c>
      <c r="G70" s="249" t="s">
        <v>359</v>
      </c>
      <c r="H70" s="42" t="s">
        <v>359</v>
      </c>
      <c r="I70" s="42" t="s">
        <v>359</v>
      </c>
      <c r="J70" s="42" t="s">
        <v>206</v>
      </c>
      <c r="K70" s="242" t="s">
        <v>359</v>
      </c>
      <c r="L70" s="237" t="s">
        <v>359</v>
      </c>
      <c r="M70" s="237" t="s">
        <v>359</v>
      </c>
      <c r="N70" s="237" t="s">
        <v>359</v>
      </c>
      <c r="O70" s="237" t="s">
        <v>359</v>
      </c>
      <c r="P70" s="368" t="s">
        <v>420</v>
      </c>
      <c r="Q70" s="369"/>
      <c r="R70" s="109" t="s">
        <v>96</v>
      </c>
    </row>
    <row r="71" spans="2:18" x14ac:dyDescent="0.3">
      <c r="B71" s="3"/>
      <c r="C71" s="3"/>
      <c r="D71" s="5"/>
      <c r="E71" s="5"/>
      <c r="F71" s="4"/>
      <c r="G71" s="118"/>
      <c r="H71" s="4"/>
      <c r="I71" s="102"/>
      <c r="J71" s="79"/>
      <c r="K71" s="79"/>
      <c r="L71" s="102"/>
      <c r="M71" s="102"/>
      <c r="N71" s="102"/>
      <c r="O71" s="102"/>
      <c r="P71" s="348"/>
      <c r="Q71" s="349"/>
      <c r="R71" s="102"/>
    </row>
    <row r="72" spans="2:18" x14ac:dyDescent="0.3">
      <c r="B72" s="3"/>
      <c r="C72" s="3"/>
      <c r="D72" s="5"/>
      <c r="E72" s="5"/>
      <c r="F72" s="4"/>
      <c r="G72" s="118"/>
      <c r="H72" s="4"/>
      <c r="I72" s="102"/>
      <c r="J72" s="79"/>
      <c r="K72" s="79"/>
      <c r="L72" s="102"/>
      <c r="M72" s="102"/>
      <c r="N72" s="102"/>
      <c r="O72" s="102"/>
      <c r="P72" s="348"/>
      <c r="Q72" s="349"/>
      <c r="R72" s="102"/>
    </row>
    <row r="73" spans="2:18" x14ac:dyDescent="0.3">
      <c r="B73" s="3"/>
      <c r="C73" s="3"/>
      <c r="D73" s="5"/>
      <c r="E73" s="5"/>
      <c r="F73" s="4"/>
      <c r="G73" s="118"/>
      <c r="H73" s="4"/>
      <c r="I73" s="102"/>
      <c r="J73" s="79"/>
      <c r="K73" s="79"/>
      <c r="L73" s="102"/>
      <c r="M73" s="102"/>
      <c r="N73" s="102"/>
      <c r="O73" s="102"/>
      <c r="P73" s="348"/>
      <c r="Q73" s="349"/>
      <c r="R73" s="102"/>
    </row>
    <row r="74" spans="2:18" x14ac:dyDescent="0.3">
      <c r="B74" s="3"/>
      <c r="C74" s="3"/>
      <c r="D74" s="5"/>
      <c r="E74" s="5"/>
      <c r="F74" s="4"/>
      <c r="G74" s="118"/>
      <c r="H74" s="4"/>
      <c r="I74" s="102"/>
      <c r="J74" s="79"/>
      <c r="K74" s="79"/>
      <c r="L74" s="102"/>
      <c r="M74" s="102"/>
      <c r="N74" s="102"/>
      <c r="O74" s="102"/>
      <c r="P74" s="348"/>
      <c r="Q74" s="349"/>
      <c r="R74" s="102"/>
    </row>
    <row r="75" spans="2:18" x14ac:dyDescent="0.3">
      <c r="B75" s="3"/>
      <c r="C75" s="3"/>
      <c r="D75" s="5"/>
      <c r="E75" s="5"/>
      <c r="F75" s="4"/>
      <c r="G75" s="118"/>
      <c r="H75" s="4"/>
      <c r="I75" s="102"/>
      <c r="J75" s="79"/>
      <c r="K75" s="79"/>
      <c r="L75" s="102"/>
      <c r="M75" s="102"/>
      <c r="N75" s="102"/>
      <c r="O75" s="102"/>
      <c r="P75" s="348"/>
      <c r="Q75" s="349"/>
      <c r="R75" s="102"/>
    </row>
    <row r="76" spans="2:18" x14ac:dyDescent="0.3">
      <c r="B76" s="102"/>
      <c r="C76" s="102"/>
      <c r="D76" s="102"/>
      <c r="E76" s="102"/>
      <c r="F76" s="102"/>
      <c r="G76" s="119"/>
      <c r="H76" s="102"/>
      <c r="I76" s="102"/>
      <c r="J76" s="102"/>
      <c r="K76" s="102"/>
      <c r="L76" s="102"/>
      <c r="M76" s="102"/>
      <c r="N76" s="102"/>
      <c r="O76" s="102"/>
      <c r="P76" s="348"/>
      <c r="Q76" s="349"/>
      <c r="R76" s="102"/>
    </row>
    <row r="77" spans="2:18" x14ac:dyDescent="0.3">
      <c r="B77" s="9" t="s">
        <v>1</v>
      </c>
      <c r="H77" s="102"/>
      <c r="I77" s="102"/>
    </row>
    <row r="78" spans="2:18" x14ac:dyDescent="0.3">
      <c r="B78" s="9" t="s">
        <v>36</v>
      </c>
    </row>
    <row r="79" spans="2:18" x14ac:dyDescent="0.3">
      <c r="B79" s="9" t="s">
        <v>113</v>
      </c>
    </row>
    <row r="81" spans="2:17" ht="15" thickBot="1" x14ac:dyDescent="0.35"/>
    <row r="82" spans="2:17" ht="26.4" thickBot="1" x14ac:dyDescent="0.35">
      <c r="B82" s="326" t="s">
        <v>37</v>
      </c>
      <c r="C82" s="327"/>
      <c r="D82" s="327"/>
      <c r="E82" s="327"/>
      <c r="F82" s="327"/>
      <c r="G82" s="327"/>
      <c r="H82" s="327"/>
      <c r="I82" s="327"/>
      <c r="J82" s="327"/>
      <c r="K82" s="327"/>
      <c r="L82" s="327"/>
      <c r="M82" s="327"/>
      <c r="N82" s="328"/>
    </row>
    <row r="87" spans="2:17" ht="43.5" customHeight="1" x14ac:dyDescent="0.3">
      <c r="B87" s="354" t="s">
        <v>0</v>
      </c>
      <c r="C87" s="351" t="s">
        <v>38</v>
      </c>
      <c r="D87" s="351" t="s">
        <v>39</v>
      </c>
      <c r="E87" s="351" t="s">
        <v>78</v>
      </c>
      <c r="F87" s="351" t="s">
        <v>80</v>
      </c>
      <c r="G87" s="351" t="s">
        <v>81</v>
      </c>
      <c r="H87" s="351" t="s">
        <v>82</v>
      </c>
      <c r="I87" s="351" t="s">
        <v>79</v>
      </c>
      <c r="J87" s="351" t="s">
        <v>83</v>
      </c>
      <c r="K87" s="351"/>
      <c r="L87" s="351"/>
      <c r="M87" s="351" t="s">
        <v>87</v>
      </c>
      <c r="N87" s="351" t="s">
        <v>40</v>
      </c>
      <c r="O87" s="351" t="s">
        <v>41</v>
      </c>
      <c r="P87" s="351" t="s">
        <v>3</v>
      </c>
      <c r="Q87" s="351"/>
    </row>
    <row r="88" spans="2:17" ht="31.5" customHeight="1" x14ac:dyDescent="0.3">
      <c r="B88" s="355"/>
      <c r="C88" s="351"/>
      <c r="D88" s="351"/>
      <c r="E88" s="351"/>
      <c r="F88" s="351"/>
      <c r="G88" s="351"/>
      <c r="H88" s="351"/>
      <c r="I88" s="351"/>
      <c r="J88" s="120" t="s">
        <v>84</v>
      </c>
      <c r="K88" s="121" t="s">
        <v>85</v>
      </c>
      <c r="L88" s="122" t="s">
        <v>86</v>
      </c>
      <c r="M88" s="351"/>
      <c r="N88" s="351"/>
      <c r="O88" s="351"/>
      <c r="P88" s="351"/>
      <c r="Q88" s="351"/>
    </row>
    <row r="89" spans="2:17" ht="60.75" customHeight="1" x14ac:dyDescent="0.3">
      <c r="B89" s="123" t="s">
        <v>42</v>
      </c>
      <c r="C89" s="246">
        <f>1074/4</f>
        <v>268.5</v>
      </c>
      <c r="D89" s="236" t="s">
        <v>419</v>
      </c>
      <c r="E89" s="235">
        <v>65633111</v>
      </c>
      <c r="F89" s="237" t="s">
        <v>391</v>
      </c>
      <c r="G89" s="237" t="s">
        <v>395</v>
      </c>
      <c r="H89" s="243">
        <v>39792</v>
      </c>
      <c r="I89" s="242" t="s">
        <v>359</v>
      </c>
      <c r="J89" s="237" t="s">
        <v>418</v>
      </c>
      <c r="K89" s="237" t="s">
        <v>417</v>
      </c>
      <c r="L89" s="237" t="s">
        <v>416</v>
      </c>
      <c r="M89" s="237" t="s">
        <v>96</v>
      </c>
      <c r="N89" s="237" t="s">
        <v>96</v>
      </c>
      <c r="O89" s="237" t="s">
        <v>96</v>
      </c>
      <c r="P89" s="396"/>
      <c r="Q89" s="396"/>
    </row>
    <row r="90" spans="2:17" ht="34.5" customHeight="1" x14ac:dyDescent="0.3">
      <c r="B90" s="123" t="s">
        <v>42</v>
      </c>
      <c r="C90" s="246">
        <v>268.5</v>
      </c>
      <c r="D90" s="248" t="s">
        <v>415</v>
      </c>
      <c r="E90" s="247">
        <v>38363747</v>
      </c>
      <c r="F90" s="237" t="s">
        <v>294</v>
      </c>
      <c r="G90" s="237" t="s">
        <v>395</v>
      </c>
      <c r="H90" s="243">
        <v>39731</v>
      </c>
      <c r="I90" s="242" t="s">
        <v>359</v>
      </c>
      <c r="J90" s="237" t="s">
        <v>358</v>
      </c>
      <c r="K90" s="237" t="s">
        <v>414</v>
      </c>
      <c r="L90" s="237" t="s">
        <v>413</v>
      </c>
      <c r="M90" s="237" t="s">
        <v>96</v>
      </c>
      <c r="N90" s="237" t="s">
        <v>96</v>
      </c>
      <c r="O90" s="237" t="s">
        <v>96</v>
      </c>
      <c r="P90" s="397"/>
      <c r="Q90" s="398"/>
    </row>
    <row r="91" spans="2:17" ht="35.25" customHeight="1" x14ac:dyDescent="0.3">
      <c r="B91" s="123" t="s">
        <v>42</v>
      </c>
      <c r="C91" s="246">
        <v>268.5</v>
      </c>
      <c r="D91" s="248" t="s">
        <v>412</v>
      </c>
      <c r="E91" s="247">
        <v>52843738</v>
      </c>
      <c r="F91" s="237" t="s">
        <v>411</v>
      </c>
      <c r="G91" s="237" t="s">
        <v>410</v>
      </c>
      <c r="H91" s="243">
        <v>39639</v>
      </c>
      <c r="I91" s="242" t="s">
        <v>359</v>
      </c>
      <c r="J91" s="237" t="s">
        <v>358</v>
      </c>
      <c r="K91" s="237" t="s">
        <v>409</v>
      </c>
      <c r="L91" s="237" t="s">
        <v>406</v>
      </c>
      <c r="M91" s="237" t="s">
        <v>96</v>
      </c>
      <c r="N91" s="237" t="s">
        <v>96</v>
      </c>
      <c r="O91" s="237" t="s">
        <v>96</v>
      </c>
      <c r="P91" s="397"/>
      <c r="Q91" s="398"/>
    </row>
    <row r="92" spans="2:17" ht="24" customHeight="1" x14ac:dyDescent="0.3">
      <c r="B92" s="123" t="s">
        <v>42</v>
      </c>
      <c r="C92" s="246">
        <v>268.5</v>
      </c>
      <c r="D92" s="235" t="s">
        <v>408</v>
      </c>
      <c r="E92" s="235">
        <v>28540418</v>
      </c>
      <c r="F92" s="237" t="s">
        <v>391</v>
      </c>
      <c r="G92" s="237" t="s">
        <v>245</v>
      </c>
      <c r="H92" s="243">
        <v>38331</v>
      </c>
      <c r="I92" s="242" t="s">
        <v>359</v>
      </c>
      <c r="J92" s="237" t="s">
        <v>358</v>
      </c>
      <c r="K92" s="237" t="s">
        <v>407</v>
      </c>
      <c r="L92" s="237" t="s">
        <v>406</v>
      </c>
      <c r="M92" s="237" t="s">
        <v>96</v>
      </c>
      <c r="N92" s="237" t="s">
        <v>96</v>
      </c>
      <c r="O92" s="237" t="s">
        <v>96</v>
      </c>
      <c r="P92" s="397"/>
      <c r="Q92" s="398"/>
    </row>
    <row r="93" spans="2:17" ht="24" customHeight="1" x14ac:dyDescent="0.3">
      <c r="B93" s="123" t="s">
        <v>43</v>
      </c>
      <c r="C93" s="246">
        <f>1074/5</f>
        <v>214.8</v>
      </c>
      <c r="D93" s="235" t="s">
        <v>405</v>
      </c>
      <c r="E93" s="235">
        <v>1110473980</v>
      </c>
      <c r="F93" s="237" t="s">
        <v>391</v>
      </c>
      <c r="G93" s="237" t="s">
        <v>245</v>
      </c>
      <c r="H93" s="243">
        <v>40487</v>
      </c>
      <c r="I93" s="242" t="s">
        <v>359</v>
      </c>
      <c r="J93" s="237" t="s">
        <v>404</v>
      </c>
      <c r="K93" s="237" t="s">
        <v>403</v>
      </c>
      <c r="L93" s="237" t="s">
        <v>402</v>
      </c>
      <c r="M93" s="237" t="s">
        <v>96</v>
      </c>
      <c r="N93" s="237" t="s">
        <v>96</v>
      </c>
      <c r="O93" s="237" t="s">
        <v>96</v>
      </c>
      <c r="P93" s="230"/>
      <c r="Q93" s="231"/>
    </row>
    <row r="94" spans="2:17" ht="24" customHeight="1" x14ac:dyDescent="0.3">
      <c r="B94" s="123" t="s">
        <v>43</v>
      </c>
      <c r="C94" s="246">
        <v>214.8</v>
      </c>
      <c r="D94" s="235" t="s">
        <v>401</v>
      </c>
      <c r="E94" s="235">
        <v>52222062</v>
      </c>
      <c r="F94" s="237" t="s">
        <v>391</v>
      </c>
      <c r="G94" s="237" t="s">
        <v>400</v>
      </c>
      <c r="H94" s="243">
        <v>37602</v>
      </c>
      <c r="I94" s="242" t="s">
        <v>359</v>
      </c>
      <c r="J94" s="237" t="s">
        <v>399</v>
      </c>
      <c r="K94" s="237" t="s">
        <v>398</v>
      </c>
      <c r="L94" s="237" t="s">
        <v>397</v>
      </c>
      <c r="M94" s="237" t="s">
        <v>96</v>
      </c>
      <c r="N94" s="237" t="s">
        <v>96</v>
      </c>
      <c r="O94" s="237" t="s">
        <v>96</v>
      </c>
      <c r="P94" s="230"/>
      <c r="Q94" s="231"/>
    </row>
    <row r="95" spans="2:17" ht="24" customHeight="1" x14ac:dyDescent="0.3">
      <c r="B95" s="123" t="s">
        <v>43</v>
      </c>
      <c r="C95" s="246">
        <v>214.8</v>
      </c>
      <c r="D95" s="247" t="s">
        <v>396</v>
      </c>
      <c r="E95" s="247">
        <v>65764774</v>
      </c>
      <c r="F95" s="237" t="s">
        <v>391</v>
      </c>
      <c r="G95" s="237" t="s">
        <v>395</v>
      </c>
      <c r="H95" s="243">
        <v>36713</v>
      </c>
      <c r="I95" s="242" t="s">
        <v>359</v>
      </c>
      <c r="J95" s="237" t="s">
        <v>358</v>
      </c>
      <c r="K95" s="237" t="s">
        <v>394</v>
      </c>
      <c r="L95" s="237" t="s">
        <v>393</v>
      </c>
      <c r="M95" s="237" t="s">
        <v>96</v>
      </c>
      <c r="N95" s="237" t="s">
        <v>96</v>
      </c>
      <c r="O95" s="237" t="s">
        <v>96</v>
      </c>
      <c r="P95" s="230"/>
      <c r="Q95" s="231"/>
    </row>
    <row r="96" spans="2:17" ht="24" customHeight="1" x14ac:dyDescent="0.3">
      <c r="B96" s="123" t="s">
        <v>43</v>
      </c>
      <c r="C96" s="246">
        <v>214.8</v>
      </c>
      <c r="D96" s="248" t="s">
        <v>392</v>
      </c>
      <c r="E96" s="247">
        <v>1110473757</v>
      </c>
      <c r="F96" s="237" t="s">
        <v>391</v>
      </c>
      <c r="G96" s="237" t="s">
        <v>245</v>
      </c>
      <c r="H96" s="243">
        <v>40731</v>
      </c>
      <c r="I96" s="242" t="s">
        <v>359</v>
      </c>
      <c r="J96" s="237" t="s">
        <v>358</v>
      </c>
      <c r="K96" s="237" t="s">
        <v>305</v>
      </c>
      <c r="L96" s="237" t="s">
        <v>387</v>
      </c>
      <c r="M96" s="237" t="s">
        <v>96</v>
      </c>
      <c r="N96" s="237" t="s">
        <v>96</v>
      </c>
      <c r="O96" s="237" t="s">
        <v>96</v>
      </c>
      <c r="P96" s="230"/>
      <c r="Q96" s="231"/>
    </row>
    <row r="97" spans="2:17" ht="33.6" customHeight="1" x14ac:dyDescent="0.3">
      <c r="B97" s="123" t="s">
        <v>43</v>
      </c>
      <c r="C97" s="246">
        <v>214.8</v>
      </c>
      <c r="D97" s="236" t="s">
        <v>390</v>
      </c>
      <c r="E97" s="235">
        <v>93359287</v>
      </c>
      <c r="F97" s="3" t="s">
        <v>389</v>
      </c>
      <c r="G97" s="3" t="s">
        <v>388</v>
      </c>
      <c r="H97" s="201">
        <v>32969</v>
      </c>
      <c r="I97" s="5" t="s">
        <v>359</v>
      </c>
      <c r="J97" s="1" t="s">
        <v>358</v>
      </c>
      <c r="K97" s="80" t="s">
        <v>305</v>
      </c>
      <c r="L97" s="237" t="s">
        <v>387</v>
      </c>
      <c r="M97" s="102" t="s">
        <v>96</v>
      </c>
      <c r="N97" s="102" t="s">
        <v>96</v>
      </c>
      <c r="O97" s="102" t="s">
        <v>96</v>
      </c>
      <c r="P97" s="334"/>
      <c r="Q97" s="334"/>
    </row>
    <row r="99" spans="2:17" ht="15" thickBot="1" x14ac:dyDescent="0.35"/>
    <row r="100" spans="2:17" ht="26.4" thickBot="1" x14ac:dyDescent="0.35">
      <c r="B100" s="326" t="s">
        <v>45</v>
      </c>
      <c r="C100" s="327"/>
      <c r="D100" s="327"/>
      <c r="E100" s="327"/>
      <c r="F100" s="327"/>
      <c r="G100" s="327"/>
      <c r="H100" s="327"/>
      <c r="I100" s="327"/>
      <c r="J100" s="327"/>
      <c r="K100" s="327"/>
      <c r="L100" s="327"/>
      <c r="M100" s="327"/>
      <c r="N100" s="328"/>
    </row>
    <row r="103" spans="2:17" ht="46.2" customHeight="1" x14ac:dyDescent="0.3">
      <c r="B103" s="62" t="s">
        <v>32</v>
      </c>
      <c r="C103" s="62" t="s">
        <v>46</v>
      </c>
      <c r="D103" s="332" t="s">
        <v>3</v>
      </c>
      <c r="E103" s="333"/>
    </row>
    <row r="104" spans="2:17" ht="46.95" customHeight="1" x14ac:dyDescent="0.3">
      <c r="B104" s="63" t="s">
        <v>88</v>
      </c>
      <c r="C104" s="225" t="s">
        <v>386</v>
      </c>
      <c r="D104" s="334"/>
      <c r="E104" s="334"/>
    </row>
    <row r="107" spans="2:17" ht="25.8" x14ac:dyDescent="0.3">
      <c r="B107" s="324" t="s">
        <v>62</v>
      </c>
      <c r="C107" s="325"/>
      <c r="D107" s="325"/>
      <c r="E107" s="325"/>
      <c r="F107" s="325"/>
      <c r="G107" s="325"/>
      <c r="H107" s="325"/>
      <c r="I107" s="325"/>
      <c r="J107" s="325"/>
      <c r="K107" s="325"/>
      <c r="L107" s="325"/>
      <c r="M107" s="325"/>
      <c r="N107" s="325"/>
      <c r="O107" s="325"/>
      <c r="P107" s="325"/>
    </row>
    <row r="109" spans="2:17" ht="15" thickBot="1" x14ac:dyDescent="0.35"/>
    <row r="110" spans="2:17" ht="26.4" thickBot="1" x14ac:dyDescent="0.35">
      <c r="B110" s="326" t="s">
        <v>53</v>
      </c>
      <c r="C110" s="327"/>
      <c r="D110" s="327"/>
      <c r="E110" s="327"/>
      <c r="F110" s="327"/>
      <c r="G110" s="327"/>
      <c r="H110" s="327"/>
      <c r="I110" s="327"/>
      <c r="J110" s="327"/>
      <c r="K110" s="327"/>
      <c r="L110" s="327"/>
      <c r="M110" s="327"/>
      <c r="N110" s="328"/>
    </row>
    <row r="112" spans="2:17" ht="15" thickBot="1" x14ac:dyDescent="0.35">
      <c r="M112" s="59"/>
      <c r="N112" s="59"/>
    </row>
    <row r="113" spans="1:26" s="88" customFormat="1" ht="109.5" customHeight="1" x14ac:dyDescent="0.3">
      <c r="B113" s="99" t="s">
        <v>105</v>
      </c>
      <c r="C113" s="99" t="s">
        <v>106</v>
      </c>
      <c r="D113" s="99" t="s">
        <v>107</v>
      </c>
      <c r="E113" s="99" t="s">
        <v>44</v>
      </c>
      <c r="F113" s="99" t="s">
        <v>22</v>
      </c>
      <c r="G113" s="99" t="s">
        <v>65</v>
      </c>
      <c r="H113" s="99" t="s">
        <v>17</v>
      </c>
      <c r="I113" s="99" t="s">
        <v>10</v>
      </c>
      <c r="J113" s="99" t="s">
        <v>30</v>
      </c>
      <c r="K113" s="99" t="s">
        <v>60</v>
      </c>
      <c r="L113" s="99" t="s">
        <v>20</v>
      </c>
      <c r="M113" s="84" t="s">
        <v>26</v>
      </c>
      <c r="N113" s="99" t="s">
        <v>108</v>
      </c>
      <c r="O113" s="99" t="s">
        <v>35</v>
      </c>
      <c r="P113" s="227" t="s">
        <v>11</v>
      </c>
      <c r="Q113" s="227" t="s">
        <v>19</v>
      </c>
    </row>
    <row r="114" spans="1:26" s="94" customFormat="1" ht="72" x14ac:dyDescent="0.3">
      <c r="A114" s="42">
        <v>1</v>
      </c>
      <c r="B114" s="95" t="s">
        <v>385</v>
      </c>
      <c r="C114" s="95" t="s">
        <v>385</v>
      </c>
      <c r="D114" s="95" t="s">
        <v>125</v>
      </c>
      <c r="E114" s="117">
        <v>2111683</v>
      </c>
      <c r="F114" s="91" t="s">
        <v>96</v>
      </c>
      <c r="G114" s="108" t="s">
        <v>359</v>
      </c>
      <c r="H114" s="98">
        <v>40814</v>
      </c>
      <c r="I114" s="98">
        <v>40974</v>
      </c>
      <c r="J114" s="92" t="s">
        <v>97</v>
      </c>
      <c r="K114" s="245">
        <f>(I114-H114)/30</f>
        <v>5.333333333333333</v>
      </c>
      <c r="L114" s="92" t="s">
        <v>383</v>
      </c>
      <c r="M114" s="83">
        <v>470</v>
      </c>
      <c r="N114" s="83" t="s">
        <v>359</v>
      </c>
      <c r="O114" s="26">
        <v>212780506</v>
      </c>
      <c r="P114" s="26">
        <v>333</v>
      </c>
      <c r="Q114" s="109"/>
      <c r="R114" s="93"/>
      <c r="S114" s="93"/>
      <c r="T114" s="93"/>
      <c r="U114" s="93"/>
      <c r="V114" s="93"/>
      <c r="W114" s="93"/>
      <c r="X114" s="93"/>
      <c r="Y114" s="93"/>
      <c r="Z114" s="93"/>
    </row>
    <row r="115" spans="1:26" s="94" customFormat="1" ht="72" x14ac:dyDescent="0.3">
      <c r="A115" s="42">
        <f t="shared" ref="A115:A121" si="1">+A114+1</f>
        <v>2</v>
      </c>
      <c r="B115" s="95" t="s">
        <v>385</v>
      </c>
      <c r="C115" s="95" t="s">
        <v>385</v>
      </c>
      <c r="D115" s="95" t="s">
        <v>125</v>
      </c>
      <c r="E115" s="117">
        <v>2120925</v>
      </c>
      <c r="F115" s="91" t="s">
        <v>96</v>
      </c>
      <c r="G115" s="91" t="s">
        <v>359</v>
      </c>
      <c r="H115" s="98">
        <v>41001</v>
      </c>
      <c r="I115" s="98">
        <v>41166</v>
      </c>
      <c r="J115" s="92" t="s">
        <v>97</v>
      </c>
      <c r="K115" s="245">
        <v>5.43</v>
      </c>
      <c r="L115" s="83">
        <v>7.0000000000000007E-2</v>
      </c>
      <c r="M115" s="83">
        <v>470</v>
      </c>
      <c r="N115" s="83" t="s">
        <v>359</v>
      </c>
      <c r="O115" s="26">
        <v>285521773</v>
      </c>
      <c r="P115" s="26">
        <v>334</v>
      </c>
      <c r="Q115" s="109"/>
      <c r="R115" s="93"/>
      <c r="S115" s="93"/>
      <c r="T115" s="93"/>
      <c r="U115" s="93"/>
      <c r="V115" s="93"/>
      <c r="W115" s="93"/>
      <c r="X115" s="93"/>
      <c r="Y115" s="93"/>
      <c r="Z115" s="93"/>
    </row>
    <row r="116" spans="1:26" s="94" customFormat="1" ht="72" x14ac:dyDescent="0.3">
      <c r="A116" s="42">
        <f t="shared" si="1"/>
        <v>3</v>
      </c>
      <c r="B116" s="95" t="s">
        <v>385</v>
      </c>
      <c r="C116" s="95" t="s">
        <v>385</v>
      </c>
      <c r="D116" s="95" t="s">
        <v>125</v>
      </c>
      <c r="E116" s="117">
        <v>2122804</v>
      </c>
      <c r="F116" s="91" t="s">
        <v>96</v>
      </c>
      <c r="G116" s="91" t="s">
        <v>359</v>
      </c>
      <c r="H116" s="98">
        <v>41164</v>
      </c>
      <c r="I116" s="98">
        <v>41258</v>
      </c>
      <c r="J116" s="92" t="s">
        <v>97</v>
      </c>
      <c r="K116" s="245">
        <v>1.43</v>
      </c>
      <c r="L116" s="83">
        <v>1.7</v>
      </c>
      <c r="M116" s="83">
        <v>470</v>
      </c>
      <c r="N116" s="83" t="s">
        <v>359</v>
      </c>
      <c r="O116" s="26">
        <v>173960286</v>
      </c>
      <c r="P116" s="26">
        <v>335</v>
      </c>
      <c r="Q116" s="109"/>
      <c r="R116" s="93"/>
      <c r="S116" s="93"/>
      <c r="T116" s="93"/>
      <c r="U116" s="93"/>
      <c r="V116" s="93"/>
      <c r="W116" s="93"/>
      <c r="X116" s="93"/>
      <c r="Y116" s="93"/>
      <c r="Z116" s="93"/>
    </row>
    <row r="117" spans="1:26" s="94" customFormat="1" ht="72" x14ac:dyDescent="0.3">
      <c r="A117" s="42">
        <f t="shared" si="1"/>
        <v>4</v>
      </c>
      <c r="B117" s="95" t="s">
        <v>385</v>
      </c>
      <c r="C117" s="95" t="s">
        <v>385</v>
      </c>
      <c r="D117" s="95" t="s">
        <v>384</v>
      </c>
      <c r="E117" s="117">
        <v>732091</v>
      </c>
      <c r="F117" s="91" t="s">
        <v>96</v>
      </c>
      <c r="G117" s="91" t="s">
        <v>359</v>
      </c>
      <c r="H117" s="98">
        <v>41207</v>
      </c>
      <c r="I117" s="98">
        <v>41449</v>
      </c>
      <c r="J117" s="92" t="s">
        <v>97</v>
      </c>
      <c r="K117" s="245">
        <f>(I117-H117)/30</f>
        <v>8.0666666666666664</v>
      </c>
      <c r="L117" s="92" t="s">
        <v>383</v>
      </c>
      <c r="M117" s="83">
        <v>360</v>
      </c>
      <c r="N117" s="83" t="s">
        <v>359</v>
      </c>
      <c r="O117" s="26">
        <v>355972869</v>
      </c>
      <c r="P117" s="26" t="s">
        <v>382</v>
      </c>
      <c r="Q117" s="109"/>
      <c r="R117" s="93"/>
      <c r="S117" s="93"/>
      <c r="T117" s="93"/>
      <c r="U117" s="93"/>
      <c r="V117" s="93"/>
      <c r="W117" s="93"/>
      <c r="X117" s="93"/>
      <c r="Y117" s="93"/>
      <c r="Z117" s="93"/>
    </row>
    <row r="118" spans="1:26" s="94" customFormat="1" x14ac:dyDescent="0.3">
      <c r="A118" s="42">
        <f t="shared" si="1"/>
        <v>5</v>
      </c>
      <c r="B118" s="95"/>
      <c r="C118" s="96"/>
      <c r="D118" s="95"/>
      <c r="E118" s="117"/>
      <c r="F118" s="91"/>
      <c r="G118" s="91"/>
      <c r="H118" s="91"/>
      <c r="I118" s="98"/>
      <c r="J118" s="92"/>
      <c r="K118" s="245">
        <f>(I118-H118)/30</f>
        <v>0</v>
      </c>
      <c r="L118" s="92"/>
      <c r="M118" s="83"/>
      <c r="N118" s="83"/>
      <c r="O118" s="26"/>
      <c r="P118" s="26"/>
      <c r="Q118" s="109"/>
      <c r="R118" s="93"/>
      <c r="S118" s="93"/>
      <c r="T118" s="93"/>
      <c r="U118" s="93"/>
      <c r="V118" s="93"/>
      <c r="W118" s="93"/>
      <c r="X118" s="93"/>
      <c r="Y118" s="93"/>
      <c r="Z118" s="93"/>
    </row>
    <row r="119" spans="1:26" s="94" customFormat="1" x14ac:dyDescent="0.3">
      <c r="A119" s="42">
        <f t="shared" si="1"/>
        <v>6</v>
      </c>
      <c r="B119" s="95"/>
      <c r="C119" s="96"/>
      <c r="D119" s="95"/>
      <c r="E119" s="117"/>
      <c r="F119" s="91"/>
      <c r="G119" s="91"/>
      <c r="H119" s="91"/>
      <c r="I119" s="98"/>
      <c r="J119" s="92"/>
      <c r="K119" s="92"/>
      <c r="L119" s="92"/>
      <c r="M119" s="83"/>
      <c r="N119" s="83"/>
      <c r="O119" s="26"/>
      <c r="P119" s="26"/>
      <c r="Q119" s="109"/>
      <c r="R119" s="93"/>
      <c r="S119" s="93"/>
      <c r="T119" s="93"/>
      <c r="U119" s="93"/>
      <c r="V119" s="93"/>
      <c r="W119" s="93"/>
      <c r="X119" s="93"/>
      <c r="Y119" s="93"/>
      <c r="Z119" s="93"/>
    </row>
    <row r="120" spans="1:26" s="94" customFormat="1" x14ac:dyDescent="0.3">
      <c r="A120" s="42">
        <f t="shared" si="1"/>
        <v>7</v>
      </c>
      <c r="B120" s="95"/>
      <c r="C120" s="96"/>
      <c r="D120" s="95"/>
      <c r="E120" s="90"/>
      <c r="F120" s="91"/>
      <c r="G120" s="91"/>
      <c r="H120" s="91"/>
      <c r="I120" s="92"/>
      <c r="J120" s="92"/>
      <c r="K120" s="92"/>
      <c r="L120" s="92"/>
      <c r="M120" s="83"/>
      <c r="N120" s="83"/>
      <c r="O120" s="26"/>
      <c r="P120" s="26"/>
      <c r="Q120" s="109"/>
      <c r="R120" s="93"/>
      <c r="S120" s="93"/>
      <c r="T120" s="93"/>
      <c r="U120" s="93"/>
      <c r="V120" s="93"/>
      <c r="W120" s="93"/>
      <c r="X120" s="93"/>
      <c r="Y120" s="93"/>
      <c r="Z120" s="93"/>
    </row>
    <row r="121" spans="1:26" s="94" customFormat="1" x14ac:dyDescent="0.3">
      <c r="A121" s="42">
        <f t="shared" si="1"/>
        <v>8</v>
      </c>
      <c r="B121" s="95"/>
      <c r="C121" s="96"/>
      <c r="D121" s="95"/>
      <c r="E121" s="90"/>
      <c r="F121" s="91"/>
      <c r="G121" s="91"/>
      <c r="H121" s="91"/>
      <c r="I121" s="92"/>
      <c r="J121" s="92"/>
      <c r="K121" s="92"/>
      <c r="L121" s="92"/>
      <c r="M121" s="83"/>
      <c r="N121" s="83"/>
      <c r="O121" s="26"/>
      <c r="P121" s="26"/>
      <c r="Q121" s="109"/>
      <c r="R121" s="93"/>
      <c r="S121" s="93"/>
      <c r="T121" s="93"/>
      <c r="U121" s="93"/>
      <c r="V121" s="93"/>
      <c r="W121" s="93"/>
      <c r="X121" s="93"/>
      <c r="Y121" s="93"/>
      <c r="Z121" s="93"/>
    </row>
    <row r="122" spans="1:26" s="94" customFormat="1" x14ac:dyDescent="0.3">
      <c r="A122" s="42"/>
      <c r="B122" s="45" t="s">
        <v>16</v>
      </c>
      <c r="C122" s="96"/>
      <c r="D122" s="95"/>
      <c r="E122" s="90"/>
      <c r="F122" s="91"/>
      <c r="G122" s="91"/>
      <c r="H122" s="91"/>
      <c r="I122" s="92"/>
      <c r="J122" s="92"/>
      <c r="K122" s="107">
        <f>K114+K115+K116+K117</f>
        <v>20.259999999999998</v>
      </c>
      <c r="L122" s="97">
        <f>SUM(L114:L121)</f>
        <v>1.77</v>
      </c>
      <c r="M122" s="107">
        <f>SUM(M114:M121)</f>
        <v>1770</v>
      </c>
      <c r="N122" s="97">
        <f>SUM(N114:N121)</f>
        <v>0</v>
      </c>
      <c r="O122" s="26"/>
      <c r="P122" s="26"/>
      <c r="Q122" s="110"/>
    </row>
    <row r="123" spans="1:26" x14ac:dyDescent="0.3">
      <c r="B123" s="29"/>
      <c r="C123" s="29"/>
      <c r="D123" s="29"/>
      <c r="E123" s="244"/>
      <c r="F123" s="29"/>
      <c r="G123" s="29"/>
      <c r="H123" s="29"/>
      <c r="I123" s="29"/>
      <c r="J123" s="29"/>
      <c r="K123" s="29"/>
      <c r="L123" s="29"/>
      <c r="M123" s="29"/>
      <c r="N123" s="29"/>
      <c r="O123" s="29"/>
      <c r="P123" s="29"/>
    </row>
    <row r="124" spans="1:26" ht="18" x14ac:dyDescent="0.3">
      <c r="B124" s="54" t="s">
        <v>31</v>
      </c>
      <c r="C124" s="67">
        <f>+K122</f>
        <v>20.259999999999998</v>
      </c>
      <c r="H124" s="30"/>
      <c r="I124" s="30"/>
      <c r="J124" s="30"/>
      <c r="K124" s="30"/>
      <c r="L124" s="30"/>
      <c r="M124" s="30"/>
      <c r="N124" s="29"/>
      <c r="O124" s="29"/>
      <c r="P124" s="29"/>
    </row>
    <row r="126" spans="1:26" ht="15" thickBot="1" x14ac:dyDescent="0.35"/>
    <row r="127" spans="1:26" ht="37.200000000000003" customHeight="1" thickBot="1" x14ac:dyDescent="0.35">
      <c r="B127" s="70" t="s">
        <v>48</v>
      </c>
      <c r="C127" s="71" t="s">
        <v>49</v>
      </c>
      <c r="D127" s="70" t="s">
        <v>50</v>
      </c>
      <c r="E127" s="71" t="s">
        <v>54</v>
      </c>
    </row>
    <row r="128" spans="1:26" ht="41.4" customHeight="1" x14ac:dyDescent="0.3">
      <c r="B128" s="61" t="s">
        <v>89</v>
      </c>
      <c r="C128" s="64">
        <v>20</v>
      </c>
      <c r="D128" s="64">
        <v>0</v>
      </c>
      <c r="E128" s="329">
        <f>+D128+D129+D130</f>
        <v>40</v>
      </c>
    </row>
    <row r="129" spans="2:17" x14ac:dyDescent="0.3">
      <c r="B129" s="61" t="s">
        <v>90</v>
      </c>
      <c r="C129" s="52">
        <v>30</v>
      </c>
      <c r="D129" s="225">
        <v>0</v>
      </c>
      <c r="E129" s="330"/>
    </row>
    <row r="130" spans="2:17" ht="15" thickBot="1" x14ac:dyDescent="0.35">
      <c r="B130" s="61" t="s">
        <v>91</v>
      </c>
      <c r="C130" s="66">
        <v>40</v>
      </c>
      <c r="D130" s="66">
        <v>40</v>
      </c>
      <c r="E130" s="331"/>
    </row>
    <row r="132" spans="2:17" ht="15" thickBot="1" x14ac:dyDescent="0.35"/>
    <row r="133" spans="2:17" ht="26.4" thickBot="1" x14ac:dyDescent="0.35">
      <c r="B133" s="326" t="s">
        <v>51</v>
      </c>
      <c r="C133" s="327"/>
      <c r="D133" s="327"/>
      <c r="E133" s="327"/>
      <c r="F133" s="327"/>
      <c r="G133" s="327"/>
      <c r="H133" s="327"/>
      <c r="I133" s="327"/>
      <c r="J133" s="327"/>
      <c r="K133" s="327"/>
      <c r="L133" s="327"/>
      <c r="M133" s="327"/>
      <c r="N133" s="328"/>
    </row>
    <row r="135" spans="2:17" ht="33" customHeight="1" x14ac:dyDescent="0.3">
      <c r="B135" s="354" t="s">
        <v>0</v>
      </c>
      <c r="C135" s="354" t="s">
        <v>38</v>
      </c>
      <c r="D135" s="354" t="s">
        <v>39</v>
      </c>
      <c r="E135" s="354" t="s">
        <v>78</v>
      </c>
      <c r="F135" s="354" t="s">
        <v>80</v>
      </c>
      <c r="G135" s="354" t="s">
        <v>81</v>
      </c>
      <c r="H135" s="354" t="s">
        <v>82</v>
      </c>
      <c r="I135" s="354" t="s">
        <v>79</v>
      </c>
      <c r="J135" s="332" t="s">
        <v>83</v>
      </c>
      <c r="K135" s="350"/>
      <c r="L135" s="333"/>
      <c r="M135" s="354" t="s">
        <v>87</v>
      </c>
      <c r="N135" s="354" t="s">
        <v>40</v>
      </c>
      <c r="O135" s="354" t="s">
        <v>41</v>
      </c>
      <c r="P135" s="356" t="s">
        <v>3</v>
      </c>
      <c r="Q135" s="357"/>
    </row>
    <row r="136" spans="2:17" ht="72" customHeight="1" x14ac:dyDescent="0.3">
      <c r="B136" s="355"/>
      <c r="C136" s="355"/>
      <c r="D136" s="355"/>
      <c r="E136" s="355"/>
      <c r="F136" s="355"/>
      <c r="G136" s="355"/>
      <c r="H136" s="355"/>
      <c r="I136" s="355"/>
      <c r="J136" s="226" t="s">
        <v>84</v>
      </c>
      <c r="K136" s="226" t="s">
        <v>85</v>
      </c>
      <c r="L136" s="226" t="s">
        <v>86</v>
      </c>
      <c r="M136" s="355"/>
      <c r="N136" s="355"/>
      <c r="O136" s="355"/>
      <c r="P136" s="358"/>
      <c r="Q136" s="359"/>
    </row>
    <row r="137" spans="2:17" ht="60.75" customHeight="1" x14ac:dyDescent="0.3">
      <c r="B137" s="123" t="s">
        <v>115</v>
      </c>
      <c r="C137" s="240">
        <f>1074/2</f>
        <v>537</v>
      </c>
      <c r="D137" s="239" t="s">
        <v>381</v>
      </c>
      <c r="E137" s="238">
        <v>16072387</v>
      </c>
      <c r="F137" s="237" t="s">
        <v>380</v>
      </c>
      <c r="G137" s="237" t="s">
        <v>379</v>
      </c>
      <c r="H137" s="243">
        <v>39171</v>
      </c>
      <c r="I137" s="242" t="s">
        <v>359</v>
      </c>
      <c r="J137" s="63" t="s">
        <v>378</v>
      </c>
      <c r="K137" s="63" t="s">
        <v>377</v>
      </c>
      <c r="L137" s="63" t="s">
        <v>376</v>
      </c>
      <c r="M137" s="102" t="s">
        <v>96</v>
      </c>
      <c r="N137" s="102" t="s">
        <v>96</v>
      </c>
      <c r="O137" s="241" t="s">
        <v>96</v>
      </c>
      <c r="P137" s="370"/>
      <c r="Q137" s="371"/>
    </row>
    <row r="138" spans="2:17" ht="52.5" customHeight="1" x14ac:dyDescent="0.3">
      <c r="B138" s="123" t="s">
        <v>115</v>
      </c>
      <c r="C138" s="240">
        <v>537</v>
      </c>
      <c r="D138" s="239" t="s">
        <v>375</v>
      </c>
      <c r="E138" s="238">
        <v>38211898</v>
      </c>
      <c r="F138" s="237" t="s">
        <v>374</v>
      </c>
      <c r="G138" s="237" t="s">
        <v>364</v>
      </c>
      <c r="H138" s="243">
        <v>40445</v>
      </c>
      <c r="I138" s="242" t="s">
        <v>359</v>
      </c>
      <c r="J138" s="63" t="s">
        <v>358</v>
      </c>
      <c r="K138" s="63" t="s">
        <v>373</v>
      </c>
      <c r="L138" s="63" t="s">
        <v>372</v>
      </c>
      <c r="M138" s="102" t="s">
        <v>96</v>
      </c>
      <c r="N138" s="102" t="s">
        <v>96</v>
      </c>
      <c r="O138" s="241" t="s">
        <v>96</v>
      </c>
      <c r="P138" s="370"/>
      <c r="Q138" s="371"/>
    </row>
    <row r="139" spans="2:17" ht="60.75" customHeight="1" x14ac:dyDescent="0.3">
      <c r="B139" s="123" t="s">
        <v>114</v>
      </c>
      <c r="C139" s="240">
        <v>537</v>
      </c>
      <c r="D139" s="239" t="s">
        <v>371</v>
      </c>
      <c r="E139" s="238">
        <v>65744628</v>
      </c>
      <c r="F139" s="123" t="s">
        <v>370</v>
      </c>
      <c r="G139" s="237" t="s">
        <v>364</v>
      </c>
      <c r="H139" s="201">
        <v>34796</v>
      </c>
      <c r="I139" s="5" t="s">
        <v>359</v>
      </c>
      <c r="J139" s="123" t="s">
        <v>369</v>
      </c>
      <c r="K139" s="80" t="s">
        <v>368</v>
      </c>
      <c r="L139" s="80" t="s">
        <v>367</v>
      </c>
      <c r="M139" s="102" t="s">
        <v>96</v>
      </c>
      <c r="N139" s="102" t="s">
        <v>96</v>
      </c>
      <c r="O139" s="220" t="s">
        <v>96</v>
      </c>
      <c r="P139" s="370"/>
      <c r="Q139" s="371"/>
    </row>
    <row r="140" spans="2:17" ht="60.75" customHeight="1" x14ac:dyDescent="0.3">
      <c r="B140" s="123" t="s">
        <v>114</v>
      </c>
      <c r="C140" s="240">
        <v>537</v>
      </c>
      <c r="D140" s="239" t="s">
        <v>366</v>
      </c>
      <c r="E140" s="238">
        <v>93379440</v>
      </c>
      <c r="F140" s="3" t="s">
        <v>365</v>
      </c>
      <c r="G140" s="237" t="s">
        <v>364</v>
      </c>
      <c r="H140" s="201">
        <v>36511</v>
      </c>
      <c r="I140" s="5" t="s">
        <v>359</v>
      </c>
      <c r="J140" s="1" t="s">
        <v>358</v>
      </c>
      <c r="K140" s="80" t="s">
        <v>363</v>
      </c>
      <c r="L140" s="80" t="s">
        <v>362</v>
      </c>
      <c r="M140" s="102" t="s">
        <v>96</v>
      </c>
      <c r="N140" s="102" t="s">
        <v>96</v>
      </c>
      <c r="O140" s="220" t="s">
        <v>96</v>
      </c>
      <c r="P140" s="370"/>
      <c r="Q140" s="371"/>
    </row>
    <row r="141" spans="2:17" ht="33.6" customHeight="1" x14ac:dyDescent="0.3">
      <c r="B141" s="123" t="s">
        <v>116</v>
      </c>
      <c r="C141" s="123">
        <v>1074</v>
      </c>
      <c r="D141" s="236" t="s">
        <v>203</v>
      </c>
      <c r="E141" s="235">
        <v>1110446233</v>
      </c>
      <c r="F141" s="3" t="s">
        <v>361</v>
      </c>
      <c r="G141" s="123" t="s">
        <v>360</v>
      </c>
      <c r="H141" s="201">
        <v>39772</v>
      </c>
      <c r="I141" s="5" t="s">
        <v>359</v>
      </c>
      <c r="J141" s="1" t="s">
        <v>358</v>
      </c>
      <c r="K141" s="80" t="s">
        <v>357</v>
      </c>
      <c r="L141" s="80" t="s">
        <v>356</v>
      </c>
      <c r="M141" s="102" t="s">
        <v>96</v>
      </c>
      <c r="N141" s="102" t="s">
        <v>96</v>
      </c>
      <c r="O141" s="102" t="s">
        <v>96</v>
      </c>
      <c r="P141" s="370"/>
      <c r="Q141" s="371"/>
    </row>
    <row r="144" spans="2:17" ht="15" thickBot="1" x14ac:dyDescent="0.35"/>
    <row r="145" spans="2:7" ht="54" customHeight="1" x14ac:dyDescent="0.3">
      <c r="B145" s="105" t="s">
        <v>32</v>
      </c>
      <c r="C145" s="105" t="s">
        <v>48</v>
      </c>
      <c r="D145" s="226" t="s">
        <v>49</v>
      </c>
      <c r="E145" s="105" t="s">
        <v>50</v>
      </c>
      <c r="F145" s="71" t="s">
        <v>55</v>
      </c>
      <c r="G145" s="233"/>
    </row>
    <row r="146" spans="2:7" ht="120.75" customHeight="1" x14ac:dyDescent="0.2">
      <c r="B146" s="344" t="s">
        <v>52</v>
      </c>
      <c r="C146" s="6" t="s">
        <v>92</v>
      </c>
      <c r="D146" s="225">
        <v>25</v>
      </c>
      <c r="E146" s="225">
        <v>25</v>
      </c>
      <c r="F146" s="345">
        <f>+E146+E147+E148</f>
        <v>60</v>
      </c>
      <c r="G146" s="77"/>
    </row>
    <row r="147" spans="2:7" ht="76.2" customHeight="1" x14ac:dyDescent="0.2">
      <c r="B147" s="344"/>
      <c r="C147" s="6" t="s">
        <v>93</v>
      </c>
      <c r="D147" s="232">
        <v>25</v>
      </c>
      <c r="E147" s="225">
        <v>25</v>
      </c>
      <c r="F147" s="346"/>
      <c r="G147" s="77"/>
    </row>
    <row r="148" spans="2:7" ht="69" customHeight="1" x14ac:dyDescent="0.2">
      <c r="B148" s="344"/>
      <c r="C148" s="6" t="s">
        <v>94</v>
      </c>
      <c r="D148" s="225">
        <v>10</v>
      </c>
      <c r="E148" s="225">
        <v>10</v>
      </c>
      <c r="F148" s="347"/>
      <c r="G148" s="77"/>
    </row>
    <row r="149" spans="2:7" x14ac:dyDescent="0.3">
      <c r="C149" s="85"/>
    </row>
    <row r="152" spans="2:7" x14ac:dyDescent="0.3">
      <c r="B152" s="103" t="s">
        <v>56</v>
      </c>
    </row>
    <row r="155" spans="2:7" x14ac:dyDescent="0.3">
      <c r="B155" s="106" t="s">
        <v>32</v>
      </c>
      <c r="C155" s="106" t="s">
        <v>57</v>
      </c>
      <c r="D155" s="105" t="s">
        <v>50</v>
      </c>
      <c r="E155" s="105" t="s">
        <v>16</v>
      </c>
    </row>
    <row r="156" spans="2:7" ht="53.25" customHeight="1" x14ac:dyDescent="0.3">
      <c r="B156" s="86" t="s">
        <v>58</v>
      </c>
      <c r="C156" s="87">
        <v>40</v>
      </c>
      <c r="D156" s="225">
        <f>+E128</f>
        <v>40</v>
      </c>
      <c r="E156" s="335">
        <f>+D156+D157</f>
        <v>100</v>
      </c>
    </row>
    <row r="157" spans="2:7" ht="65.25" customHeight="1" x14ac:dyDescent="0.3">
      <c r="B157" s="86" t="s">
        <v>59</v>
      </c>
      <c r="C157" s="87">
        <v>60</v>
      </c>
      <c r="D157" s="225">
        <f>+F146</f>
        <v>60</v>
      </c>
      <c r="E157" s="336"/>
    </row>
  </sheetData>
  <mergeCells count="72">
    <mergeCell ref="C9:N9"/>
    <mergeCell ref="C10:N10"/>
    <mergeCell ref="C11:E11"/>
    <mergeCell ref="B15:C22"/>
    <mergeCell ref="B2:P2"/>
    <mergeCell ref="B4:P4"/>
    <mergeCell ref="A5:L5"/>
    <mergeCell ref="C7:N7"/>
    <mergeCell ref="C8:N8"/>
    <mergeCell ref="B23:C23"/>
    <mergeCell ref="E41:E42"/>
    <mergeCell ref="P75:Q75"/>
    <mergeCell ref="B60:B61"/>
    <mergeCell ref="C60:C61"/>
    <mergeCell ref="D60:E60"/>
    <mergeCell ref="C64:N64"/>
    <mergeCell ref="B66:N66"/>
    <mergeCell ref="P69:Q69"/>
    <mergeCell ref="P70:Q70"/>
    <mergeCell ref="M46:N46"/>
    <mergeCell ref="P71:Q71"/>
    <mergeCell ref="P72:Q72"/>
    <mergeCell ref="P73:Q73"/>
    <mergeCell ref="P74:Q74"/>
    <mergeCell ref="B87:B88"/>
    <mergeCell ref="P97:Q97"/>
    <mergeCell ref="P76:Q76"/>
    <mergeCell ref="C87:C88"/>
    <mergeCell ref="D87:D88"/>
    <mergeCell ref="E87:E88"/>
    <mergeCell ref="F87:F88"/>
    <mergeCell ref="G87:G88"/>
    <mergeCell ref="O87:O88"/>
    <mergeCell ref="B82:N82"/>
    <mergeCell ref="H87:H88"/>
    <mergeCell ref="I87:I88"/>
    <mergeCell ref="J87:L87"/>
    <mergeCell ref="M87:M88"/>
    <mergeCell ref="N87:N88"/>
    <mergeCell ref="P87:Q88"/>
    <mergeCell ref="P89:Q89"/>
    <mergeCell ref="P90:Q90"/>
    <mergeCell ref="P91:Q91"/>
    <mergeCell ref="P92:Q92"/>
    <mergeCell ref="B146:B148"/>
    <mergeCell ref="F146:F148"/>
    <mergeCell ref="E128:E130"/>
    <mergeCell ref="B133:N133"/>
    <mergeCell ref="B135:B136"/>
    <mergeCell ref="C135:C136"/>
    <mergeCell ref="D135:D136"/>
    <mergeCell ref="E135:E136"/>
    <mergeCell ref="F135:F136"/>
    <mergeCell ref="B110:N110"/>
    <mergeCell ref="P137:Q137"/>
    <mergeCell ref="P138:Q138"/>
    <mergeCell ref="B100:N100"/>
    <mergeCell ref="D103:E103"/>
    <mergeCell ref="D104:E104"/>
    <mergeCell ref="P135:Q136"/>
    <mergeCell ref="G135:G136"/>
    <mergeCell ref="H135:H136"/>
    <mergeCell ref="I135:I136"/>
    <mergeCell ref="B107:P107"/>
    <mergeCell ref="P139:Q139"/>
    <mergeCell ref="P141:Q141"/>
    <mergeCell ref="P140:Q140"/>
    <mergeCell ref="E156:E157"/>
    <mergeCell ref="J135:L135"/>
    <mergeCell ref="M135:M136"/>
    <mergeCell ref="N135:N136"/>
    <mergeCell ref="O135:O136"/>
  </mergeCells>
  <dataValidations count="2">
    <dataValidation type="decimal" allowBlank="1" showInputMessage="1" showErrorMessage="1" sqref="WVH983073 WLL983073 C65569 IV65569 SR65569 ACN65569 AMJ65569 AWF65569 BGB65569 BPX65569 BZT65569 CJP65569 CTL65569 DDH65569 DND65569 DWZ65569 EGV65569 EQR65569 FAN65569 FKJ65569 FUF65569 GEB65569 GNX65569 GXT65569 HHP65569 HRL65569 IBH65569 ILD65569 IUZ65569 JEV65569 JOR65569 JYN65569 KIJ65569 KSF65569 LCB65569 LLX65569 LVT65569 MFP65569 MPL65569 MZH65569 NJD65569 NSZ65569 OCV65569 OMR65569 OWN65569 PGJ65569 PQF65569 QAB65569 QJX65569 QTT65569 RDP65569 RNL65569 RXH65569 SHD65569 SQZ65569 TAV65569 TKR65569 TUN65569 UEJ65569 UOF65569 UYB65569 VHX65569 VRT65569 WBP65569 WLL65569 WVH65569 C131105 IV131105 SR131105 ACN131105 AMJ131105 AWF131105 BGB131105 BPX131105 BZT131105 CJP131105 CTL131105 DDH131105 DND131105 DWZ131105 EGV131105 EQR131105 FAN131105 FKJ131105 FUF131105 GEB131105 GNX131105 GXT131105 HHP131105 HRL131105 IBH131105 ILD131105 IUZ131105 JEV131105 JOR131105 JYN131105 KIJ131105 KSF131105 LCB131105 LLX131105 LVT131105 MFP131105 MPL131105 MZH131105 NJD131105 NSZ131105 OCV131105 OMR131105 OWN131105 PGJ131105 PQF131105 QAB131105 QJX131105 QTT131105 RDP131105 RNL131105 RXH131105 SHD131105 SQZ131105 TAV131105 TKR131105 TUN131105 UEJ131105 UOF131105 UYB131105 VHX131105 VRT131105 WBP131105 WLL131105 WVH131105 C196641 IV196641 SR196641 ACN196641 AMJ196641 AWF196641 BGB196641 BPX196641 BZT196641 CJP196641 CTL196641 DDH196641 DND196641 DWZ196641 EGV196641 EQR196641 FAN196641 FKJ196641 FUF196641 GEB196641 GNX196641 GXT196641 HHP196641 HRL196641 IBH196641 ILD196641 IUZ196641 JEV196641 JOR196641 JYN196641 KIJ196641 KSF196641 LCB196641 LLX196641 LVT196641 MFP196641 MPL196641 MZH196641 NJD196641 NSZ196641 OCV196641 OMR196641 OWN196641 PGJ196641 PQF196641 QAB196641 QJX196641 QTT196641 RDP196641 RNL196641 RXH196641 SHD196641 SQZ196641 TAV196641 TKR196641 TUN196641 UEJ196641 UOF196641 UYB196641 VHX196641 VRT196641 WBP196641 WLL196641 WVH196641 C262177 IV262177 SR262177 ACN262177 AMJ262177 AWF262177 BGB262177 BPX262177 BZT262177 CJP262177 CTL262177 DDH262177 DND262177 DWZ262177 EGV262177 EQR262177 FAN262177 FKJ262177 FUF262177 GEB262177 GNX262177 GXT262177 HHP262177 HRL262177 IBH262177 ILD262177 IUZ262177 JEV262177 JOR262177 JYN262177 KIJ262177 KSF262177 LCB262177 LLX262177 LVT262177 MFP262177 MPL262177 MZH262177 NJD262177 NSZ262177 OCV262177 OMR262177 OWN262177 PGJ262177 PQF262177 QAB262177 QJX262177 QTT262177 RDP262177 RNL262177 RXH262177 SHD262177 SQZ262177 TAV262177 TKR262177 TUN262177 UEJ262177 UOF262177 UYB262177 VHX262177 VRT262177 WBP262177 WLL262177 WVH262177 C327713 IV327713 SR327713 ACN327713 AMJ327713 AWF327713 BGB327713 BPX327713 BZT327713 CJP327713 CTL327713 DDH327713 DND327713 DWZ327713 EGV327713 EQR327713 FAN327713 FKJ327713 FUF327713 GEB327713 GNX327713 GXT327713 HHP327713 HRL327713 IBH327713 ILD327713 IUZ327713 JEV327713 JOR327713 JYN327713 KIJ327713 KSF327713 LCB327713 LLX327713 LVT327713 MFP327713 MPL327713 MZH327713 NJD327713 NSZ327713 OCV327713 OMR327713 OWN327713 PGJ327713 PQF327713 QAB327713 QJX327713 QTT327713 RDP327713 RNL327713 RXH327713 SHD327713 SQZ327713 TAV327713 TKR327713 TUN327713 UEJ327713 UOF327713 UYB327713 VHX327713 VRT327713 WBP327713 WLL327713 WVH327713 C393249 IV393249 SR393249 ACN393249 AMJ393249 AWF393249 BGB393249 BPX393249 BZT393249 CJP393249 CTL393249 DDH393249 DND393249 DWZ393249 EGV393249 EQR393249 FAN393249 FKJ393249 FUF393249 GEB393249 GNX393249 GXT393249 HHP393249 HRL393249 IBH393249 ILD393249 IUZ393249 JEV393249 JOR393249 JYN393249 KIJ393249 KSF393249 LCB393249 LLX393249 LVT393249 MFP393249 MPL393249 MZH393249 NJD393249 NSZ393249 OCV393249 OMR393249 OWN393249 PGJ393249 PQF393249 QAB393249 QJX393249 QTT393249 RDP393249 RNL393249 RXH393249 SHD393249 SQZ393249 TAV393249 TKR393249 TUN393249 UEJ393249 UOF393249 UYB393249 VHX393249 VRT393249 WBP393249 WLL393249 WVH393249 C458785 IV458785 SR458785 ACN458785 AMJ458785 AWF458785 BGB458785 BPX458785 BZT458785 CJP458785 CTL458785 DDH458785 DND458785 DWZ458785 EGV458785 EQR458785 FAN458785 FKJ458785 FUF458785 GEB458785 GNX458785 GXT458785 HHP458785 HRL458785 IBH458785 ILD458785 IUZ458785 JEV458785 JOR458785 JYN458785 KIJ458785 KSF458785 LCB458785 LLX458785 LVT458785 MFP458785 MPL458785 MZH458785 NJD458785 NSZ458785 OCV458785 OMR458785 OWN458785 PGJ458785 PQF458785 QAB458785 QJX458785 QTT458785 RDP458785 RNL458785 RXH458785 SHD458785 SQZ458785 TAV458785 TKR458785 TUN458785 UEJ458785 UOF458785 UYB458785 VHX458785 VRT458785 WBP458785 WLL458785 WVH458785 C524321 IV524321 SR524321 ACN524321 AMJ524321 AWF524321 BGB524321 BPX524321 BZT524321 CJP524321 CTL524321 DDH524321 DND524321 DWZ524321 EGV524321 EQR524321 FAN524321 FKJ524321 FUF524321 GEB524321 GNX524321 GXT524321 HHP524321 HRL524321 IBH524321 ILD524321 IUZ524321 JEV524321 JOR524321 JYN524321 KIJ524321 KSF524321 LCB524321 LLX524321 LVT524321 MFP524321 MPL524321 MZH524321 NJD524321 NSZ524321 OCV524321 OMR524321 OWN524321 PGJ524321 PQF524321 QAB524321 QJX524321 QTT524321 RDP524321 RNL524321 RXH524321 SHD524321 SQZ524321 TAV524321 TKR524321 TUN524321 UEJ524321 UOF524321 UYB524321 VHX524321 VRT524321 WBP524321 WLL524321 WVH524321 C589857 IV589857 SR589857 ACN589857 AMJ589857 AWF589857 BGB589857 BPX589857 BZT589857 CJP589857 CTL589857 DDH589857 DND589857 DWZ589857 EGV589857 EQR589857 FAN589857 FKJ589857 FUF589857 GEB589857 GNX589857 GXT589857 HHP589857 HRL589857 IBH589857 ILD589857 IUZ589857 JEV589857 JOR589857 JYN589857 KIJ589857 KSF589857 LCB589857 LLX589857 LVT589857 MFP589857 MPL589857 MZH589857 NJD589857 NSZ589857 OCV589857 OMR589857 OWN589857 PGJ589857 PQF589857 QAB589857 QJX589857 QTT589857 RDP589857 RNL589857 RXH589857 SHD589857 SQZ589857 TAV589857 TKR589857 TUN589857 UEJ589857 UOF589857 UYB589857 VHX589857 VRT589857 WBP589857 WLL589857 WVH589857 C655393 IV655393 SR655393 ACN655393 AMJ655393 AWF655393 BGB655393 BPX655393 BZT655393 CJP655393 CTL655393 DDH655393 DND655393 DWZ655393 EGV655393 EQR655393 FAN655393 FKJ655393 FUF655393 GEB655393 GNX655393 GXT655393 HHP655393 HRL655393 IBH655393 ILD655393 IUZ655393 JEV655393 JOR655393 JYN655393 KIJ655393 KSF655393 LCB655393 LLX655393 LVT655393 MFP655393 MPL655393 MZH655393 NJD655393 NSZ655393 OCV655393 OMR655393 OWN655393 PGJ655393 PQF655393 QAB655393 QJX655393 QTT655393 RDP655393 RNL655393 RXH655393 SHD655393 SQZ655393 TAV655393 TKR655393 TUN655393 UEJ655393 UOF655393 UYB655393 VHX655393 VRT655393 WBP655393 WLL655393 WVH655393 C720929 IV720929 SR720929 ACN720929 AMJ720929 AWF720929 BGB720929 BPX720929 BZT720929 CJP720929 CTL720929 DDH720929 DND720929 DWZ720929 EGV720929 EQR720929 FAN720929 FKJ720929 FUF720929 GEB720929 GNX720929 GXT720929 HHP720929 HRL720929 IBH720929 ILD720929 IUZ720929 JEV720929 JOR720929 JYN720929 KIJ720929 KSF720929 LCB720929 LLX720929 LVT720929 MFP720929 MPL720929 MZH720929 NJD720929 NSZ720929 OCV720929 OMR720929 OWN720929 PGJ720929 PQF720929 QAB720929 QJX720929 QTT720929 RDP720929 RNL720929 RXH720929 SHD720929 SQZ720929 TAV720929 TKR720929 TUN720929 UEJ720929 UOF720929 UYB720929 VHX720929 VRT720929 WBP720929 WLL720929 WVH720929 C786465 IV786465 SR786465 ACN786465 AMJ786465 AWF786465 BGB786465 BPX786465 BZT786465 CJP786465 CTL786465 DDH786465 DND786465 DWZ786465 EGV786465 EQR786465 FAN786465 FKJ786465 FUF786465 GEB786465 GNX786465 GXT786465 HHP786465 HRL786465 IBH786465 ILD786465 IUZ786465 JEV786465 JOR786465 JYN786465 KIJ786465 KSF786465 LCB786465 LLX786465 LVT786465 MFP786465 MPL786465 MZH786465 NJD786465 NSZ786465 OCV786465 OMR786465 OWN786465 PGJ786465 PQF786465 QAB786465 QJX786465 QTT786465 RDP786465 RNL786465 RXH786465 SHD786465 SQZ786465 TAV786465 TKR786465 TUN786465 UEJ786465 UOF786465 UYB786465 VHX786465 VRT786465 WBP786465 WLL786465 WVH786465 C852001 IV852001 SR852001 ACN852001 AMJ852001 AWF852001 BGB852001 BPX852001 BZT852001 CJP852001 CTL852001 DDH852001 DND852001 DWZ852001 EGV852001 EQR852001 FAN852001 FKJ852001 FUF852001 GEB852001 GNX852001 GXT852001 HHP852001 HRL852001 IBH852001 ILD852001 IUZ852001 JEV852001 JOR852001 JYN852001 KIJ852001 KSF852001 LCB852001 LLX852001 LVT852001 MFP852001 MPL852001 MZH852001 NJD852001 NSZ852001 OCV852001 OMR852001 OWN852001 PGJ852001 PQF852001 QAB852001 QJX852001 QTT852001 RDP852001 RNL852001 RXH852001 SHD852001 SQZ852001 TAV852001 TKR852001 TUN852001 UEJ852001 UOF852001 UYB852001 VHX852001 VRT852001 WBP852001 WLL852001 WVH852001 C917537 IV917537 SR917537 ACN917537 AMJ917537 AWF917537 BGB917537 BPX917537 BZT917537 CJP917537 CTL917537 DDH917537 DND917537 DWZ917537 EGV917537 EQR917537 FAN917537 FKJ917537 FUF917537 GEB917537 GNX917537 GXT917537 HHP917537 HRL917537 IBH917537 ILD917537 IUZ917537 JEV917537 JOR917537 JYN917537 KIJ917537 KSF917537 LCB917537 LLX917537 LVT917537 MFP917537 MPL917537 MZH917537 NJD917537 NSZ917537 OCV917537 OMR917537 OWN917537 PGJ917537 PQF917537 QAB917537 QJX917537 QTT917537 RDP917537 RNL917537 RXH917537 SHD917537 SQZ917537 TAV917537 TKR917537 TUN917537 UEJ917537 UOF917537 UYB917537 VHX917537 VRT917537 WBP917537 WLL917537 WVH917537 C983073 IV983073 SR983073 ACN983073 AMJ983073 AWF983073 BGB983073 BPX983073 BZT983073 CJP983073 CTL983073 DDH983073 DND983073 DWZ983073 EGV983073 EQR983073 FAN983073 FKJ983073 FUF983073 GEB983073 GNX983073 GXT983073 HHP983073 HRL983073 IBH983073 ILD983073 IUZ983073 JEV983073 JOR983073 JYN983073 KIJ983073 KSF983073 LCB983073 LLX983073 LVT983073 MFP983073 MPL983073 MZH983073 NJD983073 NSZ983073 OCV983073 OMR983073 OWN983073 PGJ983073 PQF983073 QAB983073 QJX983073 QTT983073 RDP983073 RNL983073 RXH983073 SHD983073 SQZ983073 TAV983073 TKR983073 TUN983073 UEJ983073 UOF983073 UYB983073 VHX983073 VRT983073 WBP983073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73 A65569 IS65569 SO65569 ACK65569 AMG65569 AWC65569 BFY65569 BPU65569 BZQ65569 CJM65569 CTI65569 DDE65569 DNA65569 DWW65569 EGS65569 EQO65569 FAK65569 FKG65569 FUC65569 GDY65569 GNU65569 GXQ65569 HHM65569 HRI65569 IBE65569 ILA65569 IUW65569 JES65569 JOO65569 JYK65569 KIG65569 KSC65569 LBY65569 LLU65569 LVQ65569 MFM65569 MPI65569 MZE65569 NJA65569 NSW65569 OCS65569 OMO65569 OWK65569 PGG65569 PQC65569 PZY65569 QJU65569 QTQ65569 RDM65569 RNI65569 RXE65569 SHA65569 SQW65569 TAS65569 TKO65569 TUK65569 UEG65569 UOC65569 UXY65569 VHU65569 VRQ65569 WBM65569 WLI65569 WVE65569 A131105 IS131105 SO131105 ACK131105 AMG131105 AWC131105 BFY131105 BPU131105 BZQ131105 CJM131105 CTI131105 DDE131105 DNA131105 DWW131105 EGS131105 EQO131105 FAK131105 FKG131105 FUC131105 GDY131105 GNU131105 GXQ131105 HHM131105 HRI131105 IBE131105 ILA131105 IUW131105 JES131105 JOO131105 JYK131105 KIG131105 KSC131105 LBY131105 LLU131105 LVQ131105 MFM131105 MPI131105 MZE131105 NJA131105 NSW131105 OCS131105 OMO131105 OWK131105 PGG131105 PQC131105 PZY131105 QJU131105 QTQ131105 RDM131105 RNI131105 RXE131105 SHA131105 SQW131105 TAS131105 TKO131105 TUK131105 UEG131105 UOC131105 UXY131105 VHU131105 VRQ131105 WBM131105 WLI131105 WVE131105 A196641 IS196641 SO196641 ACK196641 AMG196641 AWC196641 BFY196641 BPU196641 BZQ196641 CJM196641 CTI196641 DDE196641 DNA196641 DWW196641 EGS196641 EQO196641 FAK196641 FKG196641 FUC196641 GDY196641 GNU196641 GXQ196641 HHM196641 HRI196641 IBE196641 ILA196641 IUW196641 JES196641 JOO196641 JYK196641 KIG196641 KSC196641 LBY196641 LLU196641 LVQ196641 MFM196641 MPI196641 MZE196641 NJA196641 NSW196641 OCS196641 OMO196641 OWK196641 PGG196641 PQC196641 PZY196641 QJU196641 QTQ196641 RDM196641 RNI196641 RXE196641 SHA196641 SQW196641 TAS196641 TKO196641 TUK196641 UEG196641 UOC196641 UXY196641 VHU196641 VRQ196641 WBM196641 WLI196641 WVE196641 A262177 IS262177 SO262177 ACK262177 AMG262177 AWC262177 BFY262177 BPU262177 BZQ262177 CJM262177 CTI262177 DDE262177 DNA262177 DWW262177 EGS262177 EQO262177 FAK262177 FKG262177 FUC262177 GDY262177 GNU262177 GXQ262177 HHM262177 HRI262177 IBE262177 ILA262177 IUW262177 JES262177 JOO262177 JYK262177 KIG262177 KSC262177 LBY262177 LLU262177 LVQ262177 MFM262177 MPI262177 MZE262177 NJA262177 NSW262177 OCS262177 OMO262177 OWK262177 PGG262177 PQC262177 PZY262177 QJU262177 QTQ262177 RDM262177 RNI262177 RXE262177 SHA262177 SQW262177 TAS262177 TKO262177 TUK262177 UEG262177 UOC262177 UXY262177 VHU262177 VRQ262177 WBM262177 WLI262177 WVE262177 A327713 IS327713 SO327713 ACK327713 AMG327713 AWC327713 BFY327713 BPU327713 BZQ327713 CJM327713 CTI327713 DDE327713 DNA327713 DWW327713 EGS327713 EQO327713 FAK327713 FKG327713 FUC327713 GDY327713 GNU327713 GXQ327713 HHM327713 HRI327713 IBE327713 ILA327713 IUW327713 JES327713 JOO327713 JYK327713 KIG327713 KSC327713 LBY327713 LLU327713 LVQ327713 MFM327713 MPI327713 MZE327713 NJA327713 NSW327713 OCS327713 OMO327713 OWK327713 PGG327713 PQC327713 PZY327713 QJU327713 QTQ327713 RDM327713 RNI327713 RXE327713 SHA327713 SQW327713 TAS327713 TKO327713 TUK327713 UEG327713 UOC327713 UXY327713 VHU327713 VRQ327713 WBM327713 WLI327713 WVE327713 A393249 IS393249 SO393249 ACK393249 AMG393249 AWC393249 BFY393249 BPU393249 BZQ393249 CJM393249 CTI393249 DDE393249 DNA393249 DWW393249 EGS393249 EQO393249 FAK393249 FKG393249 FUC393249 GDY393249 GNU393249 GXQ393249 HHM393249 HRI393249 IBE393249 ILA393249 IUW393249 JES393249 JOO393249 JYK393249 KIG393249 KSC393249 LBY393249 LLU393249 LVQ393249 MFM393249 MPI393249 MZE393249 NJA393249 NSW393249 OCS393249 OMO393249 OWK393249 PGG393249 PQC393249 PZY393249 QJU393249 QTQ393249 RDM393249 RNI393249 RXE393249 SHA393249 SQW393249 TAS393249 TKO393249 TUK393249 UEG393249 UOC393249 UXY393249 VHU393249 VRQ393249 WBM393249 WLI393249 WVE393249 A458785 IS458785 SO458785 ACK458785 AMG458785 AWC458785 BFY458785 BPU458785 BZQ458785 CJM458785 CTI458785 DDE458785 DNA458785 DWW458785 EGS458785 EQO458785 FAK458785 FKG458785 FUC458785 GDY458785 GNU458785 GXQ458785 HHM458785 HRI458785 IBE458785 ILA458785 IUW458785 JES458785 JOO458785 JYK458785 KIG458785 KSC458785 LBY458785 LLU458785 LVQ458785 MFM458785 MPI458785 MZE458785 NJA458785 NSW458785 OCS458785 OMO458785 OWK458785 PGG458785 PQC458785 PZY458785 QJU458785 QTQ458785 RDM458785 RNI458785 RXE458785 SHA458785 SQW458785 TAS458785 TKO458785 TUK458785 UEG458785 UOC458785 UXY458785 VHU458785 VRQ458785 WBM458785 WLI458785 WVE458785 A524321 IS524321 SO524321 ACK524321 AMG524321 AWC524321 BFY524321 BPU524321 BZQ524321 CJM524321 CTI524321 DDE524321 DNA524321 DWW524321 EGS524321 EQO524321 FAK524321 FKG524321 FUC524321 GDY524321 GNU524321 GXQ524321 HHM524321 HRI524321 IBE524321 ILA524321 IUW524321 JES524321 JOO524321 JYK524321 KIG524321 KSC524321 LBY524321 LLU524321 LVQ524321 MFM524321 MPI524321 MZE524321 NJA524321 NSW524321 OCS524321 OMO524321 OWK524321 PGG524321 PQC524321 PZY524321 QJU524321 QTQ524321 RDM524321 RNI524321 RXE524321 SHA524321 SQW524321 TAS524321 TKO524321 TUK524321 UEG524321 UOC524321 UXY524321 VHU524321 VRQ524321 WBM524321 WLI524321 WVE524321 A589857 IS589857 SO589857 ACK589857 AMG589857 AWC589857 BFY589857 BPU589857 BZQ589857 CJM589857 CTI589857 DDE589857 DNA589857 DWW589857 EGS589857 EQO589857 FAK589857 FKG589857 FUC589857 GDY589857 GNU589857 GXQ589857 HHM589857 HRI589857 IBE589857 ILA589857 IUW589857 JES589857 JOO589857 JYK589857 KIG589857 KSC589857 LBY589857 LLU589857 LVQ589857 MFM589857 MPI589857 MZE589857 NJA589857 NSW589857 OCS589857 OMO589857 OWK589857 PGG589857 PQC589857 PZY589857 QJU589857 QTQ589857 RDM589857 RNI589857 RXE589857 SHA589857 SQW589857 TAS589857 TKO589857 TUK589857 UEG589857 UOC589857 UXY589857 VHU589857 VRQ589857 WBM589857 WLI589857 WVE589857 A655393 IS655393 SO655393 ACK655393 AMG655393 AWC655393 BFY655393 BPU655393 BZQ655393 CJM655393 CTI655393 DDE655393 DNA655393 DWW655393 EGS655393 EQO655393 FAK655393 FKG655393 FUC655393 GDY655393 GNU655393 GXQ655393 HHM655393 HRI655393 IBE655393 ILA655393 IUW655393 JES655393 JOO655393 JYK655393 KIG655393 KSC655393 LBY655393 LLU655393 LVQ655393 MFM655393 MPI655393 MZE655393 NJA655393 NSW655393 OCS655393 OMO655393 OWK655393 PGG655393 PQC655393 PZY655393 QJU655393 QTQ655393 RDM655393 RNI655393 RXE655393 SHA655393 SQW655393 TAS655393 TKO655393 TUK655393 UEG655393 UOC655393 UXY655393 VHU655393 VRQ655393 WBM655393 WLI655393 WVE655393 A720929 IS720929 SO720929 ACK720929 AMG720929 AWC720929 BFY720929 BPU720929 BZQ720929 CJM720929 CTI720929 DDE720929 DNA720929 DWW720929 EGS720929 EQO720929 FAK720929 FKG720929 FUC720929 GDY720929 GNU720929 GXQ720929 HHM720929 HRI720929 IBE720929 ILA720929 IUW720929 JES720929 JOO720929 JYK720929 KIG720929 KSC720929 LBY720929 LLU720929 LVQ720929 MFM720929 MPI720929 MZE720929 NJA720929 NSW720929 OCS720929 OMO720929 OWK720929 PGG720929 PQC720929 PZY720929 QJU720929 QTQ720929 RDM720929 RNI720929 RXE720929 SHA720929 SQW720929 TAS720929 TKO720929 TUK720929 UEG720929 UOC720929 UXY720929 VHU720929 VRQ720929 WBM720929 WLI720929 WVE720929 A786465 IS786465 SO786465 ACK786465 AMG786465 AWC786465 BFY786465 BPU786465 BZQ786465 CJM786465 CTI786465 DDE786465 DNA786465 DWW786465 EGS786465 EQO786465 FAK786465 FKG786465 FUC786465 GDY786465 GNU786465 GXQ786465 HHM786465 HRI786465 IBE786465 ILA786465 IUW786465 JES786465 JOO786465 JYK786465 KIG786465 KSC786465 LBY786465 LLU786465 LVQ786465 MFM786465 MPI786465 MZE786465 NJA786465 NSW786465 OCS786465 OMO786465 OWK786465 PGG786465 PQC786465 PZY786465 QJU786465 QTQ786465 RDM786465 RNI786465 RXE786465 SHA786465 SQW786465 TAS786465 TKO786465 TUK786465 UEG786465 UOC786465 UXY786465 VHU786465 VRQ786465 WBM786465 WLI786465 WVE786465 A852001 IS852001 SO852001 ACK852001 AMG852001 AWC852001 BFY852001 BPU852001 BZQ852001 CJM852001 CTI852001 DDE852001 DNA852001 DWW852001 EGS852001 EQO852001 FAK852001 FKG852001 FUC852001 GDY852001 GNU852001 GXQ852001 HHM852001 HRI852001 IBE852001 ILA852001 IUW852001 JES852001 JOO852001 JYK852001 KIG852001 KSC852001 LBY852001 LLU852001 LVQ852001 MFM852001 MPI852001 MZE852001 NJA852001 NSW852001 OCS852001 OMO852001 OWK852001 PGG852001 PQC852001 PZY852001 QJU852001 QTQ852001 RDM852001 RNI852001 RXE852001 SHA852001 SQW852001 TAS852001 TKO852001 TUK852001 UEG852001 UOC852001 UXY852001 VHU852001 VRQ852001 WBM852001 WLI852001 WVE852001 A917537 IS917537 SO917537 ACK917537 AMG917537 AWC917537 BFY917537 BPU917537 BZQ917537 CJM917537 CTI917537 DDE917537 DNA917537 DWW917537 EGS917537 EQO917537 FAK917537 FKG917537 FUC917537 GDY917537 GNU917537 GXQ917537 HHM917537 HRI917537 IBE917537 ILA917537 IUW917537 JES917537 JOO917537 JYK917537 KIG917537 KSC917537 LBY917537 LLU917537 LVQ917537 MFM917537 MPI917537 MZE917537 NJA917537 NSW917537 OCS917537 OMO917537 OWK917537 PGG917537 PQC917537 PZY917537 QJU917537 QTQ917537 RDM917537 RNI917537 RXE917537 SHA917537 SQW917537 TAS917537 TKO917537 TUK917537 UEG917537 UOC917537 UXY917537 VHU917537 VRQ917537 WBM917537 WLI917537 WVE917537 A983073 IS983073 SO983073 ACK983073 AMG983073 AWC983073 BFY983073 BPU983073 BZQ983073 CJM983073 CTI983073 DDE983073 DNA983073 DWW983073 EGS983073 EQO983073 FAK983073 FKG983073 FUC983073 GDY983073 GNU983073 GXQ983073 HHM983073 HRI983073 IBE983073 ILA983073 IUW983073 JES983073 JOO983073 JYK983073 KIG983073 KSC983073 LBY983073 LLU983073 LVQ983073 MFM983073 MPI983073 MZE983073 NJA983073 NSW983073 OCS983073 OMO983073 OWK983073 PGG983073 PQC983073 PZY983073 QJU983073 QTQ983073 RDM983073 RNI983073 RXE983073 SHA983073 SQW983073 TAS983073 TKO983073 TUK983073 UEG983073 UOC983073 UXY983073 VHU983073 VRQ983073 WBM983073 WLI983073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opLeftCell="A79" zoomScale="50" zoomScaleNormal="50" workbookViewId="0">
      <selection activeCell="C91" sqref="C91"/>
    </sheetView>
  </sheetViews>
  <sheetFormatPr baseColWidth="10" defaultRowHeight="14.4" x14ac:dyDescent="0.3"/>
  <cols>
    <col min="1" max="1" width="3.109375" style="9" bestFit="1" customWidth="1"/>
    <col min="2" max="2" width="58.88671875" style="9" customWidth="1"/>
    <col min="3" max="3" width="31.109375" style="9" customWidth="1"/>
    <col min="4" max="4" width="26.6640625" style="9" customWidth="1"/>
    <col min="5" max="5" width="25" style="9" customWidth="1"/>
    <col min="6" max="7" width="29.6640625" style="9" customWidth="1"/>
    <col min="8" max="8" width="23" style="9" customWidth="1"/>
    <col min="9" max="9" width="27.33203125" style="9" customWidth="1"/>
    <col min="10" max="10" width="17.5546875" style="9" customWidth="1"/>
    <col min="11" max="11" width="14.6640625" style="9" customWidth="1"/>
    <col min="12" max="12" width="17.6640625" style="9" customWidth="1"/>
    <col min="13" max="13" width="26.33203125" style="9" customWidth="1"/>
    <col min="14" max="14" width="22.109375" style="9" customWidth="1"/>
    <col min="15" max="15" width="26.109375" style="9" customWidth="1"/>
    <col min="16" max="16" width="19.5546875" style="9" bestFit="1" customWidth="1"/>
    <col min="17" max="17" width="21.88671875" style="9" customWidth="1"/>
    <col min="18" max="18" width="18.33203125" style="9" customWidth="1"/>
    <col min="19" max="22" width="6.44140625" style="9" customWidth="1"/>
    <col min="23" max="251" width="11.554687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554687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554687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554687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554687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554687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554687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554687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554687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554687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554687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554687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554687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554687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554687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554687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554687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554687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554687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554687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554687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554687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554687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554687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554687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554687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554687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554687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554687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554687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554687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554687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554687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554687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554687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554687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554687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554687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554687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554687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554687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554687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554687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554687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554687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554687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554687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554687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554687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554687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554687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554687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554687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554687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554687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554687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554687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554687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554687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554687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554687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554687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554687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5546875" style="9"/>
    <col min="16372" max="16384" width="11.44140625" style="9" customWidth="1"/>
  </cols>
  <sheetData>
    <row r="2" spans="1:16" ht="25.8" x14ac:dyDescent="0.3">
      <c r="B2" s="324" t="s">
        <v>61</v>
      </c>
      <c r="C2" s="325"/>
      <c r="D2" s="325"/>
      <c r="E2" s="325"/>
      <c r="F2" s="325"/>
      <c r="G2" s="325"/>
      <c r="H2" s="325"/>
      <c r="I2" s="325"/>
      <c r="J2" s="325"/>
      <c r="K2" s="325"/>
      <c r="L2" s="325"/>
      <c r="M2" s="325"/>
      <c r="N2" s="325"/>
      <c r="O2" s="325"/>
      <c r="P2" s="325"/>
    </row>
    <row r="4" spans="1:16" ht="25.8" x14ac:dyDescent="0.3">
      <c r="B4" s="339" t="s">
        <v>47</v>
      </c>
      <c r="C4" s="339"/>
      <c r="D4" s="339"/>
      <c r="E4" s="339"/>
      <c r="F4" s="339"/>
      <c r="G4" s="339"/>
      <c r="H4" s="339"/>
      <c r="I4" s="339"/>
      <c r="J4" s="339"/>
      <c r="K4" s="339"/>
      <c r="L4" s="339"/>
      <c r="M4" s="339"/>
      <c r="N4" s="339"/>
      <c r="O4" s="339"/>
      <c r="P4" s="339"/>
    </row>
    <row r="5" spans="1:16" s="85" customFormat="1" ht="39.75" customHeight="1" x14ac:dyDescent="0.4">
      <c r="A5" s="360" t="s">
        <v>117</v>
      </c>
      <c r="B5" s="360"/>
      <c r="C5" s="360"/>
      <c r="D5" s="360"/>
      <c r="E5" s="360"/>
      <c r="F5" s="360"/>
      <c r="G5" s="360"/>
      <c r="H5" s="360"/>
      <c r="I5" s="360"/>
      <c r="J5" s="360"/>
      <c r="K5" s="360"/>
      <c r="L5" s="360"/>
    </row>
    <row r="6" spans="1:16" ht="15" thickBot="1" x14ac:dyDescent="0.35"/>
    <row r="7" spans="1:16" ht="21.6" thickBot="1" x14ac:dyDescent="0.35">
      <c r="B7" s="11" t="s">
        <v>4</v>
      </c>
      <c r="C7" s="342" t="s">
        <v>554</v>
      </c>
      <c r="D7" s="342"/>
      <c r="E7" s="342"/>
      <c r="F7" s="342"/>
      <c r="G7" s="342"/>
      <c r="H7" s="342"/>
      <c r="I7" s="342"/>
      <c r="J7" s="342"/>
      <c r="K7" s="342"/>
      <c r="L7" s="342"/>
      <c r="M7" s="342"/>
      <c r="N7" s="343"/>
    </row>
    <row r="8" spans="1:16" ht="16.2" thickBot="1" x14ac:dyDescent="0.35">
      <c r="B8" s="12" t="s">
        <v>5</v>
      </c>
      <c r="C8" s="342"/>
      <c r="D8" s="342"/>
      <c r="E8" s="342"/>
      <c r="F8" s="342"/>
      <c r="G8" s="342"/>
      <c r="H8" s="342"/>
      <c r="I8" s="342"/>
      <c r="J8" s="342"/>
      <c r="K8" s="342"/>
      <c r="L8" s="342"/>
      <c r="M8" s="342"/>
      <c r="N8" s="343"/>
    </row>
    <row r="9" spans="1:16" ht="16.2" thickBot="1" x14ac:dyDescent="0.35">
      <c r="B9" s="12" t="s">
        <v>6</v>
      </c>
      <c r="C9" s="342"/>
      <c r="D9" s="342"/>
      <c r="E9" s="342"/>
      <c r="F9" s="342"/>
      <c r="G9" s="342"/>
      <c r="H9" s="342"/>
      <c r="I9" s="342"/>
      <c r="J9" s="342"/>
      <c r="K9" s="342"/>
      <c r="L9" s="342"/>
      <c r="M9" s="342"/>
      <c r="N9" s="343"/>
    </row>
    <row r="10" spans="1:16" ht="16.2" thickBot="1" x14ac:dyDescent="0.35">
      <c r="B10" s="12" t="s">
        <v>7</v>
      </c>
      <c r="C10" s="342"/>
      <c r="D10" s="342"/>
      <c r="E10" s="342"/>
      <c r="F10" s="342"/>
      <c r="G10" s="342"/>
      <c r="H10" s="342"/>
      <c r="I10" s="342"/>
      <c r="J10" s="342"/>
      <c r="K10" s="342"/>
      <c r="L10" s="342"/>
      <c r="M10" s="342"/>
      <c r="N10" s="343"/>
    </row>
    <row r="11" spans="1:16" ht="16.2" thickBot="1" x14ac:dyDescent="0.35">
      <c r="B11" s="12" t="s">
        <v>8</v>
      </c>
      <c r="C11" s="366">
        <v>17</v>
      </c>
      <c r="D11" s="366"/>
      <c r="E11" s="367"/>
      <c r="F11" s="32"/>
      <c r="G11" s="32"/>
      <c r="H11" s="32"/>
      <c r="I11" s="32"/>
      <c r="J11" s="32"/>
      <c r="K11" s="32"/>
      <c r="L11" s="32"/>
      <c r="M11" s="32"/>
      <c r="N11" s="33"/>
    </row>
    <row r="12" spans="1:16" ht="16.2" thickBot="1" x14ac:dyDescent="0.35">
      <c r="B12" s="14" t="s">
        <v>9</v>
      </c>
      <c r="C12" s="256">
        <v>41979</v>
      </c>
      <c r="D12" s="16"/>
      <c r="E12" s="16"/>
      <c r="F12" s="16"/>
      <c r="G12" s="16"/>
      <c r="H12" s="16"/>
      <c r="I12" s="16"/>
      <c r="J12" s="16"/>
      <c r="K12" s="16"/>
      <c r="L12" s="16"/>
      <c r="M12" s="16"/>
      <c r="N12" s="17"/>
    </row>
    <row r="13" spans="1:16" ht="15.6" x14ac:dyDescent="0.3">
      <c r="B13" s="13"/>
      <c r="C13" s="18"/>
      <c r="D13" s="19"/>
      <c r="E13" s="19"/>
      <c r="F13" s="19"/>
      <c r="G13" s="19"/>
      <c r="H13" s="19"/>
      <c r="I13" s="88"/>
      <c r="J13" s="88"/>
      <c r="K13" s="88"/>
      <c r="L13" s="88"/>
      <c r="M13" s="88"/>
      <c r="N13" s="19"/>
    </row>
    <row r="14" spans="1:16" x14ac:dyDescent="0.3">
      <c r="I14" s="88"/>
      <c r="J14" s="88"/>
      <c r="K14" s="88"/>
      <c r="L14" s="88"/>
      <c r="M14" s="88"/>
      <c r="N14" s="89"/>
    </row>
    <row r="15" spans="1:16" ht="45.75" customHeight="1" x14ac:dyDescent="0.3">
      <c r="B15" s="363" t="s">
        <v>63</v>
      </c>
      <c r="C15" s="363"/>
      <c r="D15" s="228" t="s">
        <v>12</v>
      </c>
      <c r="E15" s="228" t="s">
        <v>13</v>
      </c>
      <c r="F15" s="228" t="s">
        <v>28</v>
      </c>
      <c r="G15" s="74"/>
      <c r="I15" s="34"/>
      <c r="J15" s="34"/>
      <c r="K15" s="34"/>
      <c r="L15" s="34"/>
      <c r="M15" s="34"/>
      <c r="N15" s="89"/>
    </row>
    <row r="16" spans="1:16" x14ac:dyDescent="0.3">
      <c r="B16" s="363"/>
      <c r="C16" s="363"/>
      <c r="D16" s="228">
        <v>17</v>
      </c>
      <c r="E16" s="111">
        <v>455245258</v>
      </c>
      <c r="F16" s="111">
        <v>218</v>
      </c>
      <c r="G16" s="75"/>
      <c r="I16" s="35"/>
      <c r="J16" s="35"/>
      <c r="K16" s="35"/>
      <c r="L16" s="35"/>
      <c r="M16" s="35"/>
      <c r="N16" s="89"/>
    </row>
    <row r="17" spans="1:14" x14ac:dyDescent="0.3">
      <c r="B17" s="363"/>
      <c r="C17" s="363"/>
      <c r="D17" s="228"/>
      <c r="E17" s="111"/>
      <c r="F17" s="111"/>
      <c r="G17" s="75"/>
      <c r="I17" s="35"/>
      <c r="J17" s="35"/>
      <c r="K17" s="35"/>
      <c r="L17" s="35"/>
      <c r="M17" s="35"/>
      <c r="N17" s="89"/>
    </row>
    <row r="18" spans="1:14" x14ac:dyDescent="0.3">
      <c r="B18" s="363"/>
      <c r="C18" s="363"/>
      <c r="D18" s="228"/>
      <c r="E18" s="111"/>
      <c r="F18" s="111"/>
      <c r="G18" s="75"/>
      <c r="I18" s="35"/>
      <c r="J18" s="35"/>
      <c r="K18" s="35"/>
      <c r="L18" s="35"/>
      <c r="M18" s="35"/>
      <c r="N18" s="89"/>
    </row>
    <row r="19" spans="1:14" x14ac:dyDescent="0.3">
      <c r="B19" s="363"/>
      <c r="C19" s="363"/>
      <c r="D19" s="228"/>
      <c r="E19" s="255"/>
      <c r="F19" s="111"/>
      <c r="G19" s="75"/>
      <c r="H19" s="22"/>
      <c r="I19" s="35"/>
      <c r="J19" s="35"/>
      <c r="K19" s="35"/>
      <c r="L19" s="35"/>
      <c r="M19" s="35"/>
      <c r="N19" s="20"/>
    </row>
    <row r="20" spans="1:14" x14ac:dyDescent="0.3">
      <c r="B20" s="363"/>
      <c r="C20" s="363"/>
      <c r="D20" s="228"/>
      <c r="E20" s="255"/>
      <c r="F20" s="111"/>
      <c r="G20" s="75"/>
      <c r="H20" s="22"/>
      <c r="I20" s="37"/>
      <c r="J20" s="37"/>
      <c r="K20" s="37"/>
      <c r="L20" s="37"/>
      <c r="M20" s="37"/>
      <c r="N20" s="20"/>
    </row>
    <row r="21" spans="1:14" x14ac:dyDescent="0.3">
      <c r="B21" s="363"/>
      <c r="C21" s="363"/>
      <c r="D21" s="228"/>
      <c r="E21" s="255"/>
      <c r="F21" s="111"/>
      <c r="G21" s="75"/>
      <c r="H21" s="22"/>
      <c r="I21" s="88"/>
      <c r="J21" s="88"/>
      <c r="K21" s="88"/>
      <c r="L21" s="88"/>
      <c r="M21" s="88"/>
      <c r="N21" s="20"/>
    </row>
    <row r="22" spans="1:14" x14ac:dyDescent="0.3">
      <c r="B22" s="363"/>
      <c r="C22" s="363"/>
      <c r="D22" s="228"/>
      <c r="E22" s="255"/>
      <c r="F22" s="111"/>
      <c r="G22" s="75"/>
      <c r="H22" s="22"/>
      <c r="I22" s="88"/>
      <c r="J22" s="88"/>
      <c r="K22" s="88"/>
      <c r="L22" s="88"/>
      <c r="M22" s="88"/>
      <c r="N22" s="20"/>
    </row>
    <row r="23" spans="1:14" ht="15" thickBot="1" x14ac:dyDescent="0.35">
      <c r="B23" s="340" t="s">
        <v>14</v>
      </c>
      <c r="C23" s="341"/>
      <c r="D23" s="228"/>
      <c r="E23" s="254">
        <f>SUM(E16:E22)</f>
        <v>455245258</v>
      </c>
      <c r="F23" s="111">
        <f>SUM(F16:F22)</f>
        <v>218</v>
      </c>
      <c r="G23" s="75"/>
      <c r="H23" s="22"/>
      <c r="I23" s="88"/>
      <c r="J23" s="88"/>
      <c r="K23" s="88"/>
      <c r="L23" s="88"/>
      <c r="M23" s="88"/>
      <c r="N23" s="20"/>
    </row>
    <row r="24" spans="1:14" ht="29.4" thickBot="1" x14ac:dyDescent="0.35">
      <c r="A24" s="39"/>
      <c r="B24" s="48" t="s">
        <v>15</v>
      </c>
      <c r="C24" s="48" t="s">
        <v>64</v>
      </c>
      <c r="E24" s="34"/>
      <c r="F24" s="34"/>
      <c r="G24" s="34"/>
      <c r="H24" s="34"/>
      <c r="I24" s="10"/>
      <c r="J24" s="10"/>
      <c r="K24" s="10"/>
      <c r="L24" s="10"/>
      <c r="M24" s="10"/>
    </row>
    <row r="25" spans="1:14" ht="15" thickBot="1" x14ac:dyDescent="0.35">
      <c r="A25" s="40">
        <v>1</v>
      </c>
      <c r="C25" s="41">
        <f>+F23*80%</f>
        <v>174.4</v>
      </c>
      <c r="D25" s="38"/>
      <c r="E25" s="253">
        <f>E23</f>
        <v>455245258</v>
      </c>
      <c r="F25" s="36"/>
      <c r="G25" s="36"/>
      <c r="H25" s="36"/>
      <c r="I25" s="23"/>
      <c r="J25" s="23"/>
      <c r="K25" s="23"/>
      <c r="L25" s="23"/>
      <c r="M25" s="23"/>
    </row>
    <row r="26" spans="1:14" x14ac:dyDescent="0.3">
      <c r="A26" s="234"/>
      <c r="C26" s="82"/>
      <c r="D26" s="35"/>
      <c r="E26" s="252"/>
      <c r="F26" s="36"/>
      <c r="G26" s="36"/>
      <c r="H26" s="36"/>
      <c r="I26" s="23"/>
      <c r="J26" s="23"/>
      <c r="K26" s="23"/>
      <c r="L26" s="23"/>
      <c r="M26" s="23"/>
    </row>
    <row r="27" spans="1:14" x14ac:dyDescent="0.3">
      <c r="A27" s="234"/>
      <c r="C27" s="82"/>
      <c r="D27" s="35"/>
      <c r="E27" s="252"/>
      <c r="F27" s="36"/>
      <c r="G27" s="36"/>
      <c r="H27" s="36"/>
      <c r="I27" s="23"/>
      <c r="J27" s="23"/>
      <c r="K27" s="23"/>
      <c r="L27" s="23"/>
      <c r="M27" s="23"/>
    </row>
    <row r="28" spans="1:14" x14ac:dyDescent="0.3">
      <c r="A28" s="234"/>
      <c r="B28" s="262" t="s">
        <v>95</v>
      </c>
      <c r="C28" s="222"/>
      <c r="D28" s="222"/>
      <c r="E28" s="85"/>
      <c r="F28" s="85"/>
      <c r="G28" s="85"/>
      <c r="H28" s="85"/>
      <c r="I28" s="88"/>
      <c r="J28" s="88"/>
      <c r="K28" s="88"/>
      <c r="L28" s="88"/>
      <c r="M28" s="88"/>
      <c r="N28" s="89"/>
    </row>
    <row r="29" spans="1:14" x14ac:dyDescent="0.3">
      <c r="A29" s="234"/>
      <c r="B29" s="222"/>
      <c r="C29" s="222"/>
      <c r="D29" s="222"/>
      <c r="E29" s="85"/>
      <c r="F29" s="85"/>
      <c r="G29" s="85"/>
      <c r="H29" s="85"/>
      <c r="I29" s="88"/>
      <c r="J29" s="88"/>
      <c r="K29" s="88"/>
      <c r="L29" s="88"/>
      <c r="M29" s="88"/>
      <c r="N29" s="89"/>
    </row>
    <row r="30" spans="1:14" x14ac:dyDescent="0.3">
      <c r="A30" s="234"/>
      <c r="B30" s="261" t="s">
        <v>32</v>
      </c>
      <c r="C30" s="261" t="s">
        <v>96</v>
      </c>
      <c r="D30" s="261" t="s">
        <v>97</v>
      </c>
      <c r="E30" s="85"/>
      <c r="F30" s="85"/>
      <c r="G30" s="85"/>
      <c r="H30" s="85"/>
      <c r="I30" s="88"/>
      <c r="J30" s="88"/>
      <c r="K30" s="88"/>
      <c r="L30" s="88"/>
      <c r="M30" s="88"/>
      <c r="N30" s="89"/>
    </row>
    <row r="31" spans="1:14" x14ac:dyDescent="0.3">
      <c r="A31" s="234"/>
      <c r="B31" s="220" t="s">
        <v>98</v>
      </c>
      <c r="C31" s="258" t="s">
        <v>386</v>
      </c>
      <c r="D31" s="220"/>
      <c r="E31" s="85"/>
      <c r="F31" s="85"/>
      <c r="G31" s="85"/>
      <c r="H31" s="85"/>
      <c r="I31" s="88"/>
      <c r="J31" s="88"/>
      <c r="K31" s="88"/>
      <c r="L31" s="88"/>
      <c r="M31" s="88"/>
      <c r="N31" s="89"/>
    </row>
    <row r="32" spans="1:14" x14ac:dyDescent="0.3">
      <c r="A32" s="234"/>
      <c r="B32" s="220" t="s">
        <v>99</v>
      </c>
      <c r="C32" s="258" t="s">
        <v>386</v>
      </c>
      <c r="D32" s="220"/>
      <c r="E32" s="85"/>
      <c r="F32" s="85"/>
      <c r="G32" s="85"/>
      <c r="H32" s="85"/>
      <c r="I32" s="88"/>
      <c r="J32" s="88"/>
      <c r="K32" s="88"/>
      <c r="L32" s="88"/>
      <c r="M32" s="88"/>
      <c r="N32" s="89"/>
    </row>
    <row r="33" spans="1:14" x14ac:dyDescent="0.3">
      <c r="A33" s="234"/>
      <c r="B33" s="220" t="s">
        <v>100</v>
      </c>
      <c r="C33" s="258" t="s">
        <v>386</v>
      </c>
      <c r="D33" s="220"/>
      <c r="E33" s="85"/>
      <c r="F33" s="85"/>
      <c r="G33" s="85"/>
      <c r="H33" s="85"/>
      <c r="I33" s="88"/>
      <c r="J33" s="88"/>
      <c r="K33" s="88"/>
      <c r="L33" s="88"/>
      <c r="M33" s="88"/>
      <c r="N33" s="89"/>
    </row>
    <row r="34" spans="1:14" x14ac:dyDescent="0.3">
      <c r="A34" s="234"/>
      <c r="B34" s="220" t="s">
        <v>101</v>
      </c>
      <c r="C34" s="258" t="s">
        <v>386</v>
      </c>
      <c r="D34" s="220"/>
      <c r="E34" s="85"/>
      <c r="F34" s="85"/>
      <c r="G34" s="85"/>
      <c r="H34" s="85"/>
      <c r="I34" s="88"/>
      <c r="J34" s="88"/>
      <c r="K34" s="88"/>
      <c r="L34" s="88"/>
      <c r="M34" s="88"/>
      <c r="N34" s="89"/>
    </row>
    <row r="35" spans="1:14" x14ac:dyDescent="0.3">
      <c r="A35" s="234"/>
      <c r="B35" s="85"/>
      <c r="C35" s="85"/>
      <c r="D35" s="85"/>
      <c r="E35" s="85"/>
      <c r="F35" s="85"/>
      <c r="G35" s="85"/>
      <c r="H35" s="85"/>
      <c r="I35" s="88"/>
      <c r="J35" s="88"/>
      <c r="K35" s="88"/>
      <c r="L35" s="88"/>
      <c r="M35" s="88"/>
      <c r="N35" s="89"/>
    </row>
    <row r="36" spans="1:14" x14ac:dyDescent="0.3">
      <c r="A36" s="234"/>
      <c r="B36" s="85"/>
      <c r="C36" s="85"/>
      <c r="D36" s="85"/>
      <c r="E36" s="85"/>
      <c r="F36" s="85"/>
      <c r="G36" s="85"/>
      <c r="H36" s="85"/>
      <c r="I36" s="88"/>
      <c r="J36" s="88"/>
      <c r="K36" s="88"/>
      <c r="L36" s="88"/>
      <c r="M36" s="88"/>
      <c r="N36" s="89"/>
    </row>
    <row r="37" spans="1:14" x14ac:dyDescent="0.3">
      <c r="A37" s="234"/>
      <c r="B37" s="103" t="s">
        <v>102</v>
      </c>
      <c r="C37" s="85"/>
      <c r="D37" s="85"/>
      <c r="E37" s="85"/>
      <c r="F37" s="85"/>
      <c r="G37" s="85"/>
      <c r="H37" s="85"/>
      <c r="I37" s="88"/>
      <c r="J37" s="88"/>
      <c r="K37" s="88"/>
      <c r="L37" s="88"/>
      <c r="M37" s="88"/>
      <c r="N37" s="89"/>
    </row>
    <row r="38" spans="1:14" x14ac:dyDescent="0.3">
      <c r="A38" s="234"/>
      <c r="B38" s="85"/>
      <c r="C38" s="85"/>
      <c r="D38" s="85"/>
      <c r="E38" s="85"/>
      <c r="F38" s="85"/>
      <c r="G38" s="85"/>
      <c r="H38" s="85"/>
      <c r="I38" s="88"/>
      <c r="J38" s="88"/>
      <c r="K38" s="88"/>
      <c r="L38" s="88"/>
      <c r="M38" s="88"/>
      <c r="N38" s="89"/>
    </row>
    <row r="39" spans="1:14" x14ac:dyDescent="0.3">
      <c r="A39" s="234"/>
      <c r="B39" s="85"/>
      <c r="C39" s="85"/>
      <c r="D39" s="85"/>
      <c r="E39" s="85"/>
      <c r="F39" s="85"/>
      <c r="G39" s="85"/>
      <c r="H39" s="85"/>
      <c r="I39" s="88"/>
      <c r="J39" s="88"/>
      <c r="K39" s="88"/>
      <c r="L39" s="88"/>
      <c r="M39" s="88"/>
      <c r="N39" s="89"/>
    </row>
    <row r="40" spans="1:14" x14ac:dyDescent="0.3">
      <c r="A40" s="234"/>
      <c r="B40" s="106" t="s">
        <v>32</v>
      </c>
      <c r="C40" s="106" t="s">
        <v>57</v>
      </c>
      <c r="D40" s="105" t="s">
        <v>50</v>
      </c>
      <c r="E40" s="105" t="s">
        <v>16</v>
      </c>
      <c r="F40" s="85"/>
      <c r="G40" s="85"/>
      <c r="H40" s="85"/>
      <c r="I40" s="88"/>
      <c r="J40" s="88"/>
      <c r="K40" s="88"/>
      <c r="L40" s="88"/>
      <c r="M40" s="88"/>
      <c r="N40" s="89"/>
    </row>
    <row r="41" spans="1:14" ht="27.6" x14ac:dyDescent="0.3">
      <c r="A41" s="234"/>
      <c r="B41" s="86" t="s">
        <v>103</v>
      </c>
      <c r="C41" s="87">
        <v>40</v>
      </c>
      <c r="D41" s="225">
        <v>40</v>
      </c>
      <c r="E41" s="335">
        <f>+D41+D42</f>
        <v>100</v>
      </c>
      <c r="F41" s="85"/>
      <c r="G41" s="85"/>
      <c r="H41" s="85"/>
      <c r="I41" s="88"/>
      <c r="J41" s="88"/>
      <c r="K41" s="88"/>
      <c r="L41" s="88"/>
      <c r="M41" s="88"/>
      <c r="N41" s="89"/>
    </row>
    <row r="42" spans="1:14" ht="55.2" x14ac:dyDescent="0.3">
      <c r="A42" s="234"/>
      <c r="B42" s="86" t="s">
        <v>104</v>
      </c>
      <c r="C42" s="87">
        <v>60</v>
      </c>
      <c r="D42" s="225">
        <v>60</v>
      </c>
      <c r="E42" s="336"/>
      <c r="F42" s="85"/>
      <c r="G42" s="85"/>
      <c r="H42" s="85"/>
      <c r="I42" s="88"/>
      <c r="J42" s="88"/>
      <c r="K42" s="88"/>
      <c r="L42" s="88"/>
      <c r="M42" s="88"/>
      <c r="N42" s="89"/>
    </row>
    <row r="43" spans="1:14" x14ac:dyDescent="0.3">
      <c r="A43" s="234"/>
      <c r="C43" s="82"/>
      <c r="D43" s="35"/>
      <c r="E43" s="252"/>
      <c r="F43" s="36"/>
      <c r="G43" s="36"/>
      <c r="H43" s="36"/>
      <c r="I43" s="23"/>
      <c r="J43" s="23"/>
      <c r="K43" s="23"/>
      <c r="L43" s="23"/>
      <c r="M43" s="23"/>
    </row>
    <row r="44" spans="1:14" x14ac:dyDescent="0.3">
      <c r="A44" s="234"/>
      <c r="C44" s="82"/>
      <c r="D44" s="35"/>
      <c r="E44" s="252"/>
      <c r="F44" s="36"/>
      <c r="G44" s="36"/>
      <c r="H44" s="36"/>
      <c r="I44" s="23"/>
      <c r="J44" s="23"/>
      <c r="K44" s="23"/>
      <c r="L44" s="23"/>
      <c r="M44" s="23"/>
    </row>
    <row r="45" spans="1:14" x14ac:dyDescent="0.3">
      <c r="A45" s="234"/>
      <c r="C45" s="82"/>
      <c r="D45" s="35"/>
      <c r="E45" s="252"/>
      <c r="F45" s="36"/>
      <c r="G45" s="36"/>
      <c r="H45" s="36"/>
      <c r="I45" s="23"/>
      <c r="J45" s="23"/>
      <c r="K45" s="23"/>
      <c r="L45" s="23"/>
      <c r="M45" s="23"/>
    </row>
    <row r="46" spans="1:14" ht="15" thickBot="1" x14ac:dyDescent="0.35">
      <c r="M46" s="365" t="s">
        <v>34</v>
      </c>
      <c r="N46" s="365"/>
    </row>
    <row r="47" spans="1:14" x14ac:dyDescent="0.3">
      <c r="B47" s="112" t="s">
        <v>29</v>
      </c>
      <c r="M47" s="59"/>
      <c r="N47" s="59"/>
    </row>
    <row r="48" spans="1:14" ht="15" thickBot="1" x14ac:dyDescent="0.35">
      <c r="M48" s="59"/>
      <c r="N48" s="59"/>
    </row>
    <row r="49" spans="1:26" s="88" customFormat="1" ht="109.5" customHeight="1" x14ac:dyDescent="0.3">
      <c r="B49" s="99" t="s">
        <v>105</v>
      </c>
      <c r="C49" s="99" t="s">
        <v>106</v>
      </c>
      <c r="D49" s="99" t="s">
        <v>107</v>
      </c>
      <c r="E49" s="99" t="s">
        <v>44</v>
      </c>
      <c r="F49" s="99" t="s">
        <v>22</v>
      </c>
      <c r="G49" s="99" t="s">
        <v>65</v>
      </c>
      <c r="H49" s="99" t="s">
        <v>17</v>
      </c>
      <c r="I49" s="99" t="s">
        <v>10</v>
      </c>
      <c r="J49" s="99" t="s">
        <v>30</v>
      </c>
      <c r="K49" s="99" t="s">
        <v>60</v>
      </c>
      <c r="L49" s="99" t="s">
        <v>20</v>
      </c>
      <c r="M49" s="84" t="s">
        <v>26</v>
      </c>
      <c r="N49" s="99" t="s">
        <v>108</v>
      </c>
      <c r="O49" s="99" t="s">
        <v>35</v>
      </c>
      <c r="P49" s="227" t="s">
        <v>11</v>
      </c>
      <c r="Q49" s="227" t="s">
        <v>19</v>
      </c>
    </row>
    <row r="50" spans="1:26" s="94" customFormat="1" ht="72" x14ac:dyDescent="0.3">
      <c r="A50" s="42">
        <v>1</v>
      </c>
      <c r="B50" s="95" t="s">
        <v>385</v>
      </c>
      <c r="C50" s="95" t="s">
        <v>385</v>
      </c>
      <c r="D50" s="95" t="s">
        <v>125</v>
      </c>
      <c r="E50" s="95" t="s">
        <v>449</v>
      </c>
      <c r="F50" s="91" t="s">
        <v>96</v>
      </c>
      <c r="G50" s="108" t="s">
        <v>359</v>
      </c>
      <c r="H50" s="115">
        <v>40844</v>
      </c>
      <c r="I50" s="115">
        <v>41015</v>
      </c>
      <c r="J50" s="92" t="s">
        <v>97</v>
      </c>
      <c r="K50" s="251">
        <v>5.27</v>
      </c>
      <c r="L50" s="83">
        <v>0.43</v>
      </c>
      <c r="M50" s="117">
        <v>298</v>
      </c>
      <c r="N50" s="83" t="s">
        <v>359</v>
      </c>
      <c r="O50" s="26">
        <v>102481008</v>
      </c>
      <c r="P50" s="26">
        <v>53</v>
      </c>
      <c r="Q50" s="114"/>
      <c r="R50" s="93"/>
      <c r="S50" s="93"/>
      <c r="T50" s="93"/>
      <c r="U50" s="93"/>
      <c r="V50" s="93"/>
      <c r="W50" s="93"/>
      <c r="X50" s="93"/>
      <c r="Y50" s="93"/>
      <c r="Z50" s="93"/>
    </row>
    <row r="51" spans="1:26" s="94" customFormat="1" ht="72" x14ac:dyDescent="0.3">
      <c r="A51" s="42">
        <f t="shared" ref="A51:A57" si="0">+A50+1</f>
        <v>2</v>
      </c>
      <c r="B51" s="95" t="s">
        <v>385</v>
      </c>
      <c r="C51" s="95" t="s">
        <v>385</v>
      </c>
      <c r="D51" s="95" t="s">
        <v>125</v>
      </c>
      <c r="E51" s="95" t="s">
        <v>448</v>
      </c>
      <c r="F51" s="91" t="s">
        <v>96</v>
      </c>
      <c r="G51" s="91" t="s">
        <v>359</v>
      </c>
      <c r="H51" s="115">
        <v>41002</v>
      </c>
      <c r="I51" s="115">
        <v>41167</v>
      </c>
      <c r="J51" s="92" t="s">
        <v>97</v>
      </c>
      <c r="K51" s="251">
        <f>(I51-H51)/30</f>
        <v>5.5</v>
      </c>
      <c r="L51" s="92" t="s">
        <v>359</v>
      </c>
      <c r="M51" s="117">
        <v>58</v>
      </c>
      <c r="N51" s="83" t="s">
        <v>359</v>
      </c>
      <c r="O51" s="26">
        <v>35467943</v>
      </c>
      <c r="P51" s="26">
        <v>54</v>
      </c>
      <c r="Q51" s="109"/>
      <c r="R51" s="93"/>
      <c r="S51" s="93"/>
      <c r="T51" s="93"/>
      <c r="U51" s="93"/>
      <c r="V51" s="93"/>
      <c r="W51" s="93"/>
      <c r="X51" s="93"/>
      <c r="Y51" s="93"/>
      <c r="Z51" s="93"/>
    </row>
    <row r="52" spans="1:26" s="94" customFormat="1" ht="72" x14ac:dyDescent="0.3">
      <c r="A52" s="42">
        <f t="shared" si="0"/>
        <v>3</v>
      </c>
      <c r="B52" s="95" t="s">
        <v>385</v>
      </c>
      <c r="C52" s="95" t="s">
        <v>385</v>
      </c>
      <c r="D52" s="95" t="s">
        <v>122</v>
      </c>
      <c r="E52" s="117">
        <v>654</v>
      </c>
      <c r="F52" s="91" t="s">
        <v>96</v>
      </c>
      <c r="G52" s="91" t="s">
        <v>359</v>
      </c>
      <c r="H52" s="115">
        <v>41246</v>
      </c>
      <c r="I52" s="115">
        <v>41655</v>
      </c>
      <c r="J52" s="92" t="s">
        <v>97</v>
      </c>
      <c r="K52" s="251">
        <f>(I52-H52)/30</f>
        <v>13.633333333333333</v>
      </c>
      <c r="L52" s="92" t="s">
        <v>359</v>
      </c>
      <c r="M52" s="149">
        <v>78</v>
      </c>
      <c r="N52" s="83" t="s">
        <v>359</v>
      </c>
      <c r="O52" s="26">
        <v>381032890</v>
      </c>
      <c r="P52" s="26" t="s">
        <v>447</v>
      </c>
      <c r="Q52" s="109"/>
      <c r="R52" s="93"/>
      <c r="S52" s="93"/>
      <c r="T52" s="93"/>
      <c r="U52" s="93"/>
      <c r="V52" s="93"/>
      <c r="W52" s="93"/>
      <c r="X52" s="93"/>
      <c r="Y52" s="93"/>
      <c r="Z52" s="93"/>
    </row>
    <row r="53" spans="1:26" s="94" customFormat="1" x14ac:dyDescent="0.3">
      <c r="A53" s="42">
        <f t="shared" si="0"/>
        <v>4</v>
      </c>
      <c r="B53" s="95"/>
      <c r="C53" s="96"/>
      <c r="D53" s="95"/>
      <c r="E53" s="117"/>
      <c r="F53" s="91"/>
      <c r="G53" s="91"/>
      <c r="H53" s="115"/>
      <c r="I53" s="115"/>
      <c r="J53" s="92"/>
      <c r="K53" s="92"/>
      <c r="L53" s="92"/>
      <c r="M53" s="83"/>
      <c r="N53" s="83"/>
      <c r="O53" s="26"/>
      <c r="P53" s="26"/>
      <c r="Q53" s="109"/>
      <c r="R53" s="93"/>
      <c r="S53" s="93"/>
      <c r="T53" s="93"/>
      <c r="U53" s="93"/>
      <c r="V53" s="93"/>
      <c r="W53" s="93"/>
      <c r="X53" s="93"/>
      <c r="Y53" s="93"/>
      <c r="Z53" s="93"/>
    </row>
    <row r="54" spans="1:26" s="94" customFormat="1" x14ac:dyDescent="0.3">
      <c r="A54" s="42">
        <f t="shared" si="0"/>
        <v>5</v>
      </c>
      <c r="B54" s="95"/>
      <c r="C54" s="96"/>
      <c r="D54" s="95"/>
      <c r="E54" s="117"/>
      <c r="F54" s="91"/>
      <c r="G54" s="91"/>
      <c r="H54" s="115"/>
      <c r="I54" s="115"/>
      <c r="J54" s="92"/>
      <c r="K54" s="245"/>
      <c r="L54" s="92"/>
      <c r="M54" s="83"/>
      <c r="N54" s="83"/>
      <c r="O54" s="26"/>
      <c r="P54" s="26"/>
      <c r="Q54" s="109"/>
      <c r="R54" s="93"/>
      <c r="S54" s="93"/>
      <c r="T54" s="93"/>
      <c r="U54" s="93"/>
      <c r="V54" s="93"/>
      <c r="W54" s="93"/>
      <c r="X54" s="93"/>
      <c r="Y54" s="93"/>
      <c r="Z54" s="93"/>
    </row>
    <row r="55" spans="1:26" s="94" customFormat="1" x14ac:dyDescent="0.3">
      <c r="A55" s="42">
        <f t="shared" si="0"/>
        <v>6</v>
      </c>
      <c r="B55" s="95"/>
      <c r="C55" s="96"/>
      <c r="D55" s="95"/>
      <c r="E55" s="117"/>
      <c r="F55" s="91"/>
      <c r="G55" s="91"/>
      <c r="H55" s="115"/>
      <c r="I55" s="115"/>
      <c r="J55" s="92"/>
      <c r="K55" s="92"/>
      <c r="L55" s="92"/>
      <c r="M55" s="83"/>
      <c r="N55" s="83"/>
      <c r="O55" s="26"/>
      <c r="P55" s="26"/>
      <c r="Q55" s="109"/>
      <c r="R55" s="93"/>
      <c r="S55" s="93"/>
      <c r="T55" s="93"/>
      <c r="U55" s="93"/>
      <c r="V55" s="93"/>
      <c r="W55" s="93"/>
      <c r="X55" s="93"/>
      <c r="Y55" s="93"/>
      <c r="Z55" s="93"/>
    </row>
    <row r="56" spans="1:26" s="94" customFormat="1" x14ac:dyDescent="0.3">
      <c r="A56" s="42">
        <f t="shared" si="0"/>
        <v>7</v>
      </c>
      <c r="B56" s="95"/>
      <c r="C56" s="96"/>
      <c r="D56" s="95"/>
      <c r="E56" s="117"/>
      <c r="F56" s="91"/>
      <c r="G56" s="91"/>
      <c r="H56" s="115"/>
      <c r="I56" s="115"/>
      <c r="J56" s="92"/>
      <c r="K56" s="92"/>
      <c r="L56" s="92"/>
      <c r="M56" s="83"/>
      <c r="N56" s="83"/>
      <c r="O56" s="26"/>
      <c r="P56" s="26"/>
      <c r="Q56" s="109"/>
      <c r="R56" s="93"/>
      <c r="S56" s="93"/>
      <c r="T56" s="93"/>
      <c r="U56" s="93"/>
      <c r="V56" s="93"/>
      <c r="W56" s="93"/>
      <c r="X56" s="93"/>
      <c r="Y56" s="93"/>
      <c r="Z56" s="93"/>
    </row>
    <row r="57" spans="1:26" s="94" customFormat="1" x14ac:dyDescent="0.3">
      <c r="A57" s="42">
        <f t="shared" si="0"/>
        <v>8</v>
      </c>
      <c r="B57" s="95"/>
      <c r="C57" s="96"/>
      <c r="D57" s="95"/>
      <c r="E57" s="90"/>
      <c r="F57" s="91"/>
      <c r="G57" s="91"/>
      <c r="H57" s="115"/>
      <c r="I57" s="115"/>
      <c r="J57" s="92"/>
      <c r="K57" s="92"/>
      <c r="L57" s="92"/>
      <c r="M57" s="83"/>
      <c r="N57" s="83"/>
      <c r="O57" s="26"/>
      <c r="P57" s="26"/>
      <c r="Q57" s="109"/>
      <c r="R57" s="93"/>
      <c r="S57" s="93"/>
      <c r="T57" s="93"/>
      <c r="U57" s="93"/>
      <c r="V57" s="93"/>
      <c r="W57" s="93"/>
      <c r="X57" s="93"/>
      <c r="Y57" s="93"/>
      <c r="Z57" s="93"/>
    </row>
    <row r="58" spans="1:26" s="94" customFormat="1" x14ac:dyDescent="0.3">
      <c r="A58" s="42"/>
      <c r="B58" s="45" t="s">
        <v>16</v>
      </c>
      <c r="C58" s="96"/>
      <c r="D58" s="95"/>
      <c r="E58" s="90"/>
      <c r="F58" s="91"/>
      <c r="G58" s="91"/>
      <c r="H58" s="91"/>
      <c r="I58" s="92"/>
      <c r="J58" s="92"/>
      <c r="K58" s="107">
        <f>(K50+K51+K52)</f>
        <v>24.403333333333332</v>
      </c>
      <c r="L58" s="97"/>
      <c r="M58" s="107">
        <f>SUM(M50:M57)</f>
        <v>434</v>
      </c>
      <c r="N58" s="97">
        <f>SUM(N50:N57)</f>
        <v>0</v>
      </c>
      <c r="O58" s="26"/>
      <c r="P58" s="26"/>
      <c r="Q58" s="110"/>
    </row>
    <row r="59" spans="1:26" s="29" customFormat="1" x14ac:dyDescent="0.3">
      <c r="E59" s="244"/>
      <c r="K59" s="116"/>
    </row>
    <row r="60" spans="1:26" s="29" customFormat="1" x14ac:dyDescent="0.3">
      <c r="B60" s="337" t="s">
        <v>27</v>
      </c>
      <c r="C60" s="337" t="s">
        <v>110</v>
      </c>
      <c r="D60" s="399" t="s">
        <v>33</v>
      </c>
      <c r="E60" s="399"/>
    </row>
    <row r="61" spans="1:26" s="29" customFormat="1" x14ac:dyDescent="0.3">
      <c r="B61" s="338"/>
      <c r="C61" s="338"/>
      <c r="D61" s="260" t="s">
        <v>23</v>
      </c>
      <c r="E61" s="259" t="s">
        <v>24</v>
      </c>
    </row>
    <row r="62" spans="1:26" s="29" customFormat="1" ht="30.6" customHeight="1" x14ac:dyDescent="0.3">
      <c r="B62" s="54" t="s">
        <v>21</v>
      </c>
      <c r="C62" s="55">
        <f>+K58</f>
        <v>24.403333333333332</v>
      </c>
      <c r="D62" s="258" t="s">
        <v>386</v>
      </c>
      <c r="E62" s="220"/>
      <c r="F62" s="30"/>
      <c r="G62" s="30"/>
      <c r="H62" s="30"/>
      <c r="I62" s="30"/>
      <c r="J62" s="30"/>
      <c r="K62" s="30"/>
      <c r="L62" s="30"/>
      <c r="M62" s="30"/>
    </row>
    <row r="63" spans="1:26" s="29" customFormat="1" ht="30" customHeight="1" x14ac:dyDescent="0.3">
      <c r="B63" s="54" t="s">
        <v>25</v>
      </c>
      <c r="C63" s="55">
        <f>+M58</f>
        <v>434</v>
      </c>
      <c r="D63" s="258" t="s">
        <v>386</v>
      </c>
      <c r="E63" s="220"/>
    </row>
    <row r="64" spans="1:26" s="29" customFormat="1" x14ac:dyDescent="0.3">
      <c r="B64" s="31"/>
      <c r="C64" s="362"/>
      <c r="D64" s="362"/>
      <c r="E64" s="362"/>
      <c r="F64" s="362"/>
      <c r="G64" s="362"/>
      <c r="H64" s="362"/>
      <c r="I64" s="362"/>
      <c r="J64" s="362"/>
      <c r="K64" s="362"/>
      <c r="L64" s="362"/>
      <c r="M64" s="362"/>
      <c r="N64" s="362"/>
    </row>
    <row r="65" spans="2:18" ht="28.2" customHeight="1" thickBot="1" x14ac:dyDescent="0.35"/>
    <row r="66" spans="2:18" ht="26.4" thickBot="1" x14ac:dyDescent="0.35">
      <c r="B66" s="361" t="s">
        <v>66</v>
      </c>
      <c r="C66" s="361"/>
      <c r="D66" s="361"/>
      <c r="E66" s="361"/>
      <c r="F66" s="361"/>
      <c r="G66" s="361"/>
      <c r="H66" s="361"/>
      <c r="I66" s="361"/>
      <c r="J66" s="361"/>
      <c r="K66" s="361"/>
      <c r="L66" s="361"/>
      <c r="M66" s="361"/>
      <c r="N66" s="361"/>
    </row>
    <row r="69" spans="2:18" ht="109.5" customHeight="1" x14ac:dyDescent="0.3">
      <c r="B69" s="226" t="s">
        <v>109</v>
      </c>
      <c r="C69" s="62" t="s">
        <v>2</v>
      </c>
      <c r="D69" s="62" t="s">
        <v>68</v>
      </c>
      <c r="E69" s="62" t="s">
        <v>67</v>
      </c>
      <c r="F69" s="62" t="s">
        <v>69</v>
      </c>
      <c r="G69" s="62" t="s">
        <v>70</v>
      </c>
      <c r="H69" s="62" t="s">
        <v>71</v>
      </c>
      <c r="I69" s="226" t="s">
        <v>112</v>
      </c>
      <c r="J69" s="62" t="s">
        <v>72</v>
      </c>
      <c r="K69" s="62" t="s">
        <v>73</v>
      </c>
      <c r="L69" s="62" t="s">
        <v>74</v>
      </c>
      <c r="M69" s="62" t="s">
        <v>75</v>
      </c>
      <c r="N69" s="78" t="s">
        <v>76</v>
      </c>
      <c r="O69" s="78" t="s">
        <v>77</v>
      </c>
      <c r="P69" s="332" t="s">
        <v>3</v>
      </c>
      <c r="Q69" s="333"/>
      <c r="R69" s="62" t="s">
        <v>18</v>
      </c>
    </row>
    <row r="70" spans="2:18" ht="150" customHeight="1" x14ac:dyDescent="0.3">
      <c r="B70" s="250" t="s">
        <v>421</v>
      </c>
      <c r="C70" s="237" t="s">
        <v>421</v>
      </c>
      <c r="D70" s="242" t="s">
        <v>359</v>
      </c>
      <c r="E70" s="242" t="s">
        <v>359</v>
      </c>
      <c r="F70" s="42" t="s">
        <v>359</v>
      </c>
      <c r="G70" s="249" t="s">
        <v>359</v>
      </c>
      <c r="H70" s="42" t="s">
        <v>359</v>
      </c>
      <c r="I70" s="42" t="s">
        <v>359</v>
      </c>
      <c r="J70" s="42" t="s">
        <v>206</v>
      </c>
      <c r="K70" s="242" t="s">
        <v>359</v>
      </c>
      <c r="L70" s="237" t="s">
        <v>359</v>
      </c>
      <c r="M70" s="237" t="s">
        <v>359</v>
      </c>
      <c r="N70" s="237" t="s">
        <v>359</v>
      </c>
      <c r="O70" s="237" t="s">
        <v>359</v>
      </c>
      <c r="P70" s="368" t="s">
        <v>420</v>
      </c>
      <c r="Q70" s="369"/>
      <c r="R70" s="109" t="s">
        <v>96</v>
      </c>
    </row>
    <row r="71" spans="2:18" x14ac:dyDescent="0.3">
      <c r="B71" s="3"/>
      <c r="C71" s="3"/>
      <c r="D71" s="5"/>
      <c r="E71" s="5"/>
      <c r="F71" s="4"/>
      <c r="G71" s="118"/>
      <c r="H71" s="4"/>
      <c r="I71" s="102"/>
      <c r="J71" s="79"/>
      <c r="K71" s="79"/>
      <c r="L71" s="102"/>
      <c r="M71" s="102"/>
      <c r="N71" s="102"/>
      <c r="O71" s="102"/>
      <c r="P71" s="348"/>
      <c r="Q71" s="349"/>
      <c r="R71" s="102"/>
    </row>
    <row r="72" spans="2:18" x14ac:dyDescent="0.3">
      <c r="B72" s="3"/>
      <c r="C72" s="3"/>
      <c r="D72" s="5"/>
      <c r="E72" s="5"/>
      <c r="F72" s="4"/>
      <c r="G72" s="118"/>
      <c r="H72" s="4"/>
      <c r="I72" s="102"/>
      <c r="J72" s="79"/>
      <c r="K72" s="79"/>
      <c r="L72" s="102"/>
      <c r="M72" s="102"/>
      <c r="N72" s="102"/>
      <c r="O72" s="102"/>
      <c r="P72" s="348"/>
      <c r="Q72" s="349"/>
      <c r="R72" s="102"/>
    </row>
    <row r="73" spans="2:18" x14ac:dyDescent="0.3">
      <c r="B73" s="3"/>
      <c r="C73" s="3"/>
      <c r="D73" s="5"/>
      <c r="E73" s="5"/>
      <c r="F73" s="4"/>
      <c r="G73" s="118"/>
      <c r="H73" s="4"/>
      <c r="I73" s="102"/>
      <c r="J73" s="79"/>
      <c r="K73" s="79"/>
      <c r="L73" s="102"/>
      <c r="M73" s="102"/>
      <c r="N73" s="102"/>
      <c r="O73" s="102"/>
      <c r="P73" s="348"/>
      <c r="Q73" s="349"/>
      <c r="R73" s="102"/>
    </row>
    <row r="74" spans="2:18" x14ac:dyDescent="0.3">
      <c r="B74" s="3"/>
      <c r="C74" s="3"/>
      <c r="D74" s="5"/>
      <c r="E74" s="5"/>
      <c r="F74" s="4"/>
      <c r="G74" s="118"/>
      <c r="H74" s="4"/>
      <c r="I74" s="102"/>
      <c r="J74" s="79"/>
      <c r="K74" s="79"/>
      <c r="L74" s="102"/>
      <c r="M74" s="102"/>
      <c r="N74" s="102"/>
      <c r="O74" s="102"/>
      <c r="P74" s="348"/>
      <c r="Q74" s="349"/>
      <c r="R74" s="102"/>
    </row>
    <row r="75" spans="2:18" x14ac:dyDescent="0.3">
      <c r="B75" s="3"/>
      <c r="C75" s="3"/>
      <c r="D75" s="5"/>
      <c r="E75" s="5"/>
      <c r="F75" s="4"/>
      <c r="G75" s="118"/>
      <c r="H75" s="4"/>
      <c r="I75" s="102"/>
      <c r="J75" s="79"/>
      <c r="K75" s="79"/>
      <c r="L75" s="102"/>
      <c r="M75" s="102"/>
      <c r="N75" s="102"/>
      <c r="O75" s="102"/>
      <c r="P75" s="348"/>
      <c r="Q75" s="349"/>
      <c r="R75" s="102"/>
    </row>
    <row r="76" spans="2:18" x14ac:dyDescent="0.3">
      <c r="B76" s="102"/>
      <c r="C76" s="102"/>
      <c r="D76" s="102"/>
      <c r="E76" s="102"/>
      <c r="F76" s="102"/>
      <c r="G76" s="119"/>
      <c r="H76" s="102"/>
      <c r="I76" s="102"/>
      <c r="J76" s="102"/>
      <c r="K76" s="102"/>
      <c r="L76" s="102"/>
      <c r="M76" s="102"/>
      <c r="N76" s="102"/>
      <c r="O76" s="102"/>
      <c r="P76" s="348"/>
      <c r="Q76" s="349"/>
      <c r="R76" s="102"/>
    </row>
    <row r="77" spans="2:18" x14ac:dyDescent="0.3">
      <c r="B77" s="9" t="s">
        <v>1</v>
      </c>
      <c r="H77" s="102"/>
      <c r="I77" s="102"/>
    </row>
    <row r="78" spans="2:18" x14ac:dyDescent="0.3">
      <c r="B78" s="9" t="s">
        <v>36</v>
      </c>
    </row>
    <row r="79" spans="2:18" x14ac:dyDescent="0.3">
      <c r="B79" s="9" t="s">
        <v>113</v>
      </c>
    </row>
    <row r="81" spans="2:17" ht="15" thickBot="1" x14ac:dyDescent="0.35"/>
    <row r="82" spans="2:17" ht="26.4" thickBot="1" x14ac:dyDescent="0.35">
      <c r="B82" s="326" t="s">
        <v>37</v>
      </c>
      <c r="C82" s="327"/>
      <c r="D82" s="327"/>
      <c r="E82" s="327"/>
      <c r="F82" s="327"/>
      <c r="G82" s="327"/>
      <c r="H82" s="327"/>
      <c r="I82" s="327"/>
      <c r="J82" s="327"/>
      <c r="K82" s="327"/>
      <c r="L82" s="327"/>
      <c r="M82" s="327"/>
      <c r="N82" s="328"/>
    </row>
    <row r="87" spans="2:17" ht="43.5" customHeight="1" x14ac:dyDescent="0.3">
      <c r="B87" s="354" t="s">
        <v>0</v>
      </c>
      <c r="C87" s="351" t="s">
        <v>38</v>
      </c>
      <c r="D87" s="351" t="s">
        <v>39</v>
      </c>
      <c r="E87" s="351" t="s">
        <v>78</v>
      </c>
      <c r="F87" s="351" t="s">
        <v>80</v>
      </c>
      <c r="G87" s="351" t="s">
        <v>81</v>
      </c>
      <c r="H87" s="351" t="s">
        <v>82</v>
      </c>
      <c r="I87" s="351" t="s">
        <v>79</v>
      </c>
      <c r="J87" s="351" t="s">
        <v>83</v>
      </c>
      <c r="K87" s="351"/>
      <c r="L87" s="351"/>
      <c r="M87" s="351" t="s">
        <v>87</v>
      </c>
      <c r="N87" s="351" t="s">
        <v>40</v>
      </c>
      <c r="O87" s="351" t="s">
        <v>41</v>
      </c>
      <c r="P87" s="351" t="s">
        <v>3</v>
      </c>
      <c r="Q87" s="351"/>
    </row>
    <row r="88" spans="2:17" ht="31.5" customHeight="1" x14ac:dyDescent="0.3">
      <c r="B88" s="355"/>
      <c r="C88" s="351"/>
      <c r="D88" s="351"/>
      <c r="E88" s="351"/>
      <c r="F88" s="351"/>
      <c r="G88" s="351"/>
      <c r="H88" s="351"/>
      <c r="I88" s="351"/>
      <c r="J88" s="120" t="s">
        <v>84</v>
      </c>
      <c r="K88" s="121" t="s">
        <v>85</v>
      </c>
      <c r="L88" s="122" t="s">
        <v>86</v>
      </c>
      <c r="M88" s="351"/>
      <c r="N88" s="351"/>
      <c r="O88" s="351"/>
      <c r="P88" s="351"/>
      <c r="Q88" s="351"/>
    </row>
    <row r="89" spans="2:17" ht="60.75" customHeight="1" x14ac:dyDescent="0.3">
      <c r="B89" s="123" t="s">
        <v>42</v>
      </c>
      <c r="C89" s="257">
        <f>218/2</f>
        <v>109</v>
      </c>
      <c r="D89" s="237" t="s">
        <v>445</v>
      </c>
      <c r="E89" s="237">
        <v>28538992</v>
      </c>
      <c r="F89" s="237" t="s">
        <v>391</v>
      </c>
      <c r="G89" s="237" t="s">
        <v>444</v>
      </c>
      <c r="H89" s="243">
        <v>39248</v>
      </c>
      <c r="I89" s="242" t="s">
        <v>359</v>
      </c>
      <c r="J89" s="237" t="s">
        <v>196</v>
      </c>
      <c r="K89" s="237" t="s">
        <v>446</v>
      </c>
      <c r="L89" s="237" t="s">
        <v>442</v>
      </c>
      <c r="M89" s="237" t="s">
        <v>96</v>
      </c>
      <c r="N89" s="237" t="s">
        <v>96</v>
      </c>
      <c r="O89" s="237" t="s">
        <v>96</v>
      </c>
      <c r="P89" s="396"/>
      <c r="Q89" s="396"/>
    </row>
    <row r="90" spans="2:17" ht="60.75" customHeight="1" x14ac:dyDescent="0.3">
      <c r="B90" s="123" t="s">
        <v>42</v>
      </c>
      <c r="C90" s="257">
        <v>109</v>
      </c>
      <c r="D90" s="237" t="s">
        <v>445</v>
      </c>
      <c r="E90" s="237">
        <v>28538992</v>
      </c>
      <c r="F90" s="237" t="s">
        <v>391</v>
      </c>
      <c r="G90" s="237" t="s">
        <v>444</v>
      </c>
      <c r="H90" s="243">
        <v>39248</v>
      </c>
      <c r="I90" s="242" t="s">
        <v>359</v>
      </c>
      <c r="J90" s="237" t="s">
        <v>196</v>
      </c>
      <c r="K90" s="237" t="s">
        <v>443</v>
      </c>
      <c r="L90" s="237" t="s">
        <v>442</v>
      </c>
      <c r="M90" s="237" t="s">
        <v>96</v>
      </c>
      <c r="N90" s="237" t="s">
        <v>96</v>
      </c>
      <c r="O90" s="237" t="s">
        <v>96</v>
      </c>
      <c r="P90" s="397"/>
      <c r="Q90" s="398"/>
    </row>
    <row r="91" spans="2:17" ht="33.6" customHeight="1" x14ac:dyDescent="0.3">
      <c r="B91" s="123" t="s">
        <v>43</v>
      </c>
      <c r="C91" s="123">
        <v>218</v>
      </c>
      <c r="D91" s="3" t="s">
        <v>441</v>
      </c>
      <c r="E91" s="3">
        <v>5905414</v>
      </c>
      <c r="F91" s="3" t="s">
        <v>294</v>
      </c>
      <c r="G91" s="123" t="s">
        <v>440</v>
      </c>
      <c r="H91" s="201">
        <v>41621</v>
      </c>
      <c r="I91" s="5" t="s">
        <v>359</v>
      </c>
      <c r="J91" s="1" t="s">
        <v>439</v>
      </c>
      <c r="K91" s="80" t="s">
        <v>438</v>
      </c>
      <c r="L91" s="80" t="s">
        <v>437</v>
      </c>
      <c r="M91" s="102" t="s">
        <v>96</v>
      </c>
      <c r="N91" s="102" t="s">
        <v>96</v>
      </c>
      <c r="O91" s="102" t="s">
        <v>96</v>
      </c>
      <c r="P91" s="334"/>
      <c r="Q91" s="334"/>
    </row>
    <row r="93" spans="2:17" ht="15" thickBot="1" x14ac:dyDescent="0.35"/>
    <row r="94" spans="2:17" ht="26.4" thickBot="1" x14ac:dyDescent="0.35">
      <c r="B94" s="326" t="s">
        <v>45</v>
      </c>
      <c r="C94" s="327"/>
      <c r="D94" s="327"/>
      <c r="E94" s="327"/>
      <c r="F94" s="327"/>
      <c r="G94" s="327"/>
      <c r="H94" s="327"/>
      <c r="I94" s="327"/>
      <c r="J94" s="327"/>
      <c r="K94" s="327"/>
      <c r="L94" s="327"/>
      <c r="M94" s="327"/>
      <c r="N94" s="328"/>
    </row>
    <row r="97" spans="1:26" ht="46.2" customHeight="1" x14ac:dyDescent="0.3">
      <c r="B97" s="62" t="s">
        <v>32</v>
      </c>
      <c r="C97" s="62" t="s">
        <v>46</v>
      </c>
      <c r="D97" s="332" t="s">
        <v>3</v>
      </c>
      <c r="E97" s="333"/>
    </row>
    <row r="98" spans="1:26" ht="46.95" customHeight="1" x14ac:dyDescent="0.3">
      <c r="B98" s="63" t="s">
        <v>88</v>
      </c>
      <c r="C98" s="225" t="s">
        <v>96</v>
      </c>
      <c r="D98" s="334"/>
      <c r="E98" s="334"/>
    </row>
    <row r="101" spans="1:26" ht="25.8" x14ac:dyDescent="0.3">
      <c r="B101" s="324" t="s">
        <v>62</v>
      </c>
      <c r="C101" s="325"/>
      <c r="D101" s="325"/>
      <c r="E101" s="325"/>
      <c r="F101" s="325"/>
      <c r="G101" s="325"/>
      <c r="H101" s="325"/>
      <c r="I101" s="325"/>
      <c r="J101" s="325"/>
      <c r="K101" s="325"/>
      <c r="L101" s="325"/>
      <c r="M101" s="325"/>
      <c r="N101" s="325"/>
      <c r="O101" s="325"/>
      <c r="P101" s="325"/>
    </row>
    <row r="103" spans="1:26" ht="15" thickBot="1" x14ac:dyDescent="0.35"/>
    <row r="104" spans="1:26" ht="26.4" thickBot="1" x14ac:dyDescent="0.35">
      <c r="B104" s="326" t="s">
        <v>53</v>
      </c>
      <c r="C104" s="327"/>
      <c r="D104" s="327"/>
      <c r="E104" s="327"/>
      <c r="F104" s="327"/>
      <c r="G104" s="327"/>
      <c r="H104" s="327"/>
      <c r="I104" s="327"/>
      <c r="J104" s="327"/>
      <c r="K104" s="327"/>
      <c r="L104" s="327"/>
      <c r="M104" s="327"/>
      <c r="N104" s="328"/>
    </row>
    <row r="106" spans="1:26" ht="15" thickBot="1" x14ac:dyDescent="0.35">
      <c r="M106" s="59"/>
      <c r="N106" s="59"/>
    </row>
    <row r="107" spans="1:26" s="88" customFormat="1" ht="109.5" customHeight="1" x14ac:dyDescent="0.3">
      <c r="B107" s="99" t="s">
        <v>105</v>
      </c>
      <c r="C107" s="99" t="s">
        <v>106</v>
      </c>
      <c r="D107" s="99" t="s">
        <v>107</v>
      </c>
      <c r="E107" s="99" t="s">
        <v>44</v>
      </c>
      <c r="F107" s="99" t="s">
        <v>22</v>
      </c>
      <c r="G107" s="99" t="s">
        <v>65</v>
      </c>
      <c r="H107" s="99" t="s">
        <v>17</v>
      </c>
      <c r="I107" s="99" t="s">
        <v>10</v>
      </c>
      <c r="J107" s="99" t="s">
        <v>30</v>
      </c>
      <c r="K107" s="99" t="s">
        <v>60</v>
      </c>
      <c r="L107" s="99" t="s">
        <v>20</v>
      </c>
      <c r="M107" s="84" t="s">
        <v>26</v>
      </c>
      <c r="N107" s="99" t="s">
        <v>108</v>
      </c>
      <c r="O107" s="99" t="s">
        <v>35</v>
      </c>
      <c r="P107" s="227" t="s">
        <v>11</v>
      </c>
      <c r="Q107" s="227" t="s">
        <v>19</v>
      </c>
    </row>
    <row r="108" spans="1:26" s="94" customFormat="1" ht="72" x14ac:dyDescent="0.3">
      <c r="A108" s="42">
        <v>1</v>
      </c>
      <c r="B108" s="95" t="s">
        <v>385</v>
      </c>
      <c r="C108" s="95" t="s">
        <v>385</v>
      </c>
      <c r="D108" s="95" t="s">
        <v>436</v>
      </c>
      <c r="E108" s="117">
        <v>12</v>
      </c>
      <c r="F108" s="91" t="s">
        <v>96</v>
      </c>
      <c r="G108" s="108" t="s">
        <v>359</v>
      </c>
      <c r="H108" s="98">
        <v>40343</v>
      </c>
      <c r="I108" s="98">
        <v>40528</v>
      </c>
      <c r="J108" s="92" t="s">
        <v>97</v>
      </c>
      <c r="K108" s="245">
        <f>(I108-H108)/30</f>
        <v>6.166666666666667</v>
      </c>
      <c r="L108" s="92" t="s">
        <v>422</v>
      </c>
      <c r="M108" s="83">
        <v>140</v>
      </c>
      <c r="N108" s="83" t="s">
        <v>359</v>
      </c>
      <c r="O108" s="26">
        <v>135120000</v>
      </c>
      <c r="P108" s="26" t="s">
        <v>435</v>
      </c>
      <c r="Q108" s="109"/>
      <c r="R108" s="93"/>
      <c r="S108" s="93"/>
      <c r="T108" s="93"/>
      <c r="U108" s="93"/>
      <c r="V108" s="93"/>
      <c r="W108" s="93"/>
      <c r="X108" s="93"/>
      <c r="Y108" s="93"/>
      <c r="Z108" s="93"/>
    </row>
    <row r="109" spans="1:26" s="94" customFormat="1" ht="72" x14ac:dyDescent="0.3">
      <c r="A109" s="42">
        <f t="shared" ref="A109:A115" si="1">+A108+1</f>
        <v>2</v>
      </c>
      <c r="B109" s="95" t="s">
        <v>385</v>
      </c>
      <c r="C109" s="95" t="s">
        <v>385</v>
      </c>
      <c r="D109" s="95" t="s">
        <v>125</v>
      </c>
      <c r="E109" s="95" t="s">
        <v>434</v>
      </c>
      <c r="F109" s="91" t="s">
        <v>96</v>
      </c>
      <c r="G109" s="91" t="s">
        <v>359</v>
      </c>
      <c r="H109" s="98">
        <v>40843</v>
      </c>
      <c r="I109" s="98">
        <v>40985</v>
      </c>
      <c r="J109" s="92" t="s">
        <v>97</v>
      </c>
      <c r="K109" s="245">
        <f>(I109-H109)/30</f>
        <v>4.7333333333333334</v>
      </c>
      <c r="L109" s="92" t="s">
        <v>422</v>
      </c>
      <c r="M109" s="83">
        <v>62</v>
      </c>
      <c r="N109" s="83" t="s">
        <v>359</v>
      </c>
      <c r="O109" s="26">
        <v>24950149</v>
      </c>
      <c r="P109" s="26">
        <v>121</v>
      </c>
      <c r="Q109" s="109"/>
      <c r="R109" s="93"/>
      <c r="S109" s="93"/>
      <c r="T109" s="93"/>
      <c r="U109" s="93"/>
      <c r="V109" s="93"/>
      <c r="W109" s="93"/>
      <c r="X109" s="93"/>
      <c r="Y109" s="93"/>
      <c r="Z109" s="93"/>
    </row>
    <row r="110" spans="1:26" s="94" customFormat="1" ht="72" x14ac:dyDescent="0.3">
      <c r="A110" s="42">
        <f t="shared" si="1"/>
        <v>3</v>
      </c>
      <c r="B110" s="95" t="s">
        <v>385</v>
      </c>
      <c r="C110" s="95" t="s">
        <v>385</v>
      </c>
      <c r="D110" s="95" t="s">
        <v>125</v>
      </c>
      <c r="E110" s="117">
        <v>2120854</v>
      </c>
      <c r="F110" s="91" t="s">
        <v>96</v>
      </c>
      <c r="G110" s="91" t="s">
        <v>359</v>
      </c>
      <c r="H110" s="98">
        <v>41003</v>
      </c>
      <c r="I110" s="98">
        <v>41175</v>
      </c>
      <c r="J110" s="92" t="s">
        <v>97</v>
      </c>
      <c r="K110" s="245">
        <f>(I110-H110)/30</f>
        <v>5.7333333333333334</v>
      </c>
      <c r="L110" s="92" t="s">
        <v>422</v>
      </c>
      <c r="M110" s="83">
        <v>62</v>
      </c>
      <c r="N110" s="83" t="s">
        <v>359</v>
      </c>
      <c r="O110" s="26">
        <v>38163443</v>
      </c>
      <c r="P110" s="26">
        <v>122</v>
      </c>
      <c r="Q110" s="109"/>
      <c r="R110" s="93"/>
      <c r="S110" s="93"/>
      <c r="T110" s="93"/>
      <c r="U110" s="93"/>
      <c r="V110" s="93"/>
      <c r="W110" s="93"/>
      <c r="X110" s="93"/>
      <c r="Y110" s="93"/>
      <c r="Z110" s="93"/>
    </row>
    <row r="111" spans="1:26" s="94" customFormat="1" ht="72" x14ac:dyDescent="0.3">
      <c r="A111" s="42">
        <f t="shared" si="1"/>
        <v>4</v>
      </c>
      <c r="B111" s="95" t="s">
        <v>385</v>
      </c>
      <c r="C111" s="95" t="s">
        <v>385</v>
      </c>
      <c r="D111" s="95" t="s">
        <v>125</v>
      </c>
      <c r="E111" s="117">
        <v>2122981</v>
      </c>
      <c r="F111" s="91" t="s">
        <v>96</v>
      </c>
      <c r="G111" s="91" t="s">
        <v>359</v>
      </c>
      <c r="H111" s="98">
        <v>41176</v>
      </c>
      <c r="I111" s="98">
        <v>41258</v>
      </c>
      <c r="J111" s="92" t="s">
        <v>97</v>
      </c>
      <c r="K111" s="245">
        <f>(I111-H111)/30</f>
        <v>2.7333333333333334</v>
      </c>
      <c r="L111" s="92" t="s">
        <v>422</v>
      </c>
      <c r="M111" s="83">
        <v>62</v>
      </c>
      <c r="N111" s="83" t="s">
        <v>359</v>
      </c>
      <c r="O111" s="26">
        <v>20703045</v>
      </c>
      <c r="P111" s="26">
        <v>123</v>
      </c>
      <c r="Q111" s="109"/>
      <c r="R111" s="93"/>
      <c r="S111" s="93"/>
      <c r="T111" s="93"/>
      <c r="U111" s="93"/>
      <c r="V111" s="93"/>
      <c r="W111" s="93"/>
      <c r="X111" s="93"/>
      <c r="Y111" s="93"/>
      <c r="Z111" s="93"/>
    </row>
    <row r="112" spans="1:26" s="94" customFormat="1" x14ac:dyDescent="0.3">
      <c r="A112" s="42">
        <f t="shared" si="1"/>
        <v>5</v>
      </c>
      <c r="B112" s="95"/>
      <c r="C112" s="96"/>
      <c r="D112" s="95"/>
      <c r="E112" s="117"/>
      <c r="F112" s="91"/>
      <c r="G112" s="91"/>
      <c r="H112" s="91"/>
      <c r="I112" s="92"/>
      <c r="J112" s="92"/>
      <c r="K112" s="92"/>
      <c r="L112" s="92"/>
      <c r="M112" s="83"/>
      <c r="N112" s="83"/>
      <c r="O112" s="26"/>
      <c r="P112" s="26"/>
      <c r="Q112" s="109"/>
      <c r="R112" s="93"/>
      <c r="S112" s="93"/>
      <c r="T112" s="93"/>
      <c r="U112" s="93"/>
      <c r="V112" s="93"/>
      <c r="W112" s="93"/>
      <c r="X112" s="93"/>
      <c r="Y112" s="93"/>
      <c r="Z112" s="93"/>
    </row>
    <row r="113" spans="1:26" s="94" customFormat="1" x14ac:dyDescent="0.3">
      <c r="A113" s="42">
        <f t="shared" si="1"/>
        <v>6</v>
      </c>
      <c r="B113" s="95"/>
      <c r="C113" s="96"/>
      <c r="D113" s="95"/>
      <c r="E113" s="90"/>
      <c r="F113" s="91"/>
      <c r="G113" s="91"/>
      <c r="H113" s="91"/>
      <c r="I113" s="92"/>
      <c r="J113" s="92"/>
      <c r="K113" s="92"/>
      <c r="L113" s="92"/>
      <c r="M113" s="83"/>
      <c r="N113" s="83"/>
      <c r="O113" s="26"/>
      <c r="P113" s="26"/>
      <c r="Q113" s="109"/>
      <c r="R113" s="93"/>
      <c r="S113" s="93"/>
      <c r="T113" s="93"/>
      <c r="U113" s="93"/>
      <c r="V113" s="93"/>
      <c r="W113" s="93"/>
      <c r="X113" s="93"/>
      <c r="Y113" s="93"/>
      <c r="Z113" s="93"/>
    </row>
    <row r="114" spans="1:26" s="94" customFormat="1" x14ac:dyDescent="0.3">
      <c r="A114" s="42">
        <f t="shared" si="1"/>
        <v>7</v>
      </c>
      <c r="B114" s="95"/>
      <c r="C114" s="96"/>
      <c r="D114" s="95"/>
      <c r="E114" s="90"/>
      <c r="F114" s="91"/>
      <c r="G114" s="91"/>
      <c r="H114" s="91"/>
      <c r="I114" s="92"/>
      <c r="J114" s="92"/>
      <c r="K114" s="92"/>
      <c r="L114" s="92"/>
      <c r="M114" s="83"/>
      <c r="N114" s="83"/>
      <c r="O114" s="26"/>
      <c r="P114" s="26"/>
      <c r="Q114" s="109"/>
      <c r="R114" s="93"/>
      <c r="S114" s="93"/>
      <c r="T114" s="93"/>
      <c r="U114" s="93"/>
      <c r="V114" s="93"/>
      <c r="W114" s="93"/>
      <c r="X114" s="93"/>
      <c r="Y114" s="93"/>
      <c r="Z114" s="93"/>
    </row>
    <row r="115" spans="1:26" s="94" customFormat="1" x14ac:dyDescent="0.3">
      <c r="A115" s="42">
        <f t="shared" si="1"/>
        <v>8</v>
      </c>
      <c r="B115" s="95"/>
      <c r="C115" s="96"/>
      <c r="D115" s="95"/>
      <c r="E115" s="90"/>
      <c r="F115" s="91"/>
      <c r="G115" s="91"/>
      <c r="H115" s="91"/>
      <c r="I115" s="92"/>
      <c r="J115" s="92"/>
      <c r="K115" s="92"/>
      <c r="L115" s="92"/>
      <c r="M115" s="83"/>
      <c r="N115" s="83"/>
      <c r="O115" s="26"/>
      <c r="P115" s="26"/>
      <c r="Q115" s="109"/>
      <c r="R115" s="93"/>
      <c r="S115" s="93"/>
      <c r="T115" s="93"/>
      <c r="U115" s="93"/>
      <c r="V115" s="93"/>
      <c r="W115" s="93"/>
      <c r="X115" s="93"/>
      <c r="Y115" s="93"/>
      <c r="Z115" s="93"/>
    </row>
    <row r="116" spans="1:26" s="94" customFormat="1" x14ac:dyDescent="0.3">
      <c r="A116" s="42"/>
      <c r="B116" s="45" t="s">
        <v>16</v>
      </c>
      <c r="C116" s="96"/>
      <c r="D116" s="95"/>
      <c r="E116" s="90"/>
      <c r="F116" s="91"/>
      <c r="G116" s="91"/>
      <c r="H116" s="91"/>
      <c r="I116" s="92"/>
      <c r="J116" s="92"/>
      <c r="K116" s="107">
        <f>SUM(K108:K115)</f>
        <v>19.366666666666667</v>
      </c>
      <c r="L116" s="97">
        <f>SUM(L108:L115)</f>
        <v>0</v>
      </c>
      <c r="M116" s="107">
        <f>SUM(M108:M115)</f>
        <v>326</v>
      </c>
      <c r="N116" s="97">
        <f>SUM(N108:N115)</f>
        <v>0</v>
      </c>
      <c r="O116" s="26"/>
      <c r="P116" s="26"/>
      <c r="Q116" s="110"/>
    </row>
    <row r="117" spans="1:26" x14ac:dyDescent="0.3">
      <c r="B117" s="29"/>
      <c r="C117" s="29"/>
      <c r="D117" s="29"/>
      <c r="E117" s="244"/>
      <c r="F117" s="29"/>
      <c r="G117" s="29"/>
      <c r="H117" s="29"/>
      <c r="I117" s="29"/>
      <c r="J117" s="29"/>
      <c r="K117" s="29"/>
      <c r="L117" s="29"/>
      <c r="M117" s="29"/>
      <c r="N117" s="29"/>
      <c r="O117" s="29"/>
      <c r="P117" s="29"/>
    </row>
    <row r="118" spans="1:26" ht="18" x14ac:dyDescent="0.3">
      <c r="B118" s="54" t="s">
        <v>31</v>
      </c>
      <c r="C118" s="67">
        <f>+K116</f>
        <v>19.366666666666667</v>
      </c>
      <c r="H118" s="30"/>
      <c r="I118" s="30"/>
      <c r="J118" s="30"/>
      <c r="K118" s="30"/>
      <c r="L118" s="30"/>
      <c r="M118" s="30"/>
      <c r="N118" s="29"/>
      <c r="O118" s="29"/>
      <c r="P118" s="29"/>
    </row>
    <row r="120" spans="1:26" ht="15" thickBot="1" x14ac:dyDescent="0.35"/>
    <row r="121" spans="1:26" ht="37.200000000000003" customHeight="1" thickBot="1" x14ac:dyDescent="0.35">
      <c r="B121" s="70" t="s">
        <v>48</v>
      </c>
      <c r="C121" s="71" t="s">
        <v>49</v>
      </c>
      <c r="D121" s="70" t="s">
        <v>50</v>
      </c>
      <c r="E121" s="71" t="s">
        <v>54</v>
      </c>
    </row>
    <row r="122" spans="1:26" ht="41.4" customHeight="1" x14ac:dyDescent="0.3">
      <c r="B122" s="61" t="s">
        <v>89</v>
      </c>
      <c r="C122" s="64">
        <v>20</v>
      </c>
      <c r="D122" s="64"/>
      <c r="E122" s="329">
        <f>+D122+D123+D124</f>
        <v>40</v>
      </c>
    </row>
    <row r="123" spans="1:26" x14ac:dyDescent="0.3">
      <c r="B123" s="61" t="s">
        <v>90</v>
      </c>
      <c r="C123" s="52">
        <v>30</v>
      </c>
      <c r="D123" s="225">
        <v>0</v>
      </c>
      <c r="E123" s="330"/>
    </row>
    <row r="124" spans="1:26" ht="15" thickBot="1" x14ac:dyDescent="0.35">
      <c r="B124" s="61" t="s">
        <v>91</v>
      </c>
      <c r="C124" s="66">
        <v>40</v>
      </c>
      <c r="D124" s="66">
        <v>40</v>
      </c>
      <c r="E124" s="331"/>
    </row>
    <row r="126" spans="1:26" ht="15" thickBot="1" x14ac:dyDescent="0.35"/>
    <row r="127" spans="1:26" ht="26.4" thickBot="1" x14ac:dyDescent="0.35">
      <c r="B127" s="326" t="s">
        <v>51</v>
      </c>
      <c r="C127" s="327"/>
      <c r="D127" s="327"/>
      <c r="E127" s="327"/>
      <c r="F127" s="327"/>
      <c r="G127" s="327"/>
      <c r="H127" s="327"/>
      <c r="I127" s="327"/>
      <c r="J127" s="327"/>
      <c r="K127" s="327"/>
      <c r="L127" s="327"/>
      <c r="M127" s="327"/>
      <c r="N127" s="328"/>
    </row>
    <row r="129" spans="2:17" ht="33" customHeight="1" x14ac:dyDescent="0.3">
      <c r="B129" s="354" t="s">
        <v>0</v>
      </c>
      <c r="C129" s="354" t="s">
        <v>38</v>
      </c>
      <c r="D129" s="354" t="s">
        <v>39</v>
      </c>
      <c r="E129" s="354" t="s">
        <v>78</v>
      </c>
      <c r="F129" s="354" t="s">
        <v>80</v>
      </c>
      <c r="G129" s="354" t="s">
        <v>81</v>
      </c>
      <c r="H129" s="354" t="s">
        <v>82</v>
      </c>
      <c r="I129" s="354" t="s">
        <v>79</v>
      </c>
      <c r="J129" s="332" t="s">
        <v>83</v>
      </c>
      <c r="K129" s="350"/>
      <c r="L129" s="333"/>
      <c r="M129" s="354" t="s">
        <v>87</v>
      </c>
      <c r="N129" s="354" t="s">
        <v>40</v>
      </c>
      <c r="O129" s="354" t="s">
        <v>41</v>
      </c>
      <c r="P129" s="356" t="s">
        <v>3</v>
      </c>
      <c r="Q129" s="357"/>
    </row>
    <row r="130" spans="2:17" ht="72" customHeight="1" x14ac:dyDescent="0.3">
      <c r="B130" s="355"/>
      <c r="C130" s="355"/>
      <c r="D130" s="355"/>
      <c r="E130" s="355"/>
      <c r="F130" s="355"/>
      <c r="G130" s="355"/>
      <c r="H130" s="355"/>
      <c r="I130" s="355"/>
      <c r="J130" s="226" t="s">
        <v>84</v>
      </c>
      <c r="K130" s="226" t="s">
        <v>85</v>
      </c>
      <c r="L130" s="226" t="s">
        <v>86</v>
      </c>
      <c r="M130" s="355"/>
      <c r="N130" s="355"/>
      <c r="O130" s="355"/>
      <c r="P130" s="358"/>
      <c r="Q130" s="359"/>
    </row>
    <row r="131" spans="2:17" ht="60.75" customHeight="1" x14ac:dyDescent="0.3">
      <c r="B131" s="123" t="s">
        <v>115</v>
      </c>
      <c r="C131" s="123">
        <v>218</v>
      </c>
      <c r="D131" s="237" t="s">
        <v>433</v>
      </c>
      <c r="E131" s="237">
        <v>65751402</v>
      </c>
      <c r="F131" s="237" t="s">
        <v>432</v>
      </c>
      <c r="G131" s="237" t="s">
        <v>431</v>
      </c>
      <c r="H131" s="243">
        <v>36791</v>
      </c>
      <c r="I131" s="242" t="s">
        <v>359</v>
      </c>
      <c r="J131" s="63" t="s">
        <v>430</v>
      </c>
      <c r="K131" s="63" t="s">
        <v>377</v>
      </c>
      <c r="L131" s="232" t="s">
        <v>429</v>
      </c>
      <c r="M131" s="102" t="s">
        <v>96</v>
      </c>
      <c r="N131" s="102" t="s">
        <v>96</v>
      </c>
      <c r="O131" s="102" t="s">
        <v>96</v>
      </c>
      <c r="P131" s="370"/>
      <c r="Q131" s="371"/>
    </row>
    <row r="132" spans="2:17" ht="60.75" customHeight="1" x14ac:dyDescent="0.3">
      <c r="B132" s="123" t="s">
        <v>114</v>
      </c>
      <c r="C132" s="123">
        <v>218</v>
      </c>
      <c r="D132" s="3" t="s">
        <v>428</v>
      </c>
      <c r="E132" s="3">
        <v>60377332</v>
      </c>
      <c r="F132" s="3" t="s">
        <v>427</v>
      </c>
      <c r="G132" s="123" t="s">
        <v>265</v>
      </c>
      <c r="H132" s="201">
        <v>38344</v>
      </c>
      <c r="I132" s="5" t="s">
        <v>359</v>
      </c>
      <c r="J132" s="123" t="s">
        <v>426</v>
      </c>
      <c r="K132" s="80" t="s">
        <v>425</v>
      </c>
      <c r="L132" s="80" t="s">
        <v>424</v>
      </c>
      <c r="M132" s="102" t="s">
        <v>96</v>
      </c>
      <c r="N132" s="102" t="s">
        <v>96</v>
      </c>
      <c r="O132" s="102" t="s">
        <v>96</v>
      </c>
      <c r="P132" s="370"/>
      <c r="Q132" s="371"/>
    </row>
    <row r="133" spans="2:17" ht="33.6" customHeight="1" x14ac:dyDescent="0.3">
      <c r="B133" s="123" t="s">
        <v>116</v>
      </c>
      <c r="C133" s="123">
        <v>218</v>
      </c>
      <c r="D133" s="236" t="s">
        <v>203</v>
      </c>
      <c r="E133" s="235">
        <v>1110446233</v>
      </c>
      <c r="F133" s="3" t="s">
        <v>361</v>
      </c>
      <c r="G133" s="123" t="s">
        <v>360</v>
      </c>
      <c r="H133" s="201">
        <v>39772</v>
      </c>
      <c r="I133" s="5" t="s">
        <v>359</v>
      </c>
      <c r="J133" s="1" t="s">
        <v>358</v>
      </c>
      <c r="K133" s="80" t="s">
        <v>357</v>
      </c>
      <c r="L133" s="80" t="s">
        <v>356</v>
      </c>
      <c r="M133" s="102" t="s">
        <v>96</v>
      </c>
      <c r="N133" s="102" t="s">
        <v>96</v>
      </c>
      <c r="O133" s="102" t="s">
        <v>96</v>
      </c>
      <c r="P133" s="370"/>
      <c r="Q133" s="371"/>
    </row>
    <row r="136" spans="2:17" ht="15" thickBot="1" x14ac:dyDescent="0.35"/>
    <row r="137" spans="2:17" ht="54" customHeight="1" x14ac:dyDescent="0.3">
      <c r="B137" s="105" t="s">
        <v>32</v>
      </c>
      <c r="C137" s="105" t="s">
        <v>48</v>
      </c>
      <c r="D137" s="226" t="s">
        <v>49</v>
      </c>
      <c r="E137" s="105" t="s">
        <v>50</v>
      </c>
      <c r="F137" s="71" t="s">
        <v>55</v>
      </c>
      <c r="G137" s="233"/>
    </row>
    <row r="138" spans="2:17" ht="120.75" customHeight="1" x14ac:dyDescent="0.2">
      <c r="B138" s="344" t="s">
        <v>52</v>
      </c>
      <c r="C138" s="6" t="s">
        <v>92</v>
      </c>
      <c r="D138" s="225">
        <v>25</v>
      </c>
      <c r="E138" s="225">
        <v>25</v>
      </c>
      <c r="F138" s="345">
        <f>+E138+E139+E140</f>
        <v>60</v>
      </c>
      <c r="G138" s="77"/>
    </row>
    <row r="139" spans="2:17" ht="76.2" customHeight="1" x14ac:dyDescent="0.2">
      <c r="B139" s="344"/>
      <c r="C139" s="6" t="s">
        <v>93</v>
      </c>
      <c r="D139" s="232">
        <v>25</v>
      </c>
      <c r="E139" s="225">
        <v>25</v>
      </c>
      <c r="F139" s="346"/>
      <c r="G139" s="77"/>
    </row>
    <row r="140" spans="2:17" ht="69" customHeight="1" x14ac:dyDescent="0.2">
      <c r="B140" s="344"/>
      <c r="C140" s="6" t="s">
        <v>94</v>
      </c>
      <c r="D140" s="225">
        <v>10</v>
      </c>
      <c r="E140" s="225">
        <v>10</v>
      </c>
      <c r="F140" s="347"/>
      <c r="G140" s="77"/>
    </row>
    <row r="141" spans="2:17" x14ac:dyDescent="0.3">
      <c r="C141" s="85"/>
    </row>
    <row r="144" spans="2:17" x14ac:dyDescent="0.3">
      <c r="B144" s="103" t="s">
        <v>56</v>
      </c>
    </row>
    <row r="147" spans="2:5" x14ac:dyDescent="0.3">
      <c r="B147" s="106" t="s">
        <v>32</v>
      </c>
      <c r="C147" s="106" t="s">
        <v>57</v>
      </c>
      <c r="D147" s="105" t="s">
        <v>50</v>
      </c>
      <c r="E147" s="105" t="s">
        <v>16</v>
      </c>
    </row>
    <row r="148" spans="2:5" ht="53.25" customHeight="1" x14ac:dyDescent="0.3">
      <c r="B148" s="86" t="s">
        <v>58</v>
      </c>
      <c r="C148" s="87">
        <v>40</v>
      </c>
      <c r="D148" s="225">
        <f>+E122</f>
        <v>40</v>
      </c>
      <c r="E148" s="335">
        <f>+D148+D149</f>
        <v>100</v>
      </c>
    </row>
    <row r="149" spans="2:5" ht="65.25" customHeight="1" x14ac:dyDescent="0.3">
      <c r="B149" s="86" t="s">
        <v>59</v>
      </c>
      <c r="C149" s="87">
        <v>60</v>
      </c>
      <c r="D149" s="225">
        <f>+F138</f>
        <v>60</v>
      </c>
      <c r="E149" s="336"/>
    </row>
  </sheetData>
  <mergeCells count="68">
    <mergeCell ref="C9:N9"/>
    <mergeCell ref="P76:Q76"/>
    <mergeCell ref="B82:N82"/>
    <mergeCell ref="B87:B88"/>
    <mergeCell ref="C87:C88"/>
    <mergeCell ref="D87:D88"/>
    <mergeCell ref="E87:E88"/>
    <mergeCell ref="F87:F88"/>
    <mergeCell ref="G87:G88"/>
    <mergeCell ref="H87:H88"/>
    <mergeCell ref="O87:O88"/>
    <mergeCell ref="P75:Q75"/>
    <mergeCell ref="B60:B61"/>
    <mergeCell ref="C60:C61"/>
    <mergeCell ref="D60:E60"/>
    <mergeCell ref="C64:N64"/>
    <mergeCell ref="B2:P2"/>
    <mergeCell ref="B4:P4"/>
    <mergeCell ref="A5:L5"/>
    <mergeCell ref="C7:N7"/>
    <mergeCell ref="C8:N8"/>
    <mergeCell ref="C10:N10"/>
    <mergeCell ref="C11:E11"/>
    <mergeCell ref="B15:C22"/>
    <mergeCell ref="B23:C23"/>
    <mergeCell ref="E41:E42"/>
    <mergeCell ref="P74:Q74"/>
    <mergeCell ref="M46:N46"/>
    <mergeCell ref="B104:N104"/>
    <mergeCell ref="J87:L87"/>
    <mergeCell ref="M87:M88"/>
    <mergeCell ref="N87:N88"/>
    <mergeCell ref="B101:P101"/>
    <mergeCell ref="P90:Q90"/>
    <mergeCell ref="P87:Q88"/>
    <mergeCell ref="P89:Q89"/>
    <mergeCell ref="B66:N66"/>
    <mergeCell ref="P69:Q69"/>
    <mergeCell ref="P70:Q70"/>
    <mergeCell ref="P71:Q71"/>
    <mergeCell ref="P72:Q72"/>
    <mergeCell ref="P73:Q73"/>
    <mergeCell ref="P91:Q91"/>
    <mergeCell ref="B94:N94"/>
    <mergeCell ref="D97:E97"/>
    <mergeCell ref="D98:E98"/>
    <mergeCell ref="I87:I88"/>
    <mergeCell ref="B138:B140"/>
    <mergeCell ref="F138:F140"/>
    <mergeCell ref="E122:E124"/>
    <mergeCell ref="B127:N127"/>
    <mergeCell ref="B129:B130"/>
    <mergeCell ref="C129:C130"/>
    <mergeCell ref="D129:D130"/>
    <mergeCell ref="E129:E130"/>
    <mergeCell ref="F129:F130"/>
    <mergeCell ref="G129:G130"/>
    <mergeCell ref="H129:H130"/>
    <mergeCell ref="I129:I130"/>
    <mergeCell ref="P131:Q131"/>
    <mergeCell ref="P132:Q132"/>
    <mergeCell ref="P133:Q133"/>
    <mergeCell ref="E148:E149"/>
    <mergeCell ref="J129:L129"/>
    <mergeCell ref="M129:M130"/>
    <mergeCell ref="N129:N130"/>
    <mergeCell ref="O129:O130"/>
    <mergeCell ref="P129:Q130"/>
  </mergeCells>
  <dataValidations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C46" zoomScale="50" zoomScaleNormal="50" workbookViewId="0">
      <selection activeCell="P82" sqref="P82"/>
    </sheetView>
  </sheetViews>
  <sheetFormatPr baseColWidth="10" defaultRowHeight="14.4" x14ac:dyDescent="0.3"/>
  <cols>
    <col min="1" max="1" width="3.109375" style="9" bestFit="1" customWidth="1"/>
    <col min="2" max="2" width="58.88671875" style="9" customWidth="1"/>
    <col min="3" max="3" width="31.109375" style="9" customWidth="1"/>
    <col min="4" max="4" width="26.6640625" style="9" customWidth="1"/>
    <col min="5" max="5" width="25" style="9" customWidth="1"/>
    <col min="6" max="7" width="29.6640625" style="9" customWidth="1"/>
    <col min="8" max="8" width="23" style="9" customWidth="1"/>
    <col min="9" max="9" width="27.33203125" style="9" customWidth="1"/>
    <col min="10" max="10" width="17.5546875" style="9" customWidth="1"/>
    <col min="11" max="11" width="14.6640625" style="9" customWidth="1"/>
    <col min="12" max="12" width="17.6640625" style="9" customWidth="1"/>
    <col min="13" max="13" width="26.33203125" style="9" customWidth="1"/>
    <col min="14" max="14" width="22.109375" style="9" customWidth="1"/>
    <col min="15" max="15" width="26.109375" style="9" customWidth="1"/>
    <col min="16" max="16" width="19.5546875" style="9" bestFit="1" customWidth="1"/>
    <col min="17" max="17" width="21.88671875" style="9" customWidth="1"/>
    <col min="18" max="18" width="18.33203125" style="9" customWidth="1"/>
    <col min="19" max="22" width="6.44140625" style="9" customWidth="1"/>
    <col min="23" max="251" width="11.554687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554687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554687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554687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554687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554687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554687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554687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554687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554687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554687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554687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554687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554687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554687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554687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554687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554687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554687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554687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554687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554687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554687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554687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554687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554687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554687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554687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554687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554687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554687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554687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554687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554687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554687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554687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554687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554687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554687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554687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554687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554687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554687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554687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554687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554687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554687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554687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554687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554687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554687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554687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554687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554687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554687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554687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554687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554687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554687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554687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554687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554687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554687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5546875" style="9"/>
    <col min="16372" max="16384" width="11.44140625" style="9" customWidth="1"/>
  </cols>
  <sheetData>
    <row r="2" spans="1:16" ht="25.8" x14ac:dyDescent="0.3">
      <c r="B2" s="324" t="s">
        <v>61</v>
      </c>
      <c r="C2" s="325"/>
      <c r="D2" s="325"/>
      <c r="E2" s="325"/>
      <c r="F2" s="325"/>
      <c r="G2" s="325"/>
      <c r="H2" s="325"/>
      <c r="I2" s="325"/>
      <c r="J2" s="325"/>
      <c r="K2" s="325"/>
      <c r="L2" s="325"/>
      <c r="M2" s="325"/>
      <c r="N2" s="325"/>
      <c r="O2" s="325"/>
      <c r="P2" s="325"/>
    </row>
    <row r="4" spans="1:16" ht="25.8" x14ac:dyDescent="0.3">
      <c r="B4" s="339" t="s">
        <v>47</v>
      </c>
      <c r="C4" s="339"/>
      <c r="D4" s="339"/>
      <c r="E4" s="339"/>
      <c r="F4" s="339"/>
      <c r="G4" s="339"/>
      <c r="H4" s="339"/>
      <c r="I4" s="339"/>
      <c r="J4" s="339"/>
      <c r="K4" s="339"/>
      <c r="L4" s="339"/>
      <c r="M4" s="339"/>
      <c r="N4" s="339"/>
      <c r="O4" s="339"/>
      <c r="P4" s="339"/>
    </row>
    <row r="5" spans="1:16" s="85" customFormat="1" ht="39.75" customHeight="1" x14ac:dyDescent="0.4">
      <c r="A5" s="360" t="s">
        <v>117</v>
      </c>
      <c r="B5" s="360"/>
      <c r="C5" s="360"/>
      <c r="D5" s="360"/>
      <c r="E5" s="360"/>
      <c r="F5" s="360"/>
      <c r="G5" s="360"/>
      <c r="H5" s="360"/>
      <c r="I5" s="360"/>
      <c r="J5" s="360"/>
      <c r="K5" s="360"/>
      <c r="L5" s="360"/>
    </row>
    <row r="6" spans="1:16" ht="15" thickBot="1" x14ac:dyDescent="0.35"/>
    <row r="7" spans="1:16" ht="21.6" thickBot="1" x14ac:dyDescent="0.35">
      <c r="B7" s="11" t="s">
        <v>4</v>
      </c>
      <c r="C7" s="342" t="s">
        <v>554</v>
      </c>
      <c r="D7" s="342"/>
      <c r="E7" s="342"/>
      <c r="F7" s="342"/>
      <c r="G7" s="342"/>
      <c r="H7" s="342"/>
      <c r="I7" s="342"/>
      <c r="J7" s="342"/>
      <c r="K7" s="342"/>
      <c r="L7" s="342"/>
      <c r="M7" s="342"/>
      <c r="N7" s="343"/>
    </row>
    <row r="8" spans="1:16" ht="16.2" thickBot="1" x14ac:dyDescent="0.35">
      <c r="B8" s="12" t="s">
        <v>5</v>
      </c>
      <c r="C8" s="342"/>
      <c r="D8" s="342"/>
      <c r="E8" s="342"/>
      <c r="F8" s="342"/>
      <c r="G8" s="342"/>
      <c r="H8" s="342"/>
      <c r="I8" s="342"/>
      <c r="J8" s="342"/>
      <c r="K8" s="342"/>
      <c r="L8" s="342"/>
      <c r="M8" s="342"/>
      <c r="N8" s="343"/>
    </row>
    <row r="9" spans="1:16" ht="16.2" thickBot="1" x14ac:dyDescent="0.35">
      <c r="B9" s="12" t="s">
        <v>6</v>
      </c>
      <c r="C9" s="342"/>
      <c r="D9" s="342"/>
      <c r="E9" s="342"/>
      <c r="F9" s="342"/>
      <c r="G9" s="342"/>
      <c r="H9" s="342"/>
      <c r="I9" s="342"/>
      <c r="J9" s="342"/>
      <c r="K9" s="342"/>
      <c r="L9" s="342"/>
      <c r="M9" s="342"/>
      <c r="N9" s="343"/>
    </row>
    <row r="10" spans="1:16" ht="16.2" thickBot="1" x14ac:dyDescent="0.35">
      <c r="B10" s="12" t="s">
        <v>7</v>
      </c>
      <c r="C10" s="342"/>
      <c r="D10" s="342"/>
      <c r="E10" s="342"/>
      <c r="F10" s="342"/>
      <c r="G10" s="342"/>
      <c r="H10" s="342"/>
      <c r="I10" s="342"/>
      <c r="J10" s="342"/>
      <c r="K10" s="342"/>
      <c r="L10" s="342"/>
      <c r="M10" s="342"/>
      <c r="N10" s="343"/>
    </row>
    <row r="11" spans="1:16" ht="16.2" thickBot="1" x14ac:dyDescent="0.35">
      <c r="B11" s="12" t="s">
        <v>8</v>
      </c>
      <c r="C11" s="366">
        <v>37</v>
      </c>
      <c r="D11" s="366"/>
      <c r="E11" s="367"/>
      <c r="F11" s="32"/>
      <c r="G11" s="32"/>
      <c r="H11" s="32"/>
      <c r="I11" s="32"/>
      <c r="J11" s="32"/>
      <c r="K11" s="32"/>
      <c r="L11" s="32"/>
      <c r="M11" s="32"/>
      <c r="N11" s="33"/>
    </row>
    <row r="12" spans="1:16" ht="16.2" thickBot="1" x14ac:dyDescent="0.35">
      <c r="B12" s="14" t="s">
        <v>9</v>
      </c>
      <c r="C12" s="256">
        <v>41979</v>
      </c>
      <c r="D12" s="16"/>
      <c r="E12" s="16"/>
      <c r="F12" s="16"/>
      <c r="G12" s="16"/>
      <c r="H12" s="16"/>
      <c r="I12" s="16"/>
      <c r="J12" s="16"/>
      <c r="K12" s="16"/>
      <c r="L12" s="16"/>
      <c r="M12" s="16"/>
      <c r="N12" s="17"/>
    </row>
    <row r="13" spans="1:16" ht="15.6" x14ac:dyDescent="0.3">
      <c r="B13" s="13"/>
      <c r="C13" s="18"/>
      <c r="D13" s="19"/>
      <c r="E13" s="19"/>
      <c r="F13" s="19"/>
      <c r="G13" s="19"/>
      <c r="H13" s="19"/>
      <c r="I13" s="88"/>
      <c r="J13" s="88"/>
      <c r="K13" s="88"/>
      <c r="L13" s="88"/>
      <c r="M13" s="88"/>
      <c r="N13" s="19"/>
    </row>
    <row r="14" spans="1:16" x14ac:dyDescent="0.3">
      <c r="I14" s="88"/>
      <c r="J14" s="88"/>
      <c r="K14" s="88"/>
      <c r="L14" s="88"/>
      <c r="M14" s="88"/>
      <c r="N14" s="89"/>
    </row>
    <row r="15" spans="1:16" ht="45.75" customHeight="1" x14ac:dyDescent="0.3">
      <c r="B15" s="363" t="s">
        <v>63</v>
      </c>
      <c r="C15" s="363"/>
      <c r="D15" s="302" t="s">
        <v>12</v>
      </c>
      <c r="E15" s="302" t="s">
        <v>13</v>
      </c>
      <c r="F15" s="302" t="s">
        <v>28</v>
      </c>
      <c r="G15" s="74"/>
      <c r="I15" s="34"/>
      <c r="J15" s="34"/>
      <c r="K15" s="34"/>
      <c r="L15" s="34"/>
      <c r="M15" s="34"/>
      <c r="N15" s="89"/>
    </row>
    <row r="16" spans="1:16" x14ac:dyDescent="0.3">
      <c r="B16" s="363"/>
      <c r="C16" s="363"/>
      <c r="D16" s="302">
        <v>37</v>
      </c>
      <c r="E16" s="111">
        <v>315330431</v>
      </c>
      <c r="F16" s="111">
        <v>151</v>
      </c>
      <c r="G16" s="75"/>
      <c r="I16" s="35"/>
      <c r="J16" s="35"/>
      <c r="K16" s="35"/>
      <c r="L16" s="35"/>
      <c r="M16" s="35"/>
      <c r="N16" s="89"/>
    </row>
    <row r="17" spans="1:14" x14ac:dyDescent="0.3">
      <c r="B17" s="363"/>
      <c r="C17" s="363"/>
      <c r="D17" s="302"/>
      <c r="E17" s="111"/>
      <c r="F17" s="111"/>
      <c r="G17" s="75"/>
      <c r="I17" s="35"/>
      <c r="J17" s="35"/>
      <c r="K17" s="35"/>
      <c r="L17" s="35"/>
      <c r="M17" s="35"/>
      <c r="N17" s="89"/>
    </row>
    <row r="18" spans="1:14" x14ac:dyDescent="0.3">
      <c r="B18" s="363"/>
      <c r="C18" s="363"/>
      <c r="D18" s="302"/>
      <c r="E18" s="111"/>
      <c r="F18" s="111"/>
      <c r="G18" s="75"/>
      <c r="I18" s="35"/>
      <c r="J18" s="35"/>
      <c r="K18" s="35"/>
      <c r="L18" s="35"/>
      <c r="M18" s="35"/>
      <c r="N18" s="89"/>
    </row>
    <row r="19" spans="1:14" x14ac:dyDescent="0.3">
      <c r="B19" s="363"/>
      <c r="C19" s="363"/>
      <c r="D19" s="302"/>
      <c r="E19" s="255"/>
      <c r="F19" s="111"/>
      <c r="G19" s="75"/>
      <c r="H19" s="22"/>
      <c r="I19" s="35"/>
      <c r="J19" s="35"/>
      <c r="K19" s="35"/>
      <c r="L19" s="35"/>
      <c r="M19" s="35"/>
      <c r="N19" s="20"/>
    </row>
    <row r="20" spans="1:14" x14ac:dyDescent="0.3">
      <c r="B20" s="363"/>
      <c r="C20" s="363"/>
      <c r="D20" s="302"/>
      <c r="E20" s="255"/>
      <c r="F20" s="111"/>
      <c r="G20" s="75"/>
      <c r="H20" s="22"/>
      <c r="I20" s="37"/>
      <c r="J20" s="37"/>
      <c r="K20" s="37"/>
      <c r="L20" s="37"/>
      <c r="M20" s="37"/>
      <c r="N20" s="20"/>
    </row>
    <row r="21" spans="1:14" x14ac:dyDescent="0.3">
      <c r="B21" s="363"/>
      <c r="C21" s="363"/>
      <c r="D21" s="302"/>
      <c r="E21" s="255"/>
      <c r="F21" s="111"/>
      <c r="G21" s="75"/>
      <c r="H21" s="22"/>
      <c r="I21" s="88"/>
      <c r="J21" s="88"/>
      <c r="K21" s="88"/>
      <c r="L21" s="88"/>
      <c r="M21" s="88"/>
      <c r="N21" s="20"/>
    </row>
    <row r="22" spans="1:14" x14ac:dyDescent="0.3">
      <c r="B22" s="363"/>
      <c r="C22" s="363"/>
      <c r="D22" s="302"/>
      <c r="E22" s="255"/>
      <c r="F22" s="111"/>
      <c r="G22" s="75"/>
      <c r="H22" s="22"/>
      <c r="I22" s="88"/>
      <c r="J22" s="88"/>
      <c r="K22" s="88"/>
      <c r="L22" s="88"/>
      <c r="M22" s="88"/>
      <c r="N22" s="20"/>
    </row>
    <row r="23" spans="1:14" ht="15" thickBot="1" x14ac:dyDescent="0.35">
      <c r="B23" s="340" t="s">
        <v>14</v>
      </c>
      <c r="C23" s="341"/>
      <c r="D23" s="302"/>
      <c r="E23" s="254">
        <f>SUM(E16:E22)</f>
        <v>315330431</v>
      </c>
      <c r="F23" s="111">
        <f>SUM(F16:F22)</f>
        <v>151</v>
      </c>
      <c r="G23" s="75"/>
      <c r="H23" s="22"/>
      <c r="I23" s="88"/>
      <c r="J23" s="88"/>
      <c r="K23" s="88"/>
      <c r="L23" s="88"/>
      <c r="M23" s="88"/>
      <c r="N23" s="20"/>
    </row>
    <row r="24" spans="1:14" ht="29.4" thickBot="1" x14ac:dyDescent="0.35">
      <c r="A24" s="39"/>
      <c r="B24" s="48" t="s">
        <v>15</v>
      </c>
      <c r="C24" s="48" t="s">
        <v>64</v>
      </c>
      <c r="E24" s="34"/>
      <c r="F24" s="34"/>
      <c r="G24" s="34"/>
      <c r="H24" s="34"/>
      <c r="I24" s="10"/>
      <c r="J24" s="10"/>
      <c r="K24" s="10"/>
      <c r="L24" s="10"/>
      <c r="M24" s="10"/>
    </row>
    <row r="25" spans="1:14" ht="15" thickBot="1" x14ac:dyDescent="0.35">
      <c r="A25" s="40">
        <v>1</v>
      </c>
      <c r="C25" s="41">
        <f>+F23*80%</f>
        <v>120.80000000000001</v>
      </c>
      <c r="D25" s="38"/>
      <c r="E25" s="253">
        <f>E23</f>
        <v>315330431</v>
      </c>
      <c r="F25" s="36"/>
      <c r="G25" s="36"/>
      <c r="H25" s="36"/>
      <c r="I25" s="23"/>
      <c r="J25" s="23"/>
      <c r="K25" s="23"/>
      <c r="L25" s="23"/>
      <c r="M25" s="23"/>
    </row>
    <row r="26" spans="1:14" x14ac:dyDescent="0.3">
      <c r="A26" s="307"/>
      <c r="C26" s="82"/>
      <c r="D26" s="35"/>
      <c r="E26" s="252"/>
      <c r="F26" s="36"/>
      <c r="G26" s="36"/>
      <c r="H26" s="36"/>
      <c r="I26" s="23"/>
      <c r="J26" s="23"/>
      <c r="K26" s="23"/>
      <c r="L26" s="23"/>
      <c r="M26" s="23"/>
    </row>
    <row r="27" spans="1:14" x14ac:dyDescent="0.3">
      <c r="A27" s="307"/>
      <c r="C27" s="82"/>
      <c r="D27" s="35"/>
      <c r="E27" s="252"/>
      <c r="F27" s="36"/>
      <c r="G27" s="36"/>
      <c r="H27" s="36"/>
      <c r="I27" s="23"/>
      <c r="J27" s="23"/>
      <c r="K27" s="23"/>
      <c r="L27" s="23"/>
      <c r="M27" s="23"/>
    </row>
    <row r="28" spans="1:14" x14ac:dyDescent="0.3">
      <c r="A28" s="307"/>
      <c r="B28" s="262" t="s">
        <v>95</v>
      </c>
      <c r="C28" s="222"/>
      <c r="D28" s="222"/>
      <c r="E28" s="85"/>
      <c r="F28" s="85"/>
      <c r="G28" s="85"/>
      <c r="H28" s="85"/>
      <c r="I28" s="88"/>
      <c r="J28" s="88"/>
      <c r="K28" s="88"/>
      <c r="L28" s="88"/>
      <c r="M28" s="88"/>
      <c r="N28" s="89"/>
    </row>
    <row r="29" spans="1:14" x14ac:dyDescent="0.3">
      <c r="A29" s="307"/>
      <c r="B29" s="222"/>
      <c r="C29" s="222"/>
      <c r="D29" s="222"/>
      <c r="E29" s="85"/>
      <c r="F29" s="85"/>
      <c r="G29" s="85"/>
      <c r="H29" s="85"/>
      <c r="I29" s="88"/>
      <c r="J29" s="88"/>
      <c r="K29" s="88"/>
      <c r="L29" s="88"/>
      <c r="M29" s="88"/>
      <c r="N29" s="89"/>
    </row>
    <row r="30" spans="1:14" x14ac:dyDescent="0.3">
      <c r="A30" s="307"/>
      <c r="B30" s="261" t="s">
        <v>32</v>
      </c>
      <c r="C30" s="261" t="s">
        <v>96</v>
      </c>
      <c r="D30" s="261" t="s">
        <v>97</v>
      </c>
      <c r="E30" s="85"/>
      <c r="F30" s="85"/>
      <c r="G30" s="85"/>
      <c r="H30" s="85"/>
      <c r="I30" s="88"/>
      <c r="J30" s="88"/>
      <c r="K30" s="88"/>
      <c r="L30" s="88"/>
      <c r="M30" s="88"/>
      <c r="N30" s="89"/>
    </row>
    <row r="31" spans="1:14" x14ac:dyDescent="0.3">
      <c r="A31" s="307"/>
      <c r="B31" s="220" t="s">
        <v>98</v>
      </c>
      <c r="C31" s="258" t="s">
        <v>386</v>
      </c>
      <c r="D31" s="220"/>
      <c r="E31" s="85"/>
      <c r="F31" s="85"/>
      <c r="G31" s="85"/>
      <c r="H31" s="85"/>
      <c r="I31" s="88"/>
      <c r="J31" s="88"/>
      <c r="K31" s="88"/>
      <c r="L31" s="88"/>
      <c r="M31" s="88"/>
      <c r="N31" s="89"/>
    </row>
    <row r="32" spans="1:14" x14ac:dyDescent="0.3">
      <c r="A32" s="307"/>
      <c r="B32" s="220" t="s">
        <v>99</v>
      </c>
      <c r="C32" s="258" t="s">
        <v>386</v>
      </c>
      <c r="D32" s="220"/>
      <c r="E32" s="85"/>
      <c r="F32" s="85"/>
      <c r="G32" s="85"/>
      <c r="H32" s="85"/>
      <c r="I32" s="88"/>
      <c r="J32" s="88"/>
      <c r="K32" s="88"/>
      <c r="L32" s="88"/>
      <c r="M32" s="88"/>
      <c r="N32" s="89"/>
    </row>
    <row r="33" spans="1:14" x14ac:dyDescent="0.3">
      <c r="A33" s="307"/>
      <c r="B33" s="220" t="s">
        <v>100</v>
      </c>
      <c r="C33" s="258" t="s">
        <v>386</v>
      </c>
      <c r="D33" s="220"/>
      <c r="E33" s="85"/>
      <c r="F33" s="85"/>
      <c r="G33" s="85"/>
      <c r="H33" s="85"/>
      <c r="I33" s="88"/>
      <c r="J33" s="88"/>
      <c r="K33" s="88"/>
      <c r="L33" s="88"/>
      <c r="M33" s="88"/>
      <c r="N33" s="89"/>
    </row>
    <row r="34" spans="1:14" x14ac:dyDescent="0.3">
      <c r="A34" s="307"/>
      <c r="B34" s="220" t="s">
        <v>101</v>
      </c>
      <c r="C34" s="317" t="s">
        <v>386</v>
      </c>
      <c r="D34" s="258"/>
      <c r="E34" s="85"/>
      <c r="F34" s="85"/>
      <c r="G34" s="85"/>
      <c r="H34" s="85"/>
      <c r="I34" s="88"/>
      <c r="J34" s="88"/>
      <c r="K34" s="88"/>
      <c r="L34" s="88"/>
      <c r="M34" s="88"/>
      <c r="N34" s="89"/>
    </row>
    <row r="35" spans="1:14" x14ac:dyDescent="0.3">
      <c r="A35" s="307"/>
      <c r="B35" s="85"/>
      <c r="C35" s="85"/>
      <c r="D35" s="85"/>
      <c r="E35" s="85"/>
      <c r="F35" s="85"/>
      <c r="G35" s="85"/>
      <c r="H35" s="85"/>
      <c r="I35" s="88"/>
      <c r="J35" s="88"/>
      <c r="K35" s="88"/>
      <c r="L35" s="88"/>
      <c r="M35" s="88"/>
      <c r="N35" s="89"/>
    </row>
    <row r="36" spans="1:14" x14ac:dyDescent="0.3">
      <c r="A36" s="307"/>
      <c r="B36" s="85"/>
      <c r="C36" s="85"/>
      <c r="D36" s="85"/>
      <c r="E36" s="85"/>
      <c r="F36" s="85"/>
      <c r="G36" s="85"/>
      <c r="H36" s="85"/>
      <c r="I36" s="88"/>
      <c r="J36" s="88"/>
      <c r="K36" s="88"/>
      <c r="L36" s="88"/>
      <c r="M36" s="88"/>
      <c r="N36" s="89"/>
    </row>
    <row r="37" spans="1:14" x14ac:dyDescent="0.3">
      <c r="A37" s="307"/>
      <c r="B37" s="262" t="s">
        <v>102</v>
      </c>
      <c r="C37" s="222"/>
      <c r="D37" s="222"/>
      <c r="E37" s="222"/>
      <c r="F37" s="85"/>
      <c r="G37" s="85"/>
      <c r="H37" s="85"/>
      <c r="I37" s="88"/>
      <c r="J37" s="88"/>
      <c r="K37" s="88"/>
      <c r="L37" s="88"/>
      <c r="M37" s="88"/>
      <c r="N37" s="89"/>
    </row>
    <row r="38" spans="1:14" x14ac:dyDescent="0.3">
      <c r="A38" s="307"/>
      <c r="B38" s="222"/>
      <c r="C38" s="222"/>
      <c r="D38" s="222"/>
      <c r="E38" s="222"/>
      <c r="F38" s="85"/>
      <c r="G38" s="85"/>
      <c r="H38" s="85"/>
      <c r="I38" s="88"/>
      <c r="J38" s="88"/>
      <c r="K38" s="88"/>
      <c r="L38" s="88"/>
      <c r="M38" s="88"/>
      <c r="N38" s="89"/>
    </row>
    <row r="39" spans="1:14" x14ac:dyDescent="0.3">
      <c r="A39" s="307"/>
      <c r="B39" s="222"/>
      <c r="C39" s="222"/>
      <c r="D39" s="222"/>
      <c r="E39" s="222"/>
      <c r="F39" s="85"/>
      <c r="G39" s="85"/>
      <c r="H39" s="85"/>
      <c r="I39" s="88"/>
      <c r="J39" s="88"/>
      <c r="K39" s="88"/>
      <c r="L39" s="88"/>
      <c r="M39" s="88"/>
      <c r="N39" s="89"/>
    </row>
    <row r="40" spans="1:14" x14ac:dyDescent="0.3">
      <c r="A40" s="307"/>
      <c r="B40" s="261" t="s">
        <v>32</v>
      </c>
      <c r="C40" s="261" t="s">
        <v>57</v>
      </c>
      <c r="D40" s="308" t="s">
        <v>50</v>
      </c>
      <c r="E40" s="308" t="s">
        <v>16</v>
      </c>
      <c r="F40" s="85"/>
      <c r="G40" s="85"/>
      <c r="H40" s="85"/>
      <c r="I40" s="88"/>
      <c r="J40" s="88"/>
      <c r="K40" s="88"/>
      <c r="L40" s="88"/>
      <c r="M40" s="88"/>
      <c r="N40" s="89"/>
    </row>
    <row r="41" spans="1:14" ht="27.6" x14ac:dyDescent="0.3">
      <c r="A41" s="307"/>
      <c r="B41" s="267" t="s">
        <v>103</v>
      </c>
      <c r="C41" s="266">
        <v>40</v>
      </c>
      <c r="D41" s="258">
        <v>40</v>
      </c>
      <c r="E41" s="402">
        <f>+D41+D42</f>
        <v>100</v>
      </c>
      <c r="F41" s="85"/>
      <c r="G41" s="85"/>
      <c r="H41" s="85"/>
      <c r="I41" s="88"/>
      <c r="J41" s="88"/>
      <c r="K41" s="88"/>
      <c r="L41" s="88"/>
      <c r="M41" s="88"/>
      <c r="N41" s="89"/>
    </row>
    <row r="42" spans="1:14" ht="55.2" x14ac:dyDescent="0.3">
      <c r="A42" s="307"/>
      <c r="B42" s="267" t="s">
        <v>104</v>
      </c>
      <c r="C42" s="266">
        <v>60</v>
      </c>
      <c r="D42" s="258">
        <v>60</v>
      </c>
      <c r="E42" s="403"/>
      <c r="F42" s="85"/>
      <c r="G42" s="85"/>
      <c r="H42" s="85"/>
      <c r="I42" s="88"/>
      <c r="J42" s="88"/>
      <c r="K42" s="88"/>
      <c r="L42" s="88"/>
      <c r="M42" s="88"/>
      <c r="N42" s="89"/>
    </row>
    <row r="43" spans="1:14" x14ac:dyDescent="0.3">
      <c r="A43" s="307"/>
      <c r="C43" s="82"/>
      <c r="D43" s="35"/>
      <c r="E43" s="252"/>
      <c r="F43" s="36"/>
      <c r="G43" s="36"/>
      <c r="H43" s="36"/>
      <c r="I43" s="23"/>
      <c r="J43" s="23"/>
      <c r="K43" s="23"/>
      <c r="L43" s="23"/>
      <c r="M43" s="23"/>
    </row>
    <row r="44" spans="1:14" x14ac:dyDescent="0.3">
      <c r="A44" s="307"/>
      <c r="C44" s="82"/>
      <c r="D44" s="35"/>
      <c r="E44" s="252"/>
      <c r="F44" s="36"/>
      <c r="G44" s="36"/>
      <c r="H44" s="36"/>
      <c r="I44" s="23"/>
      <c r="J44" s="23"/>
      <c r="K44" s="23"/>
      <c r="L44" s="23"/>
      <c r="M44" s="23"/>
    </row>
    <row r="45" spans="1:14" x14ac:dyDescent="0.3">
      <c r="A45" s="307"/>
      <c r="C45" s="82"/>
      <c r="D45" s="35"/>
      <c r="E45" s="252"/>
      <c r="F45" s="36"/>
      <c r="G45" s="36"/>
      <c r="H45" s="36"/>
      <c r="I45" s="23"/>
      <c r="J45" s="23"/>
      <c r="K45" s="23"/>
      <c r="L45" s="23"/>
      <c r="M45" s="23"/>
    </row>
    <row r="46" spans="1:14" ht="15" thickBot="1" x14ac:dyDescent="0.35">
      <c r="M46" s="365" t="s">
        <v>34</v>
      </c>
      <c r="N46" s="365"/>
    </row>
    <row r="47" spans="1:14" x14ac:dyDescent="0.3">
      <c r="B47" s="112" t="s">
        <v>29</v>
      </c>
      <c r="M47" s="59"/>
      <c r="N47" s="59"/>
    </row>
    <row r="48" spans="1:14" ht="15" thickBot="1" x14ac:dyDescent="0.35">
      <c r="M48" s="59"/>
      <c r="N48" s="59"/>
    </row>
    <row r="49" spans="1:26" s="88" customFormat="1" ht="109.5" customHeight="1" x14ac:dyDescent="0.3">
      <c r="B49" s="99" t="s">
        <v>105</v>
      </c>
      <c r="C49" s="99" t="s">
        <v>106</v>
      </c>
      <c r="D49" s="99" t="s">
        <v>107</v>
      </c>
      <c r="E49" s="99" t="s">
        <v>44</v>
      </c>
      <c r="F49" s="99" t="s">
        <v>22</v>
      </c>
      <c r="G49" s="99" t="s">
        <v>65</v>
      </c>
      <c r="H49" s="99" t="s">
        <v>17</v>
      </c>
      <c r="I49" s="99" t="s">
        <v>10</v>
      </c>
      <c r="J49" s="99" t="s">
        <v>30</v>
      </c>
      <c r="K49" s="99" t="s">
        <v>60</v>
      </c>
      <c r="L49" s="99" t="s">
        <v>20</v>
      </c>
      <c r="M49" s="84" t="s">
        <v>26</v>
      </c>
      <c r="N49" s="99" t="s">
        <v>108</v>
      </c>
      <c r="O49" s="99" t="s">
        <v>35</v>
      </c>
      <c r="P49" s="301" t="s">
        <v>11</v>
      </c>
      <c r="Q49" s="301" t="s">
        <v>19</v>
      </c>
    </row>
    <row r="50" spans="1:26" s="94" customFormat="1" ht="72" x14ac:dyDescent="0.3">
      <c r="A50" s="42">
        <v>1</v>
      </c>
      <c r="B50" s="95" t="s">
        <v>385</v>
      </c>
      <c r="C50" s="95" t="s">
        <v>385</v>
      </c>
      <c r="D50" s="96" t="s">
        <v>125</v>
      </c>
      <c r="E50" s="95" t="s">
        <v>463</v>
      </c>
      <c r="F50" s="91" t="s">
        <v>96</v>
      </c>
      <c r="G50" s="108" t="s">
        <v>359</v>
      </c>
      <c r="H50" s="115">
        <v>41176</v>
      </c>
      <c r="I50" s="115">
        <v>41258</v>
      </c>
      <c r="J50" s="92" t="s">
        <v>97</v>
      </c>
      <c r="K50" s="265">
        <v>2.33</v>
      </c>
      <c r="L50" s="83">
        <v>0.4</v>
      </c>
      <c r="M50" s="117">
        <v>75</v>
      </c>
      <c r="N50" s="83" t="s">
        <v>359</v>
      </c>
      <c r="O50" s="26">
        <v>25044005</v>
      </c>
      <c r="P50" s="26">
        <v>53</v>
      </c>
      <c r="Q50" s="109"/>
      <c r="R50" s="93"/>
      <c r="S50" s="93"/>
      <c r="T50" s="93"/>
      <c r="U50" s="93"/>
      <c r="V50" s="93"/>
      <c r="W50" s="93"/>
      <c r="X50" s="93"/>
      <c r="Y50" s="93"/>
      <c r="Z50" s="93"/>
    </row>
    <row r="51" spans="1:26" s="94" customFormat="1" ht="72" x14ac:dyDescent="0.3">
      <c r="A51" s="42">
        <f t="shared" ref="A51:A57" si="0">+A50+1</f>
        <v>2</v>
      </c>
      <c r="B51" s="95" t="s">
        <v>385</v>
      </c>
      <c r="C51" s="95" t="s">
        <v>385</v>
      </c>
      <c r="D51" s="95" t="s">
        <v>462</v>
      </c>
      <c r="E51" s="117">
        <v>653</v>
      </c>
      <c r="F51" s="91" t="s">
        <v>96</v>
      </c>
      <c r="G51" s="91" t="s">
        <v>359</v>
      </c>
      <c r="H51" s="115">
        <v>41246</v>
      </c>
      <c r="I51" s="115">
        <v>41912</v>
      </c>
      <c r="J51" s="92" t="s">
        <v>97</v>
      </c>
      <c r="K51" s="265">
        <f>(I51-H51)/30</f>
        <v>22.2</v>
      </c>
      <c r="L51" s="146" t="s">
        <v>359</v>
      </c>
      <c r="M51" s="148">
        <v>98</v>
      </c>
      <c r="N51" s="83" t="s">
        <v>359</v>
      </c>
      <c r="O51" s="26">
        <v>291772573</v>
      </c>
      <c r="P51" s="26" t="s">
        <v>461</v>
      </c>
      <c r="Q51" s="109"/>
      <c r="R51" s="93"/>
      <c r="S51" s="93"/>
      <c r="T51" s="93"/>
      <c r="U51" s="93"/>
      <c r="V51" s="93"/>
      <c r="W51" s="93"/>
      <c r="X51" s="93"/>
      <c r="Y51" s="93"/>
      <c r="Z51" s="93"/>
    </row>
    <row r="52" spans="1:26" s="94" customFormat="1" x14ac:dyDescent="0.3">
      <c r="A52" s="42">
        <f t="shared" si="0"/>
        <v>3</v>
      </c>
      <c r="B52" s="95"/>
      <c r="C52" s="96"/>
      <c r="D52" s="95"/>
      <c r="E52" s="90"/>
      <c r="F52" s="91"/>
      <c r="G52" s="91"/>
      <c r="H52" s="115"/>
      <c r="J52" s="92"/>
      <c r="K52" s="92"/>
      <c r="L52" s="92"/>
      <c r="M52" s="83"/>
      <c r="N52" s="83"/>
      <c r="O52" s="26"/>
      <c r="P52" s="26"/>
      <c r="Q52" s="109"/>
      <c r="R52" s="93"/>
      <c r="S52" s="93"/>
      <c r="T52" s="93"/>
      <c r="U52" s="93"/>
      <c r="V52" s="93"/>
      <c r="W52" s="93"/>
      <c r="X52" s="93"/>
      <c r="Y52" s="93"/>
      <c r="Z52" s="93"/>
    </row>
    <row r="53" spans="1:26" s="94" customFormat="1" x14ac:dyDescent="0.3">
      <c r="A53" s="42">
        <f t="shared" si="0"/>
        <v>4</v>
      </c>
      <c r="B53" s="95"/>
      <c r="C53" s="96"/>
      <c r="D53" s="95"/>
      <c r="E53" s="90"/>
      <c r="F53" s="91"/>
      <c r="G53" s="91"/>
      <c r="H53" s="115"/>
      <c r="I53" s="115"/>
      <c r="J53" s="92"/>
      <c r="K53" s="265"/>
      <c r="L53" s="92"/>
      <c r="M53" s="83"/>
      <c r="N53" s="83"/>
      <c r="O53" s="26"/>
      <c r="P53" s="26"/>
      <c r="Q53" s="109"/>
      <c r="R53" s="93"/>
      <c r="S53" s="93"/>
      <c r="T53" s="93"/>
      <c r="U53" s="93"/>
      <c r="V53" s="93"/>
      <c r="W53" s="93"/>
      <c r="X53" s="93"/>
      <c r="Y53" s="93"/>
      <c r="Z53" s="93"/>
    </row>
    <row r="54" spans="1:26" s="94" customFormat="1" x14ac:dyDescent="0.3">
      <c r="A54" s="42">
        <f t="shared" si="0"/>
        <v>5</v>
      </c>
      <c r="B54" s="95"/>
      <c r="C54" s="96"/>
      <c r="D54" s="95"/>
      <c r="E54" s="90"/>
      <c r="F54" s="91"/>
      <c r="G54" s="91"/>
      <c r="H54" s="115"/>
      <c r="I54" s="115"/>
      <c r="J54" s="92"/>
      <c r="K54" s="265"/>
      <c r="L54" s="92"/>
      <c r="M54" s="83"/>
      <c r="N54" s="83"/>
      <c r="O54" s="26"/>
      <c r="P54" s="26"/>
      <c r="Q54" s="109"/>
      <c r="R54" s="93"/>
      <c r="S54" s="93"/>
      <c r="T54" s="93"/>
      <c r="U54" s="93"/>
      <c r="V54" s="93"/>
      <c r="W54" s="93"/>
      <c r="X54" s="93"/>
      <c r="Y54" s="93"/>
      <c r="Z54" s="93"/>
    </row>
    <row r="55" spans="1:26" s="94" customFormat="1" x14ac:dyDescent="0.3">
      <c r="A55" s="42">
        <f t="shared" si="0"/>
        <v>6</v>
      </c>
      <c r="B55" s="95"/>
      <c r="C55" s="96"/>
      <c r="D55" s="95"/>
      <c r="E55" s="90"/>
      <c r="F55" s="91"/>
      <c r="G55" s="91"/>
      <c r="H55" s="115"/>
      <c r="I55" s="115"/>
      <c r="J55" s="92"/>
      <c r="K55" s="265"/>
      <c r="L55" s="92"/>
      <c r="M55" s="83"/>
      <c r="N55" s="83"/>
      <c r="O55" s="26"/>
      <c r="P55" s="26"/>
      <c r="Q55" s="109"/>
      <c r="R55" s="93"/>
      <c r="S55" s="93"/>
      <c r="T55" s="93"/>
      <c r="U55" s="93"/>
      <c r="V55" s="93"/>
      <c r="W55" s="93"/>
      <c r="X55" s="93"/>
      <c r="Y55" s="93"/>
      <c r="Z55" s="93"/>
    </row>
    <row r="56" spans="1:26" s="94" customFormat="1" x14ac:dyDescent="0.3">
      <c r="A56" s="42">
        <f t="shared" si="0"/>
        <v>7</v>
      </c>
      <c r="B56" s="95"/>
      <c r="C56" s="96"/>
      <c r="D56" s="95"/>
      <c r="E56" s="90"/>
      <c r="F56" s="91"/>
      <c r="G56" s="91"/>
      <c r="H56" s="115"/>
      <c r="I56" s="115"/>
      <c r="J56" s="92"/>
      <c r="K56" s="92"/>
      <c r="L56" s="92"/>
      <c r="M56" s="83"/>
      <c r="N56" s="83"/>
      <c r="O56" s="26"/>
      <c r="P56" s="26"/>
      <c r="Q56" s="109"/>
      <c r="R56" s="93"/>
      <c r="S56" s="93"/>
      <c r="T56" s="93"/>
      <c r="U56" s="93"/>
      <c r="V56" s="93"/>
      <c r="W56" s="93"/>
      <c r="X56" s="93"/>
      <c r="Y56" s="93"/>
      <c r="Z56" s="93"/>
    </row>
    <row r="57" spans="1:26" s="94" customFormat="1" x14ac:dyDescent="0.3">
      <c r="A57" s="42">
        <f t="shared" si="0"/>
        <v>8</v>
      </c>
      <c r="B57" s="95"/>
      <c r="C57" s="96"/>
      <c r="D57" s="95"/>
      <c r="E57" s="90"/>
      <c r="F57" s="91"/>
      <c r="G57" s="91"/>
      <c r="H57" s="115"/>
      <c r="I57" s="115"/>
      <c r="J57" s="92"/>
      <c r="K57" s="92"/>
      <c r="L57" s="92"/>
      <c r="M57" s="83"/>
      <c r="N57" s="83"/>
      <c r="O57" s="26"/>
      <c r="P57" s="26"/>
      <c r="Q57" s="109"/>
      <c r="R57" s="93"/>
      <c r="S57" s="93"/>
      <c r="T57" s="93"/>
      <c r="U57" s="93"/>
      <c r="V57" s="93"/>
      <c r="W57" s="93"/>
      <c r="X57" s="93"/>
      <c r="Y57" s="93"/>
      <c r="Z57" s="93"/>
    </row>
    <row r="58" spans="1:26" s="94" customFormat="1" x14ac:dyDescent="0.3">
      <c r="A58" s="42"/>
      <c r="B58" s="45" t="s">
        <v>16</v>
      </c>
      <c r="C58" s="96"/>
      <c r="D58" s="95"/>
      <c r="E58" s="90"/>
      <c r="F58" s="91"/>
      <c r="G58" s="91"/>
      <c r="H58" s="91"/>
      <c r="I58" s="92"/>
      <c r="J58" s="92"/>
      <c r="K58" s="107">
        <f>K50-K5+K51</f>
        <v>24.53</v>
      </c>
      <c r="L58" s="97"/>
      <c r="M58" s="107">
        <f>SUM(M50:M57)</f>
        <v>173</v>
      </c>
      <c r="N58" s="97">
        <f>SUM(N50:N57)</f>
        <v>0</v>
      </c>
      <c r="O58" s="26"/>
      <c r="P58" s="26"/>
      <c r="Q58" s="110"/>
    </row>
    <row r="59" spans="1:26" s="29" customFormat="1" x14ac:dyDescent="0.3">
      <c r="E59" s="244"/>
      <c r="K59" s="116"/>
    </row>
    <row r="60" spans="1:26" s="29" customFormat="1" x14ac:dyDescent="0.3">
      <c r="B60" s="337" t="s">
        <v>27</v>
      </c>
      <c r="C60" s="337" t="s">
        <v>110</v>
      </c>
      <c r="D60" s="364" t="s">
        <v>33</v>
      </c>
      <c r="E60" s="364"/>
    </row>
    <row r="61" spans="1:26" s="29" customFormat="1" x14ac:dyDescent="0.3">
      <c r="B61" s="338"/>
      <c r="C61" s="338"/>
      <c r="D61" s="303" t="s">
        <v>23</v>
      </c>
      <c r="E61" s="57" t="s">
        <v>24</v>
      </c>
      <c r="K61" s="116"/>
    </row>
    <row r="62" spans="1:26" s="29" customFormat="1" ht="30.6" customHeight="1" x14ac:dyDescent="0.3">
      <c r="B62" s="54" t="s">
        <v>21</v>
      </c>
      <c r="C62" s="55">
        <f>+K58</f>
        <v>24.53</v>
      </c>
      <c r="D62" s="52" t="s">
        <v>386</v>
      </c>
      <c r="E62" s="53"/>
      <c r="F62" s="30"/>
      <c r="G62" s="30"/>
      <c r="H62" s="30"/>
      <c r="I62" s="30"/>
      <c r="J62" s="30"/>
      <c r="K62" s="30"/>
      <c r="L62" s="30"/>
      <c r="M62" s="30"/>
    </row>
    <row r="63" spans="1:26" s="29" customFormat="1" ht="30" customHeight="1" x14ac:dyDescent="0.3">
      <c r="B63" s="54" t="s">
        <v>25</v>
      </c>
      <c r="C63" s="55">
        <f>+M58</f>
        <v>173</v>
      </c>
      <c r="D63" s="52" t="s">
        <v>386</v>
      </c>
      <c r="E63" s="53"/>
    </row>
    <row r="64" spans="1:26" s="29" customFormat="1" x14ac:dyDescent="0.3">
      <c r="B64" s="31"/>
      <c r="C64" s="362"/>
      <c r="D64" s="362"/>
      <c r="E64" s="362"/>
      <c r="F64" s="362"/>
      <c r="G64" s="362"/>
      <c r="H64" s="362"/>
      <c r="I64" s="362"/>
      <c r="J64" s="362"/>
      <c r="K64" s="362"/>
      <c r="L64" s="362"/>
      <c r="M64" s="362"/>
      <c r="N64" s="362"/>
    </row>
    <row r="65" spans="2:18" ht="28.2" customHeight="1" thickBot="1" x14ac:dyDescent="0.35"/>
    <row r="66" spans="2:18" ht="26.4" thickBot="1" x14ac:dyDescent="0.35">
      <c r="B66" s="361" t="s">
        <v>66</v>
      </c>
      <c r="C66" s="361"/>
      <c r="D66" s="361"/>
      <c r="E66" s="361"/>
      <c r="F66" s="361"/>
      <c r="G66" s="361"/>
      <c r="H66" s="361"/>
      <c r="I66" s="361"/>
      <c r="J66" s="361"/>
      <c r="K66" s="361"/>
      <c r="L66" s="361"/>
      <c r="M66" s="361"/>
      <c r="N66" s="361"/>
    </row>
    <row r="69" spans="2:18" ht="109.5" customHeight="1" x14ac:dyDescent="0.3">
      <c r="B69" s="300" t="s">
        <v>109</v>
      </c>
      <c r="C69" s="62" t="s">
        <v>2</v>
      </c>
      <c r="D69" s="62" t="s">
        <v>68</v>
      </c>
      <c r="E69" s="62" t="s">
        <v>67</v>
      </c>
      <c r="F69" s="62" t="s">
        <v>69</v>
      </c>
      <c r="G69" s="62" t="s">
        <v>70</v>
      </c>
      <c r="H69" s="62" t="s">
        <v>71</v>
      </c>
      <c r="I69" s="300" t="s">
        <v>112</v>
      </c>
      <c r="J69" s="62" t="s">
        <v>72</v>
      </c>
      <c r="K69" s="62" t="s">
        <v>73</v>
      </c>
      <c r="L69" s="62" t="s">
        <v>74</v>
      </c>
      <c r="M69" s="62" t="s">
        <v>75</v>
      </c>
      <c r="N69" s="78" t="s">
        <v>76</v>
      </c>
      <c r="O69" s="78" t="s">
        <v>77</v>
      </c>
      <c r="P69" s="332" t="s">
        <v>3</v>
      </c>
      <c r="Q69" s="333"/>
      <c r="R69" s="62" t="s">
        <v>18</v>
      </c>
    </row>
    <row r="70" spans="2:18" ht="150" customHeight="1" x14ac:dyDescent="0.3">
      <c r="B70" s="250" t="s">
        <v>421</v>
      </c>
      <c r="C70" s="237" t="s">
        <v>421</v>
      </c>
      <c r="D70" s="242" t="s">
        <v>359</v>
      </c>
      <c r="E70" s="242" t="s">
        <v>359</v>
      </c>
      <c r="F70" s="42" t="s">
        <v>359</v>
      </c>
      <c r="G70" s="249" t="s">
        <v>359</v>
      </c>
      <c r="H70" s="42" t="s">
        <v>359</v>
      </c>
      <c r="I70" s="42" t="s">
        <v>359</v>
      </c>
      <c r="J70" s="42" t="s">
        <v>206</v>
      </c>
      <c r="K70" s="242" t="s">
        <v>359</v>
      </c>
      <c r="L70" s="237" t="s">
        <v>359</v>
      </c>
      <c r="M70" s="237" t="s">
        <v>359</v>
      </c>
      <c r="N70" s="237" t="s">
        <v>359</v>
      </c>
      <c r="O70" s="237" t="s">
        <v>359</v>
      </c>
      <c r="P70" s="368" t="s">
        <v>420</v>
      </c>
      <c r="Q70" s="369"/>
      <c r="R70" s="109" t="s">
        <v>96</v>
      </c>
    </row>
    <row r="71" spans="2:18" x14ac:dyDescent="0.3">
      <c r="B71" s="3"/>
      <c r="C71" s="3"/>
      <c r="D71" s="5"/>
      <c r="E71" s="5"/>
      <c r="F71" s="4"/>
      <c r="G71" s="118"/>
      <c r="H71" s="4"/>
      <c r="I71" s="102"/>
      <c r="J71" s="79"/>
      <c r="K71" s="79"/>
      <c r="L71" s="102"/>
      <c r="M71" s="102"/>
      <c r="N71" s="102"/>
      <c r="O71" s="102"/>
      <c r="P71" s="348"/>
      <c r="Q71" s="349"/>
      <c r="R71" s="102"/>
    </row>
    <row r="72" spans="2:18" x14ac:dyDescent="0.3">
      <c r="B72" s="3"/>
      <c r="C72" s="3"/>
      <c r="D72" s="5"/>
      <c r="E72" s="5"/>
      <c r="F72" s="4"/>
      <c r="G72" s="118"/>
      <c r="H72" s="4"/>
      <c r="I72" s="102"/>
      <c r="J72" s="79"/>
      <c r="K72" s="79"/>
      <c r="L72" s="102"/>
      <c r="M72" s="102"/>
      <c r="N72" s="102"/>
      <c r="O72" s="102"/>
      <c r="P72" s="348"/>
      <c r="Q72" s="349"/>
      <c r="R72" s="102"/>
    </row>
    <row r="73" spans="2:18" x14ac:dyDescent="0.3">
      <c r="B73" s="3"/>
      <c r="C73" s="3"/>
      <c r="D73" s="5"/>
      <c r="E73" s="5"/>
      <c r="F73" s="4"/>
      <c r="G73" s="118"/>
      <c r="H73" s="4"/>
      <c r="I73" s="102"/>
      <c r="J73" s="79"/>
      <c r="K73" s="79"/>
      <c r="L73" s="102"/>
      <c r="M73" s="102"/>
      <c r="N73" s="102"/>
      <c r="O73" s="102"/>
      <c r="P73" s="348"/>
      <c r="Q73" s="349"/>
      <c r="R73" s="102"/>
    </row>
    <row r="74" spans="2:18" x14ac:dyDescent="0.3">
      <c r="B74" s="3"/>
      <c r="C74" s="3"/>
      <c r="D74" s="5"/>
      <c r="E74" s="5"/>
      <c r="F74" s="4"/>
      <c r="G74" s="118"/>
      <c r="H74" s="4"/>
      <c r="I74" s="102"/>
      <c r="J74" s="79"/>
      <c r="K74" s="79"/>
      <c r="L74" s="102"/>
      <c r="M74" s="102"/>
      <c r="N74" s="102"/>
      <c r="O74" s="102"/>
      <c r="P74" s="348"/>
      <c r="Q74" s="349"/>
      <c r="R74" s="102"/>
    </row>
    <row r="75" spans="2:18" x14ac:dyDescent="0.3">
      <c r="B75" s="3"/>
      <c r="C75" s="3"/>
      <c r="D75" s="5"/>
      <c r="E75" s="5"/>
      <c r="F75" s="4"/>
      <c r="G75" s="118"/>
      <c r="H75" s="4"/>
      <c r="I75" s="102"/>
      <c r="J75" s="79"/>
      <c r="K75" s="79"/>
      <c r="L75" s="102"/>
      <c r="M75" s="102"/>
      <c r="N75" s="102"/>
      <c r="O75" s="102"/>
      <c r="P75" s="348"/>
      <c r="Q75" s="349"/>
      <c r="R75" s="102"/>
    </row>
    <row r="76" spans="2:18" x14ac:dyDescent="0.3">
      <c r="B76" s="102"/>
      <c r="C76" s="102"/>
      <c r="D76" s="102"/>
      <c r="E76" s="102"/>
      <c r="F76" s="102"/>
      <c r="G76" s="119"/>
      <c r="H76" s="102"/>
      <c r="I76" s="102"/>
      <c r="J76" s="102"/>
      <c r="K76" s="102"/>
      <c r="L76" s="102"/>
      <c r="M76" s="102"/>
      <c r="N76" s="102"/>
      <c r="O76" s="102"/>
      <c r="P76" s="348"/>
      <c r="Q76" s="349"/>
      <c r="R76" s="102"/>
    </row>
    <row r="77" spans="2:18" x14ac:dyDescent="0.3">
      <c r="B77" s="9" t="s">
        <v>1</v>
      </c>
      <c r="H77" s="102"/>
      <c r="I77" s="102"/>
    </row>
    <row r="78" spans="2:18" x14ac:dyDescent="0.3">
      <c r="B78" s="9" t="s">
        <v>36</v>
      </c>
    </row>
    <row r="79" spans="2:18" x14ac:dyDescent="0.3">
      <c r="B79" s="9" t="s">
        <v>113</v>
      </c>
    </row>
    <row r="81" spans="2:17" ht="15" thickBot="1" x14ac:dyDescent="0.35"/>
    <row r="82" spans="2:17" ht="26.4" thickBot="1" x14ac:dyDescent="0.35">
      <c r="B82" s="326" t="s">
        <v>37</v>
      </c>
      <c r="C82" s="327"/>
      <c r="D82" s="327"/>
      <c r="E82" s="327"/>
      <c r="F82" s="327"/>
      <c r="G82" s="327"/>
      <c r="H82" s="327"/>
      <c r="I82" s="327"/>
      <c r="J82" s="327"/>
      <c r="K82" s="327"/>
      <c r="L82" s="327"/>
      <c r="M82" s="327"/>
      <c r="N82" s="328"/>
    </row>
    <row r="87" spans="2:17" ht="43.5" customHeight="1" x14ac:dyDescent="0.3">
      <c r="B87" s="354" t="s">
        <v>0</v>
      </c>
      <c r="C87" s="351" t="s">
        <v>38</v>
      </c>
      <c r="D87" s="351" t="s">
        <v>39</v>
      </c>
      <c r="E87" s="351" t="s">
        <v>78</v>
      </c>
      <c r="F87" s="351" t="s">
        <v>80</v>
      </c>
      <c r="G87" s="351" t="s">
        <v>81</v>
      </c>
      <c r="H87" s="351" t="s">
        <v>82</v>
      </c>
      <c r="I87" s="351" t="s">
        <v>79</v>
      </c>
      <c r="J87" s="351" t="s">
        <v>83</v>
      </c>
      <c r="K87" s="351"/>
      <c r="L87" s="351"/>
      <c r="M87" s="351" t="s">
        <v>87</v>
      </c>
      <c r="N87" s="351" t="s">
        <v>40</v>
      </c>
      <c r="O87" s="351" t="s">
        <v>41</v>
      </c>
      <c r="P87" s="351" t="s">
        <v>3</v>
      </c>
      <c r="Q87" s="351"/>
    </row>
    <row r="88" spans="2:17" ht="31.5" customHeight="1" x14ac:dyDescent="0.3">
      <c r="B88" s="355"/>
      <c r="C88" s="351"/>
      <c r="D88" s="351"/>
      <c r="E88" s="351"/>
      <c r="F88" s="351"/>
      <c r="G88" s="351"/>
      <c r="H88" s="351"/>
      <c r="I88" s="351"/>
      <c r="J88" s="120" t="s">
        <v>84</v>
      </c>
      <c r="K88" s="121" t="s">
        <v>85</v>
      </c>
      <c r="L88" s="122" t="s">
        <v>86</v>
      </c>
      <c r="M88" s="351"/>
      <c r="N88" s="351"/>
      <c r="O88" s="351"/>
      <c r="P88" s="351"/>
      <c r="Q88" s="351"/>
    </row>
    <row r="89" spans="2:17" s="224" customFormat="1" ht="60.75" customHeight="1" x14ac:dyDescent="0.3">
      <c r="B89" s="240" t="s">
        <v>42</v>
      </c>
      <c r="C89" s="246">
        <v>151</v>
      </c>
      <c r="D89" s="236" t="s">
        <v>553</v>
      </c>
      <c r="E89" s="235">
        <v>38211989</v>
      </c>
      <c r="F89" s="246" t="s">
        <v>294</v>
      </c>
      <c r="G89" s="246" t="s">
        <v>552</v>
      </c>
      <c r="H89" s="263">
        <v>40719</v>
      </c>
      <c r="I89" s="246" t="s">
        <v>359</v>
      </c>
      <c r="J89" s="246" t="s">
        <v>358</v>
      </c>
      <c r="K89" s="246" t="s">
        <v>551</v>
      </c>
      <c r="L89" s="246" t="s">
        <v>550</v>
      </c>
      <c r="M89" s="246" t="s">
        <v>96</v>
      </c>
      <c r="N89" s="246" t="s">
        <v>96</v>
      </c>
      <c r="O89" s="246" t="s">
        <v>96</v>
      </c>
      <c r="P89" s="400"/>
      <c r="Q89" s="400"/>
    </row>
    <row r="90" spans="2:17" ht="33.6" customHeight="1" x14ac:dyDescent="0.3">
      <c r="B90" s="240" t="s">
        <v>43</v>
      </c>
      <c r="C90" s="240">
        <v>151</v>
      </c>
      <c r="D90" s="236" t="s">
        <v>460</v>
      </c>
      <c r="E90" s="235">
        <v>1070589339</v>
      </c>
      <c r="F90" s="318" t="s">
        <v>294</v>
      </c>
      <c r="G90" s="318" t="s">
        <v>444</v>
      </c>
      <c r="H90" s="319">
        <v>41481</v>
      </c>
      <c r="I90" s="320" t="s">
        <v>359</v>
      </c>
      <c r="J90" s="320" t="s">
        <v>358</v>
      </c>
      <c r="K90" s="240" t="s">
        <v>459</v>
      </c>
      <c r="L90" s="240" t="s">
        <v>458</v>
      </c>
      <c r="M90" s="220" t="s">
        <v>96</v>
      </c>
      <c r="N90" s="220" t="s">
        <v>96</v>
      </c>
      <c r="O90" s="220" t="s">
        <v>96</v>
      </c>
      <c r="P90" s="401"/>
      <c r="Q90" s="401"/>
    </row>
    <row r="92" spans="2:17" ht="15" thickBot="1" x14ac:dyDescent="0.35"/>
    <row r="93" spans="2:17" ht="26.4" thickBot="1" x14ac:dyDescent="0.35">
      <c r="B93" s="326" t="s">
        <v>45</v>
      </c>
      <c r="C93" s="327"/>
      <c r="D93" s="327"/>
      <c r="E93" s="327"/>
      <c r="F93" s="327"/>
      <c r="G93" s="327"/>
      <c r="H93" s="327"/>
      <c r="I93" s="327"/>
      <c r="J93" s="327"/>
      <c r="K93" s="327"/>
      <c r="L93" s="327"/>
      <c r="M93" s="327"/>
      <c r="N93" s="328"/>
    </row>
    <row r="96" spans="2:17" ht="46.2" customHeight="1" x14ac:dyDescent="0.3">
      <c r="B96" s="62" t="s">
        <v>32</v>
      </c>
      <c r="C96" s="62" t="s">
        <v>46</v>
      </c>
      <c r="D96" s="332" t="s">
        <v>3</v>
      </c>
      <c r="E96" s="333"/>
    </row>
    <row r="97" spans="1:26" ht="46.95" customHeight="1" x14ac:dyDescent="0.3">
      <c r="B97" s="63" t="s">
        <v>88</v>
      </c>
      <c r="C97" s="299" t="s">
        <v>96</v>
      </c>
      <c r="D97" s="334"/>
      <c r="E97" s="334"/>
    </row>
    <row r="100" spans="1:26" ht="25.8" x14ac:dyDescent="0.3">
      <c r="B100" s="324" t="s">
        <v>62</v>
      </c>
      <c r="C100" s="325"/>
      <c r="D100" s="325"/>
      <c r="E100" s="325"/>
      <c r="F100" s="325"/>
      <c r="G100" s="325"/>
      <c r="H100" s="325"/>
      <c r="I100" s="325"/>
      <c r="J100" s="325"/>
      <c r="K100" s="325"/>
      <c r="L100" s="325"/>
      <c r="M100" s="325"/>
      <c r="N100" s="325"/>
      <c r="O100" s="325"/>
      <c r="P100" s="325"/>
    </row>
    <row r="102" spans="1:26" ht="15" thickBot="1" x14ac:dyDescent="0.35"/>
    <row r="103" spans="1:26" ht="26.4" thickBot="1" x14ac:dyDescent="0.35">
      <c r="B103" s="326" t="s">
        <v>53</v>
      </c>
      <c r="C103" s="327"/>
      <c r="D103" s="327"/>
      <c r="E103" s="327"/>
      <c r="F103" s="327"/>
      <c r="G103" s="327"/>
      <c r="H103" s="327"/>
      <c r="I103" s="327"/>
      <c r="J103" s="327"/>
      <c r="K103" s="327"/>
      <c r="L103" s="327"/>
      <c r="M103" s="327"/>
      <c r="N103" s="328"/>
    </row>
    <row r="105" spans="1:26" ht="15" thickBot="1" x14ac:dyDescent="0.35">
      <c r="M105" s="59"/>
      <c r="N105" s="59"/>
    </row>
    <row r="106" spans="1:26" s="88" customFormat="1" ht="109.5" customHeight="1" x14ac:dyDescent="0.3">
      <c r="B106" s="99" t="s">
        <v>105</v>
      </c>
      <c r="C106" s="99" t="s">
        <v>106</v>
      </c>
      <c r="D106" s="99" t="s">
        <v>107</v>
      </c>
      <c r="E106" s="99" t="s">
        <v>44</v>
      </c>
      <c r="F106" s="99" t="s">
        <v>22</v>
      </c>
      <c r="G106" s="99" t="s">
        <v>65</v>
      </c>
      <c r="H106" s="99" t="s">
        <v>17</v>
      </c>
      <c r="I106" s="99" t="s">
        <v>10</v>
      </c>
      <c r="J106" s="99" t="s">
        <v>30</v>
      </c>
      <c r="K106" s="99" t="s">
        <v>60</v>
      </c>
      <c r="L106" s="99" t="s">
        <v>20</v>
      </c>
      <c r="M106" s="84" t="s">
        <v>26</v>
      </c>
      <c r="N106" s="99" t="s">
        <v>108</v>
      </c>
      <c r="O106" s="99" t="s">
        <v>35</v>
      </c>
      <c r="P106" s="301" t="s">
        <v>11</v>
      </c>
      <c r="Q106" s="301" t="s">
        <v>19</v>
      </c>
    </row>
    <row r="107" spans="1:26" s="94" customFormat="1" ht="72" x14ac:dyDescent="0.3">
      <c r="A107" s="42">
        <v>1</v>
      </c>
      <c r="B107" s="95" t="s">
        <v>385</v>
      </c>
      <c r="C107" s="95" t="s">
        <v>385</v>
      </c>
      <c r="D107" s="95" t="s">
        <v>129</v>
      </c>
      <c r="E107" s="90" t="s">
        <v>457</v>
      </c>
      <c r="F107" s="91" t="s">
        <v>96</v>
      </c>
      <c r="G107" s="108" t="s">
        <v>359</v>
      </c>
      <c r="H107" s="98">
        <v>40642</v>
      </c>
      <c r="I107" s="98">
        <v>40781</v>
      </c>
      <c r="J107" s="92" t="s">
        <v>97</v>
      </c>
      <c r="K107" s="265">
        <f>(I107-H107)/30</f>
        <v>4.6333333333333337</v>
      </c>
      <c r="L107" s="92" t="s">
        <v>422</v>
      </c>
      <c r="M107" s="117" t="s">
        <v>359</v>
      </c>
      <c r="N107" s="83" t="s">
        <v>359</v>
      </c>
      <c r="O107" s="26">
        <v>33157876</v>
      </c>
      <c r="P107" s="26" t="s">
        <v>456</v>
      </c>
      <c r="Q107" s="109"/>
      <c r="R107" s="93"/>
      <c r="S107" s="93"/>
      <c r="T107" s="93"/>
      <c r="U107" s="93"/>
      <c r="V107" s="93"/>
      <c r="W107" s="93"/>
      <c r="X107" s="93"/>
      <c r="Y107" s="93"/>
      <c r="Z107" s="93"/>
    </row>
    <row r="108" spans="1:26" s="94" customFormat="1" ht="72" x14ac:dyDescent="0.3">
      <c r="A108" s="42">
        <f t="shared" ref="A108:A114" si="1">+A107+1</f>
        <v>2</v>
      </c>
      <c r="B108" s="95" t="s">
        <v>385</v>
      </c>
      <c r="C108" s="95" t="s">
        <v>385</v>
      </c>
      <c r="D108" s="95" t="s">
        <v>125</v>
      </c>
      <c r="E108" s="117">
        <v>2111963</v>
      </c>
      <c r="F108" s="91" t="s">
        <v>96</v>
      </c>
      <c r="G108" s="91" t="s">
        <v>359</v>
      </c>
      <c r="H108" s="98">
        <v>40844</v>
      </c>
      <c r="I108" s="98">
        <v>40995</v>
      </c>
      <c r="J108" s="92" t="s">
        <v>97</v>
      </c>
      <c r="K108" s="265">
        <f>(I108-H108)/30</f>
        <v>5.0333333333333332</v>
      </c>
      <c r="L108" s="92" t="s">
        <v>422</v>
      </c>
      <c r="M108" s="83" t="s">
        <v>359</v>
      </c>
      <c r="N108" s="83" t="s">
        <v>359</v>
      </c>
      <c r="O108" s="26">
        <v>30181632</v>
      </c>
      <c r="P108" s="26">
        <v>146</v>
      </c>
      <c r="Q108" s="109"/>
      <c r="R108" s="93"/>
      <c r="S108" s="93"/>
      <c r="T108" s="93"/>
      <c r="U108" s="93"/>
      <c r="V108" s="93"/>
      <c r="W108" s="93"/>
      <c r="X108" s="93"/>
      <c r="Y108" s="93"/>
      <c r="Z108" s="93"/>
    </row>
    <row r="109" spans="1:26" s="94" customFormat="1" ht="72" x14ac:dyDescent="0.3">
      <c r="A109" s="42">
        <f t="shared" si="1"/>
        <v>3</v>
      </c>
      <c r="B109" s="95" t="s">
        <v>385</v>
      </c>
      <c r="C109" s="95" t="s">
        <v>385</v>
      </c>
      <c r="D109" s="95" t="s">
        <v>125</v>
      </c>
      <c r="E109" s="117">
        <v>2122802</v>
      </c>
      <c r="F109" s="91" t="s">
        <v>96</v>
      </c>
      <c r="G109" s="91" t="s">
        <v>359</v>
      </c>
      <c r="H109" s="98">
        <v>41169</v>
      </c>
      <c r="I109" s="98">
        <v>41258</v>
      </c>
      <c r="J109" s="92" t="s">
        <v>97</v>
      </c>
      <c r="K109" s="265">
        <f>(I109-H109)/30</f>
        <v>2.9666666666666668</v>
      </c>
      <c r="L109" s="92" t="s">
        <v>422</v>
      </c>
      <c r="M109" s="83" t="s">
        <v>359</v>
      </c>
      <c r="N109" s="83" t="s">
        <v>359</v>
      </c>
      <c r="O109" s="26">
        <v>40191102</v>
      </c>
      <c r="P109" s="26">
        <v>147</v>
      </c>
      <c r="Q109" s="109"/>
      <c r="R109" s="93"/>
      <c r="S109" s="93"/>
      <c r="T109" s="93"/>
      <c r="U109" s="93"/>
      <c r="V109" s="93"/>
      <c r="W109" s="93"/>
      <c r="X109" s="93"/>
      <c r="Y109" s="93"/>
      <c r="Z109" s="93"/>
    </row>
    <row r="110" spans="1:26" s="94" customFormat="1" ht="72" x14ac:dyDescent="0.3">
      <c r="A110" s="42">
        <f t="shared" si="1"/>
        <v>4</v>
      </c>
      <c r="B110" s="95" t="s">
        <v>385</v>
      </c>
      <c r="C110" s="95" t="s">
        <v>385</v>
      </c>
      <c r="D110" s="95" t="s">
        <v>141</v>
      </c>
      <c r="E110" s="117">
        <v>4</v>
      </c>
      <c r="F110" s="91" t="s">
        <v>96</v>
      </c>
      <c r="G110" s="91" t="s">
        <v>359</v>
      </c>
      <c r="H110" s="98">
        <v>40238</v>
      </c>
      <c r="I110" s="98">
        <v>40459</v>
      </c>
      <c r="J110" s="92" t="s">
        <v>97</v>
      </c>
      <c r="K110" s="265">
        <f>(I110-H110)/30</f>
        <v>7.3666666666666663</v>
      </c>
      <c r="L110" s="92" t="s">
        <v>422</v>
      </c>
      <c r="M110" s="83" t="s">
        <v>359</v>
      </c>
      <c r="N110" s="83" t="s">
        <v>359</v>
      </c>
      <c r="O110" s="26">
        <v>40000000</v>
      </c>
      <c r="P110" s="26" t="s">
        <v>455</v>
      </c>
      <c r="Q110" s="109"/>
      <c r="R110" s="93"/>
      <c r="S110" s="93"/>
      <c r="T110" s="93"/>
      <c r="U110" s="93"/>
      <c r="V110" s="93"/>
      <c r="W110" s="93"/>
      <c r="X110" s="93"/>
      <c r="Y110" s="93"/>
      <c r="Z110" s="93"/>
    </row>
    <row r="111" spans="1:26" s="94" customFormat="1" x14ac:dyDescent="0.3">
      <c r="A111" s="42">
        <f t="shared" si="1"/>
        <v>5</v>
      </c>
      <c r="B111" s="95"/>
      <c r="C111" s="96"/>
      <c r="D111" s="95"/>
      <c r="E111" s="117"/>
      <c r="F111" s="91"/>
      <c r="G111" s="91"/>
      <c r="H111" s="91"/>
      <c r="I111" s="92"/>
      <c r="J111" s="92"/>
      <c r="K111" s="92"/>
      <c r="L111" s="92"/>
      <c r="M111" s="83"/>
      <c r="N111" s="83"/>
      <c r="O111" s="26"/>
      <c r="P111" s="26"/>
      <c r="Q111" s="109"/>
      <c r="R111" s="93"/>
      <c r="S111" s="93"/>
      <c r="T111" s="93"/>
      <c r="U111" s="93"/>
      <c r="V111" s="93"/>
      <c r="W111" s="93"/>
      <c r="X111" s="93"/>
      <c r="Y111" s="93"/>
      <c r="Z111" s="93"/>
    </row>
    <row r="112" spans="1:26" s="94" customFormat="1" x14ac:dyDescent="0.3">
      <c r="A112" s="42">
        <f t="shared" si="1"/>
        <v>6</v>
      </c>
      <c r="B112" s="95"/>
      <c r="C112" s="96"/>
      <c r="D112" s="95"/>
      <c r="E112" s="90"/>
      <c r="F112" s="91"/>
      <c r="G112" s="91"/>
      <c r="H112" s="91"/>
      <c r="I112" s="92"/>
      <c r="J112" s="92"/>
      <c r="K112" s="92"/>
      <c r="L112" s="92"/>
      <c r="M112" s="83"/>
      <c r="N112" s="83"/>
      <c r="O112" s="26"/>
      <c r="P112" s="26"/>
      <c r="Q112" s="109"/>
      <c r="R112" s="93"/>
      <c r="S112" s="93"/>
      <c r="T112" s="93"/>
      <c r="U112" s="93"/>
      <c r="V112" s="93"/>
      <c r="W112" s="93"/>
      <c r="X112" s="93"/>
      <c r="Y112" s="93"/>
      <c r="Z112" s="93"/>
    </row>
    <row r="113" spans="1:26" s="94" customFormat="1" x14ac:dyDescent="0.3">
      <c r="A113" s="42">
        <f t="shared" si="1"/>
        <v>7</v>
      </c>
      <c r="B113" s="95"/>
      <c r="C113" s="96"/>
      <c r="D113" s="95"/>
      <c r="E113" s="90"/>
      <c r="F113" s="91"/>
      <c r="G113" s="91"/>
      <c r="H113" s="91"/>
      <c r="I113" s="92"/>
      <c r="J113" s="92"/>
      <c r="K113" s="92"/>
      <c r="L113" s="92"/>
      <c r="M113" s="83"/>
      <c r="N113" s="83"/>
      <c r="O113" s="26"/>
      <c r="P113" s="26"/>
      <c r="Q113" s="109"/>
      <c r="R113" s="93"/>
      <c r="S113" s="93"/>
      <c r="T113" s="93"/>
      <c r="U113" s="93"/>
      <c r="V113" s="93"/>
      <c r="W113" s="93"/>
      <c r="X113" s="93"/>
      <c r="Y113" s="93"/>
      <c r="Z113" s="93"/>
    </row>
    <row r="114" spans="1:26" s="94" customFormat="1" x14ac:dyDescent="0.3">
      <c r="A114" s="42">
        <f t="shared" si="1"/>
        <v>8</v>
      </c>
      <c r="B114" s="95"/>
      <c r="C114" s="96"/>
      <c r="D114" s="95"/>
      <c r="E114" s="90"/>
      <c r="F114" s="91"/>
      <c r="G114" s="91"/>
      <c r="H114" s="91"/>
      <c r="I114" s="92"/>
      <c r="J114" s="92"/>
      <c r="K114" s="92"/>
      <c r="L114" s="92"/>
      <c r="M114" s="83"/>
      <c r="N114" s="83"/>
      <c r="O114" s="26"/>
      <c r="P114" s="26"/>
      <c r="Q114" s="109"/>
      <c r="R114" s="93"/>
      <c r="S114" s="93"/>
      <c r="T114" s="93"/>
      <c r="U114" s="93"/>
      <c r="V114" s="93"/>
      <c r="W114" s="93"/>
      <c r="X114" s="93"/>
      <c r="Y114" s="93"/>
      <c r="Z114" s="93"/>
    </row>
    <row r="115" spans="1:26" s="94" customFormat="1" x14ac:dyDescent="0.3">
      <c r="A115" s="42"/>
      <c r="B115" s="45" t="s">
        <v>16</v>
      </c>
      <c r="C115" s="96"/>
      <c r="D115" s="95"/>
      <c r="E115" s="90"/>
      <c r="F115" s="91"/>
      <c r="G115" s="91"/>
      <c r="H115" s="91"/>
      <c r="I115" s="92"/>
      <c r="J115" s="92"/>
      <c r="K115" s="107">
        <f>SUM(K107:K114)</f>
        <v>20</v>
      </c>
      <c r="L115" s="97">
        <f>SUM(L107:L114)</f>
        <v>0</v>
      </c>
      <c r="M115" s="264">
        <f>SUM(M107:M114)</f>
        <v>0</v>
      </c>
      <c r="N115" s="97">
        <f>SUM(N107:N114)</f>
        <v>0</v>
      </c>
      <c r="O115" s="26"/>
      <c r="P115" s="26"/>
      <c r="Q115" s="110"/>
    </row>
    <row r="116" spans="1:26" x14ac:dyDescent="0.3">
      <c r="B116" s="29"/>
      <c r="C116" s="29"/>
      <c r="D116" s="29"/>
      <c r="E116" s="244"/>
      <c r="F116" s="29"/>
      <c r="G116" s="29"/>
      <c r="H116" s="29"/>
      <c r="I116" s="29"/>
      <c r="J116" s="29"/>
      <c r="K116" s="29"/>
      <c r="L116" s="29"/>
      <c r="M116" s="29"/>
      <c r="N116" s="29"/>
      <c r="O116" s="29"/>
      <c r="P116" s="29"/>
    </row>
    <row r="117" spans="1:26" ht="18" x14ac:dyDescent="0.3">
      <c r="B117" s="54" t="s">
        <v>31</v>
      </c>
      <c r="C117" s="67">
        <f>+K115</f>
        <v>20</v>
      </c>
      <c r="H117" s="30"/>
      <c r="I117" s="30"/>
      <c r="J117" s="30"/>
      <c r="K117" s="30"/>
      <c r="L117" s="30"/>
      <c r="M117" s="30"/>
      <c r="N117" s="29"/>
      <c r="O117" s="29"/>
      <c r="P117" s="29"/>
    </row>
    <row r="119" spans="1:26" ht="15" thickBot="1" x14ac:dyDescent="0.35"/>
    <row r="120" spans="1:26" ht="37.200000000000003" customHeight="1" thickBot="1" x14ac:dyDescent="0.35">
      <c r="B120" s="70" t="s">
        <v>48</v>
      </c>
      <c r="C120" s="71" t="s">
        <v>49</v>
      </c>
      <c r="D120" s="70" t="s">
        <v>50</v>
      </c>
      <c r="E120" s="71" t="s">
        <v>54</v>
      </c>
    </row>
    <row r="121" spans="1:26" ht="41.4" customHeight="1" x14ac:dyDescent="0.3">
      <c r="B121" s="61" t="s">
        <v>89</v>
      </c>
      <c r="C121" s="64">
        <v>20</v>
      </c>
      <c r="D121" s="64"/>
      <c r="E121" s="329">
        <f>+D121+D122+D123</f>
        <v>40</v>
      </c>
    </row>
    <row r="122" spans="1:26" x14ac:dyDescent="0.3">
      <c r="B122" s="61" t="s">
        <v>90</v>
      </c>
      <c r="C122" s="52">
        <v>30</v>
      </c>
      <c r="D122" s="299">
        <v>0</v>
      </c>
      <c r="E122" s="330"/>
    </row>
    <row r="123" spans="1:26" ht="15" thickBot="1" x14ac:dyDescent="0.35">
      <c r="B123" s="61" t="s">
        <v>91</v>
      </c>
      <c r="C123" s="66">
        <v>40</v>
      </c>
      <c r="D123" s="66">
        <v>40</v>
      </c>
      <c r="E123" s="331"/>
    </row>
    <row r="125" spans="1:26" ht="15" thickBot="1" x14ac:dyDescent="0.35"/>
    <row r="126" spans="1:26" ht="26.4" thickBot="1" x14ac:dyDescent="0.35">
      <c r="B126" s="326" t="s">
        <v>51</v>
      </c>
      <c r="C126" s="327"/>
      <c r="D126" s="327"/>
      <c r="E126" s="327"/>
      <c r="F126" s="327"/>
      <c r="G126" s="327"/>
      <c r="H126" s="327"/>
      <c r="I126" s="327"/>
      <c r="J126" s="327"/>
      <c r="K126" s="327"/>
      <c r="L126" s="327"/>
      <c r="M126" s="327"/>
      <c r="N126" s="328"/>
    </row>
    <row r="128" spans="1:26" ht="33" customHeight="1" x14ac:dyDescent="0.3">
      <c r="B128" s="354" t="s">
        <v>0</v>
      </c>
      <c r="C128" s="354" t="s">
        <v>38</v>
      </c>
      <c r="D128" s="354" t="s">
        <v>39</v>
      </c>
      <c r="E128" s="354" t="s">
        <v>78</v>
      </c>
      <c r="F128" s="354" t="s">
        <v>80</v>
      </c>
      <c r="G128" s="354" t="s">
        <v>81</v>
      </c>
      <c r="H128" s="354" t="s">
        <v>82</v>
      </c>
      <c r="I128" s="354" t="s">
        <v>79</v>
      </c>
      <c r="J128" s="332" t="s">
        <v>83</v>
      </c>
      <c r="K128" s="350"/>
      <c r="L128" s="333"/>
      <c r="M128" s="354" t="s">
        <v>87</v>
      </c>
      <c r="N128" s="354" t="s">
        <v>40</v>
      </c>
      <c r="O128" s="354" t="s">
        <v>41</v>
      </c>
      <c r="P128" s="356" t="s">
        <v>3</v>
      </c>
      <c r="Q128" s="357"/>
    </row>
    <row r="129" spans="2:17" ht="72" customHeight="1" x14ac:dyDescent="0.3">
      <c r="B129" s="355"/>
      <c r="C129" s="355"/>
      <c r="D129" s="355"/>
      <c r="E129" s="355"/>
      <c r="F129" s="355"/>
      <c r="G129" s="355"/>
      <c r="H129" s="355"/>
      <c r="I129" s="355"/>
      <c r="J129" s="300" t="s">
        <v>84</v>
      </c>
      <c r="K129" s="300" t="s">
        <v>85</v>
      </c>
      <c r="L129" s="300" t="s">
        <v>86</v>
      </c>
      <c r="M129" s="355"/>
      <c r="N129" s="355"/>
      <c r="O129" s="355"/>
      <c r="P129" s="358"/>
      <c r="Q129" s="359"/>
    </row>
    <row r="130" spans="2:17" ht="60.75" customHeight="1" x14ac:dyDescent="0.3">
      <c r="B130" s="123" t="s">
        <v>115</v>
      </c>
      <c r="C130" s="123">
        <v>151</v>
      </c>
      <c r="D130" s="239" t="s">
        <v>306</v>
      </c>
      <c r="E130" s="238">
        <v>14395027</v>
      </c>
      <c r="F130" s="237" t="s">
        <v>380</v>
      </c>
      <c r="G130" s="237" t="s">
        <v>444</v>
      </c>
      <c r="H130" s="263">
        <v>39248</v>
      </c>
      <c r="I130" s="242" t="s">
        <v>359</v>
      </c>
      <c r="J130" s="63" t="s">
        <v>454</v>
      </c>
      <c r="K130" s="63" t="s">
        <v>453</v>
      </c>
      <c r="L130" s="232" t="s">
        <v>429</v>
      </c>
      <c r="M130" s="102" t="s">
        <v>96</v>
      </c>
      <c r="N130" s="102" t="s">
        <v>96</v>
      </c>
      <c r="O130" s="102" t="s">
        <v>96</v>
      </c>
      <c r="P130" s="304"/>
      <c r="Q130" s="305"/>
    </row>
    <row r="131" spans="2:17" ht="60.75" customHeight="1" x14ac:dyDescent="0.3">
      <c r="B131" s="123" t="s">
        <v>114</v>
      </c>
      <c r="C131" s="123">
        <v>151</v>
      </c>
      <c r="D131" s="3" t="s">
        <v>452</v>
      </c>
      <c r="E131" s="3">
        <v>65767225</v>
      </c>
      <c r="F131" s="123" t="s">
        <v>451</v>
      </c>
      <c r="G131" s="3" t="s">
        <v>364</v>
      </c>
      <c r="H131" s="201">
        <v>41365</v>
      </c>
      <c r="I131" s="5" t="s">
        <v>359</v>
      </c>
      <c r="J131" s="123" t="s">
        <v>426</v>
      </c>
      <c r="K131" s="80" t="s">
        <v>450</v>
      </c>
      <c r="L131" s="80" t="s">
        <v>424</v>
      </c>
      <c r="M131" s="102" t="s">
        <v>96</v>
      </c>
      <c r="N131" s="102" t="s">
        <v>96</v>
      </c>
      <c r="O131" s="102" t="s">
        <v>96</v>
      </c>
      <c r="P131" s="304"/>
      <c r="Q131" s="305"/>
    </row>
    <row r="132" spans="2:17" ht="33.6" customHeight="1" x14ac:dyDescent="0.3">
      <c r="B132" s="123" t="s">
        <v>116</v>
      </c>
      <c r="C132" s="123">
        <v>151</v>
      </c>
      <c r="D132" s="236" t="s">
        <v>203</v>
      </c>
      <c r="E132" s="235">
        <v>1110446233</v>
      </c>
      <c r="F132" s="3" t="s">
        <v>361</v>
      </c>
      <c r="G132" s="123" t="s">
        <v>360</v>
      </c>
      <c r="H132" s="201">
        <v>39772</v>
      </c>
      <c r="I132" s="5" t="s">
        <v>359</v>
      </c>
      <c r="J132" s="1" t="s">
        <v>358</v>
      </c>
      <c r="K132" s="80" t="s">
        <v>357</v>
      </c>
      <c r="L132" s="80" t="s">
        <v>356</v>
      </c>
      <c r="M132" s="102" t="s">
        <v>96</v>
      </c>
      <c r="N132" s="102" t="s">
        <v>96</v>
      </c>
      <c r="O132" s="102" t="s">
        <v>96</v>
      </c>
      <c r="P132" s="370"/>
      <c r="Q132" s="371"/>
    </row>
    <row r="135" spans="2:17" ht="15" thickBot="1" x14ac:dyDescent="0.35"/>
    <row r="136" spans="2:17" ht="54" customHeight="1" x14ac:dyDescent="0.3">
      <c r="B136" s="105" t="s">
        <v>32</v>
      </c>
      <c r="C136" s="105" t="s">
        <v>48</v>
      </c>
      <c r="D136" s="300" t="s">
        <v>49</v>
      </c>
      <c r="E136" s="105" t="s">
        <v>50</v>
      </c>
      <c r="F136" s="71" t="s">
        <v>55</v>
      </c>
      <c r="G136" s="306"/>
    </row>
    <row r="137" spans="2:17" ht="120.75" customHeight="1" x14ac:dyDescent="0.2">
      <c r="B137" s="344" t="s">
        <v>52</v>
      </c>
      <c r="C137" s="6" t="s">
        <v>92</v>
      </c>
      <c r="D137" s="299">
        <v>25</v>
      </c>
      <c r="E137" s="299">
        <v>25</v>
      </c>
      <c r="F137" s="345">
        <f>+E137+E138+E139</f>
        <v>60</v>
      </c>
      <c r="G137" s="77"/>
    </row>
    <row r="138" spans="2:17" ht="76.2" customHeight="1" x14ac:dyDescent="0.2">
      <c r="B138" s="344"/>
      <c r="C138" s="6" t="s">
        <v>93</v>
      </c>
      <c r="D138" s="232">
        <v>25</v>
      </c>
      <c r="E138" s="299">
        <v>25</v>
      </c>
      <c r="F138" s="346"/>
      <c r="G138" s="77"/>
    </row>
    <row r="139" spans="2:17" ht="69" customHeight="1" x14ac:dyDescent="0.2">
      <c r="B139" s="344"/>
      <c r="C139" s="6" t="s">
        <v>94</v>
      </c>
      <c r="D139" s="299">
        <v>10</v>
      </c>
      <c r="E139" s="299">
        <v>10</v>
      </c>
      <c r="F139" s="347"/>
      <c r="G139" s="77"/>
    </row>
    <row r="140" spans="2:17" x14ac:dyDescent="0.3">
      <c r="C140" s="85"/>
    </row>
    <row r="143" spans="2:17" x14ac:dyDescent="0.3">
      <c r="B143" s="103" t="s">
        <v>56</v>
      </c>
    </row>
    <row r="146" spans="2:5" x14ac:dyDescent="0.3">
      <c r="B146" s="106" t="s">
        <v>32</v>
      </c>
      <c r="C146" s="106" t="s">
        <v>57</v>
      </c>
      <c r="D146" s="105" t="s">
        <v>50</v>
      </c>
      <c r="E146" s="105" t="s">
        <v>16</v>
      </c>
    </row>
    <row r="147" spans="2:5" ht="53.25" customHeight="1" x14ac:dyDescent="0.3">
      <c r="B147" s="86" t="s">
        <v>58</v>
      </c>
      <c r="C147" s="87">
        <v>40</v>
      </c>
      <c r="D147" s="299">
        <v>40</v>
      </c>
      <c r="E147" s="335">
        <f>+D147+D148</f>
        <v>100</v>
      </c>
    </row>
    <row r="148" spans="2:5" ht="65.25" customHeight="1" x14ac:dyDescent="0.3">
      <c r="B148" s="86" t="s">
        <v>59</v>
      </c>
      <c r="C148" s="87">
        <v>60</v>
      </c>
      <c r="D148" s="299">
        <v>60</v>
      </c>
      <c r="E148" s="336"/>
    </row>
  </sheetData>
  <mergeCells count="65">
    <mergeCell ref="C9:N9"/>
    <mergeCell ref="C10:N10"/>
    <mergeCell ref="C11:E11"/>
    <mergeCell ref="B15:C22"/>
    <mergeCell ref="B2:P2"/>
    <mergeCell ref="B4:P4"/>
    <mergeCell ref="A5:L5"/>
    <mergeCell ref="C7:N7"/>
    <mergeCell ref="C8:N8"/>
    <mergeCell ref="P73:Q73"/>
    <mergeCell ref="B23:C23"/>
    <mergeCell ref="E41:E42"/>
    <mergeCell ref="D60:E60"/>
    <mergeCell ref="C64:N64"/>
    <mergeCell ref="B66:N66"/>
    <mergeCell ref="P69:Q69"/>
    <mergeCell ref="M46:N46"/>
    <mergeCell ref="P70:Q70"/>
    <mergeCell ref="B60:B61"/>
    <mergeCell ref="C60:C61"/>
    <mergeCell ref="P71:Q71"/>
    <mergeCell ref="P72:Q72"/>
    <mergeCell ref="P74:Q74"/>
    <mergeCell ref="P87:Q88"/>
    <mergeCell ref="P75:Q75"/>
    <mergeCell ref="B100:P100"/>
    <mergeCell ref="F87:F88"/>
    <mergeCell ref="B82:N82"/>
    <mergeCell ref="P76:Q76"/>
    <mergeCell ref="G87:G88"/>
    <mergeCell ref="H87:H88"/>
    <mergeCell ref="I87:I88"/>
    <mergeCell ref="O87:O88"/>
    <mergeCell ref="P90:Q90"/>
    <mergeCell ref="J87:L87"/>
    <mergeCell ref="M87:M88"/>
    <mergeCell ref="N87:N88"/>
    <mergeCell ref="B93:N93"/>
    <mergeCell ref="P89:Q89"/>
    <mergeCell ref="B87:B88"/>
    <mergeCell ref="C87:C88"/>
    <mergeCell ref="D87:D88"/>
    <mergeCell ref="E87:E88"/>
    <mergeCell ref="D96:E96"/>
    <mergeCell ref="D97:E97"/>
    <mergeCell ref="B137:B139"/>
    <mergeCell ref="F137:F139"/>
    <mergeCell ref="E121:E123"/>
    <mergeCell ref="B126:N126"/>
    <mergeCell ref="B128:B129"/>
    <mergeCell ref="C128:C129"/>
    <mergeCell ref="D128:D129"/>
    <mergeCell ref="E128:E129"/>
    <mergeCell ref="F128:F129"/>
    <mergeCell ref="G128:G129"/>
    <mergeCell ref="H128:H129"/>
    <mergeCell ref="I128:I129"/>
    <mergeCell ref="B103:N103"/>
    <mergeCell ref="P132:Q132"/>
    <mergeCell ref="E147:E148"/>
    <mergeCell ref="J128:L128"/>
    <mergeCell ref="M128:M129"/>
    <mergeCell ref="N128:N129"/>
    <mergeCell ref="O128:O129"/>
    <mergeCell ref="P128:Q129"/>
  </mergeCells>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GRUPO 42</vt:lpstr>
      <vt:lpstr>GRUPO 65</vt:lpstr>
      <vt:lpstr>GRUPO 72</vt:lpstr>
      <vt:lpstr>GRUPO  73</vt:lpstr>
      <vt:lpstr>GRUPO 15</vt:lpstr>
      <vt:lpstr>GRUPO 22</vt:lpstr>
      <vt:lpstr>GRUPO 36 </vt:lpstr>
      <vt:lpstr>GRUPO 17</vt:lpstr>
      <vt:lpstr>GRUPO 37</vt:lpstr>
      <vt:lpstr>GRUPO 12</vt:lpstr>
      <vt:lpstr>GRUPO 64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2014-12-11T22:23:49Z</dcterms:modified>
</cp:coreProperties>
</file>