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3" i="8" l="1"/>
  <c r="L44" i="8"/>
  <c r="N48" i="8"/>
  <c r="O48" i="8" s="1"/>
  <c r="N49" i="8"/>
  <c r="O49" i="8" s="1"/>
  <c r="L49" i="8"/>
  <c r="L48" i="8"/>
  <c r="L47" i="8"/>
  <c r="M47" i="8"/>
  <c r="N47" i="8" s="1"/>
  <c r="O47" i="8" s="1"/>
  <c r="L46" i="8"/>
  <c r="N46" i="8"/>
  <c r="O46" i="8" s="1"/>
  <c r="M46" i="8"/>
  <c r="Q47" i="8"/>
  <c r="N45" i="8" l="1"/>
  <c r="O45" i="8" s="1"/>
  <c r="K45" i="8"/>
  <c r="M44" i="8"/>
  <c r="N44" i="8" s="1"/>
  <c r="O44" i="8" s="1"/>
  <c r="M43" i="8"/>
  <c r="N43" i="8" s="1"/>
  <c r="O43" i="8" s="1"/>
  <c r="M42" i="8"/>
  <c r="N42" i="8" s="1"/>
  <c r="O42" i="8" s="1"/>
  <c r="K44" i="8"/>
  <c r="K43" i="8"/>
  <c r="K42" i="8"/>
  <c r="Q42" i="8"/>
  <c r="Q52" i="8" l="1"/>
  <c r="P52" i="8"/>
  <c r="O52" i="8"/>
  <c r="C57" i="8" s="1"/>
  <c r="G15" i="8" l="1"/>
  <c r="C12" i="10" l="1"/>
  <c r="C13" i="10" s="1"/>
  <c r="M129" i="8"/>
  <c r="L129" i="8"/>
  <c r="K129" i="8"/>
  <c r="N52" i="8"/>
  <c r="E33" i="8"/>
  <c r="E135" i="8" l="1"/>
  <c r="D164" i="8" s="1"/>
  <c r="F154" i="8"/>
  <c r="D165" i="8" s="1"/>
  <c r="E164" i="8" l="1"/>
  <c r="C131" i="8" l="1"/>
  <c r="M52" i="8"/>
  <c r="L52" i="8"/>
  <c r="K52" i="8"/>
  <c r="C56" i="8" s="1"/>
</calcChain>
</file>

<file path=xl/sharedStrings.xml><?xml version="1.0" encoding="utf-8"?>
<sst xmlns="http://schemas.openxmlformats.org/spreadsheetml/2006/main" count="685" uniqueCount="305">
  <si>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</si>
  <si>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</si>
  <si>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</si>
  <si>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</si>
  <si>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</si>
  <si>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</si>
  <si>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</si>
  <si>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</si>
  <si>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</si>
  <si>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</si>
  <si>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</si>
  <si>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</si>
  <si>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</si>
  <si>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</si>
  <si>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</si>
  <si>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</si>
  <si>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</si>
  <si>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</si>
  <si>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</si>
  <si>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</si>
  <si>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</si>
  <si>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</si>
  <si>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</si>
  <si>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</si>
  <si>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</si>
  <si>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</si>
  <si>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</si>
  <si>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</si>
  <si>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</si>
  <si>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</si>
  <si>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</si>
  <si>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</si>
  <si>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</si>
  <si>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</si>
  <si>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</si>
  <si>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</si>
  <si>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</si>
  <si>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</si>
  <si>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</si>
  <si>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</si>
  <si>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</si>
  <si>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</si>
  <si>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</si>
  <si>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</si>
  <si>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</si>
  <si>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</si>
  <si>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</si>
  <si>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</si>
  <si>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</si>
  <si>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</si>
  <si>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</si>
  <si>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</si>
  <si>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</si>
  <si>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</si>
  <si>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</si>
  <si>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</si>
  <si>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</si>
  <si>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</si>
  <si>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</si>
  <si>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</si>
  <si>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</si>
  <si>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</si>
  <si>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</si>
  <si>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</si>
  <si>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</si>
  <si>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</si>
  <si>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</si>
  <si>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</si>
  <si>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</si>
  <si>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</si>
  <si>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</si>
  <si>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</si>
  <si>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</si>
  <si>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</si>
  <si>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</si>
  <si>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</si>
  <si>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</si>
  <si>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</si>
  <si>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</si>
  <si>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</si>
  <si>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</si>
  <si>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</si>
  <si>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</si>
  <si>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</si>
  <si>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</si>
  <si>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</si>
  <si>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</si>
  <si>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</si>
  <si>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</si>
  <si>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</si>
  <si>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</si>
  <si>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</si>
  <si>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</si>
  <si>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</si>
  <si>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</si>
  <si>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</si>
  <si>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</si>
  <si>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</si>
  <si>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</si>
  <si>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</si>
  <si>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</si>
  <si>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</si>
  <si>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</si>
  <si>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</si>
  <si>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</si>
  <si>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</si>
  <si>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</si>
  <si>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</si>
  <si>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</si>
  <si>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</si>
  <si>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</si>
  <si>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</si>
  <si>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</si>
  <si>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</si>
  <si>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</si>
  <si>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</si>
  <si>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</si>
  <si>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</si>
  <si>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</si>
  <si>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</si>
  <si>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</si>
  <si>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</si>
  <si>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</si>
  <si>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</si>
  <si>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</si>
  <si>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</si>
  <si>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</si>
  <si>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</si>
  <si>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</si>
  <si>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</si>
  <si>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</si>
  <si>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</si>
  <si>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</si>
  <si>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</si>
  <si>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</si>
  <si>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</si>
  <si>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</si>
  <si>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</si>
  <si>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</si>
  <si>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</si>
  <si>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</si>
  <si>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</si>
  <si>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</si>
  <si>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</si>
  <si>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</si>
  <si>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</si>
  <si>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</si>
  <si>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</si>
  <si>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</si>
  <si>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</si>
  <si>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</si>
  <si>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</si>
  <si>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</si>
  <si>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</si>
  <si>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</si>
  <si>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</si>
  <si>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</si>
  <si>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</si>
  <si>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</si>
  <si>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</si>
  <si>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</si>
  <si>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</si>
  <si>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</si>
  <si>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No</t>
  </si>
  <si>
    <t>ICBF</t>
  </si>
  <si>
    <t>Fundación Itedris</t>
  </si>
  <si>
    <t xml:space="preserve">Ministerio de Educación Nacional </t>
  </si>
  <si>
    <t>FPI 15- 180</t>
  </si>
  <si>
    <t>FPI 15- 309</t>
  </si>
  <si>
    <t>FPI 15- 417</t>
  </si>
  <si>
    <t>La certificación no especifica si el contrato fue objeto de multas ni los cupos ejecutados. Sin embargo, en actas de liquidación se encuentra la información correspondiente a los cupos viabilizados</t>
  </si>
  <si>
    <t>69-81
82-86</t>
  </si>
  <si>
    <t>69-81
97-101</t>
  </si>
  <si>
    <t>69-81
113-117</t>
  </si>
  <si>
    <t>FPI 15- 869</t>
  </si>
  <si>
    <t>El oferente no adjunta certificación, únicamente acta de liquidación y copia del convenio</t>
  </si>
  <si>
    <t>117-132</t>
  </si>
  <si>
    <t>FONADE</t>
  </si>
  <si>
    <t>Consorcio Itedris - Colegio Pedagogico los Alamos</t>
  </si>
  <si>
    <t>X</t>
  </si>
  <si>
    <t xml:space="preserve">El proponente adjunta únicamente copia del convenio. No se adjunta certificación </t>
  </si>
  <si>
    <t>135-147</t>
  </si>
  <si>
    <t>148-161</t>
  </si>
  <si>
    <t>MARIA ZORAIDA LOPEZ CASTRO</t>
  </si>
  <si>
    <t>LICENCIADA EN EDUCACION BASICA CON ENFASIS EN MATEMATICAS, HUMANIDADES Y LENGUA CASTELLANA</t>
  </si>
  <si>
    <t xml:space="preserve">GLORIA EULALIA ACERO NIÑO </t>
  </si>
  <si>
    <t>LICENCIADA EN EDUCACION BASICA</t>
  </si>
  <si>
    <t>JHON ALEXANDER ALVARADO ARIAS</t>
  </si>
  <si>
    <t>LICENCIADO EN EDUCACION BASICA</t>
  </si>
  <si>
    <t>CONSORCIO ITEDRIS COLEGIO ALAMOS</t>
  </si>
  <si>
    <t>SANDRA GRANADOS GOMEZ</t>
  </si>
  <si>
    <t>LICENCIADA EN EDUCACIONPREESCOLAR</t>
  </si>
  <si>
    <t>ANABEL GAMBOA RODRIGUEZ</t>
  </si>
  <si>
    <t>LICENCIADA EN EDUCACIÓN INFANTIL</t>
  </si>
  <si>
    <t>LUIS EDUARDO IZQUIERDO CARDONA</t>
  </si>
  <si>
    <t>LICENCIADO EN PSICOPEDAGOGIA</t>
  </si>
  <si>
    <t>MARTHA LILIANA JOYA MUÑOZ</t>
  </si>
  <si>
    <t>CORPORACION TERNURA</t>
  </si>
  <si>
    <t>AIDA LILIANA CRISTANCHO PINTO</t>
  </si>
  <si>
    <t>LICENCIADO EN CIENCIAS DE LA EDUCACIÓN</t>
  </si>
  <si>
    <t>LUZ DARY RINCON MOLINA</t>
  </si>
  <si>
    <t>CARLOS ANDRES ABELLO ROMERO</t>
  </si>
  <si>
    <t>INSTITUCIÓN EDUCATIVA ACADEMICO DE PAIPA</t>
  </si>
  <si>
    <t>UPTC</t>
  </si>
  <si>
    <t xml:space="preserve">I SEMESTRE 2006
II SEMESTRE 2006
</t>
  </si>
  <si>
    <t>LEIDY DAYANA PIRAQUIVE FORERO</t>
  </si>
  <si>
    <t>PSICOLOGA</t>
  </si>
  <si>
    <t>SECRETARIA DE GOBIERNO DE SACHICA</t>
  </si>
  <si>
    <t xml:space="preserve">YENI PAOLA PALENCIA VEGA </t>
  </si>
  <si>
    <t>COMISARIA DE FAMILIA PAZ DE RIO BOYACA</t>
  </si>
  <si>
    <t>DAYANNA CAROLINA RIVERA HERNANDEZ</t>
  </si>
  <si>
    <t>CLAUDIA PATRICIA PEREZ HURTADO</t>
  </si>
  <si>
    <t>UNIVERSIDAD PONTIFICIA BOLIVARIANA</t>
  </si>
  <si>
    <t>DOLLY PAOLA DIAZ JIMENEZ</t>
  </si>
  <si>
    <t>PASTORAL SOCIAL ARQUIDIOCESANA DE TUNJA</t>
  </si>
  <si>
    <t xml:space="preserve">ANGELA LILIANA SUAREZ PINZON </t>
  </si>
  <si>
    <t>COMFABOY</t>
  </si>
  <si>
    <t>SANDRA YAMILE PARRA SANDOVAL</t>
  </si>
  <si>
    <t>JOHANA PAOLA MESA HURTADO</t>
  </si>
  <si>
    <t>JARDIN INFANTIL KINDERPAX DUITAMA</t>
  </si>
  <si>
    <t>CLAUDIA PATRICIA MORALES CASTAÑEDA</t>
  </si>
  <si>
    <t>JORGE ALFONSO RICO GARZON</t>
  </si>
  <si>
    <t>I SEMESTRE 2011</t>
  </si>
  <si>
    <t xml:space="preserve">UNIVERSIDAD PEDAGOGICA Y TECNOLOGICA - COLEGIO NUESTRA SEÑORA DEL ROSARIO </t>
  </si>
  <si>
    <t>MARISOL OCHOA RODRIGUEZ</t>
  </si>
  <si>
    <t>NEIDY YORLENY OJYA CRUZ</t>
  </si>
  <si>
    <t xml:space="preserve">YULY PAOLA HUERTAS </t>
  </si>
  <si>
    <t>DOLLY IVONNE SOCHA HERRERA</t>
  </si>
  <si>
    <t>TRABAJADORA SOCIAL</t>
  </si>
  <si>
    <t>MARIA MAGDALENA ZEA FONSECA</t>
  </si>
  <si>
    <t>INSTITUCION EDUCATIVA TECNICO SAN MARTIN DE TOURS</t>
  </si>
  <si>
    <t>CLAUDIA MARCELA FARIAS TRIANA</t>
  </si>
  <si>
    <t>ARQUIDIOCESIS DE TUNJA</t>
  </si>
  <si>
    <t>YENNY PATRICIA PINEDA MORENO</t>
  </si>
  <si>
    <t xml:space="preserve">LICENCIADO EN CIENCIAS DE LA EDUCACIÓN </t>
  </si>
  <si>
    <t>DERLY ASTRITH ORTIZ SALAMANCA</t>
  </si>
  <si>
    <t>ADMINISTRADORA DE EMPRESAS</t>
  </si>
  <si>
    <t>SANDRA MILENA SUAREZ GONZALEZ</t>
  </si>
  <si>
    <t>CONTADORA PUBLICA</t>
  </si>
  <si>
    <t>INVERSIONES Y PROMOCIONES LLANTAS LDTA</t>
  </si>
  <si>
    <t>RUTH MARLENE SANDOVAL ORTIZ</t>
  </si>
  <si>
    <t>MONICA ALEXANDRA SEPULVEDA SALAZAR</t>
  </si>
  <si>
    <t>LICENCIADO EN EDUCACION PREESCOLAR</t>
  </si>
  <si>
    <t>CHIQUINQUIRA</t>
  </si>
  <si>
    <t>VILLA DE LEYVA</t>
  </si>
  <si>
    <t>PAIPA</t>
  </si>
  <si>
    <t>SABOYA</t>
  </si>
  <si>
    <t>SAMACA</t>
  </si>
  <si>
    <t>SAN PABLO DE BORBUR</t>
  </si>
  <si>
    <t>SANTANA</t>
  </si>
  <si>
    <t>VENTAQUEMADA</t>
  </si>
  <si>
    <t>x</t>
  </si>
  <si>
    <t>No cumple con la proporción requerida, debio presentar 3 profesionales</t>
  </si>
  <si>
    <t xml:space="preserve">NO SE ADJUNTA CARTA DE COMPROMISO O DOCUMENTO QUE CERTIFIQUE QUE SE CUENTA CON LA INFRAESTRUCTURA. SUBSANO CON CARTA DE COMPROMISO </t>
  </si>
  <si>
    <t>FPI 15- 267</t>
  </si>
  <si>
    <t>FPI 15 - 211</t>
  </si>
  <si>
    <t>FPI 15- 426</t>
  </si>
  <si>
    <t>FPI 15-427</t>
  </si>
  <si>
    <t xml:space="preserve">Incluyo esta certificación en subsanación </t>
  </si>
  <si>
    <t>31/01/2011
20/04/2011</t>
  </si>
  <si>
    <t>FUNDACIÓN CENTROS DE APRENDIZAJE
CONSORCIO ITEDRIS</t>
  </si>
  <si>
    <t>31/03/2011
15/12/2012</t>
  </si>
  <si>
    <t>NO CUMPLE CON EL PERFIL PARA COORDINADORA. SUBSANO</t>
  </si>
  <si>
    <t xml:space="preserve">CONSORCIO ITEDRIS COLEGIO ALAMOS
</t>
  </si>
  <si>
    <t>04/06/2012
5/09/2012
1/06/2011</t>
  </si>
  <si>
    <t>13/08/2012
15/12/2012
15/12/2012</t>
  </si>
  <si>
    <t>LAS CERTIFICACIONES PRESENTADAS NO ACREDITAN EXPERIENCIA PARA EL PERFIL DE COORDINADOR. SUBSANO</t>
  </si>
  <si>
    <t>INSTITUCIÓN EDUCATIVA GRANDES GENIOS
CONSORCIO ITEDRIS</t>
  </si>
  <si>
    <t>01/02/2007
1/6/2011</t>
  </si>
  <si>
    <t>16/03/2011
15/12/2012</t>
  </si>
  <si>
    <t>LAS CERTIFICACIONES PRESENTADAS NO ACREDITAN EXPERIENCIA PARA EL PERFIL DE COORDINADOR.SUBSANO</t>
  </si>
  <si>
    <t>CENTRO EDUCATIVO ESTRELLAS DEL FUTURO
CONSORCIO ITEDRIS</t>
  </si>
  <si>
    <t>04/06/2007
01/08/2011</t>
  </si>
  <si>
    <t>14/11/2008
15/12/2012</t>
  </si>
  <si>
    <t xml:space="preserve">LICENCIADA EN EDUCACIÓN INFANTIL
</t>
  </si>
  <si>
    <t>18/10/2011
01/08/2011</t>
  </si>
  <si>
    <t>15/12/2011
31/10/2012</t>
  </si>
  <si>
    <t>04/06/2012
4/06/2011</t>
  </si>
  <si>
    <t>15/12/2012
15/12/2012</t>
  </si>
  <si>
    <t>01/01/2011
01/02/2011</t>
  </si>
  <si>
    <t>30/12/2012
15/11/2012</t>
  </si>
  <si>
    <t>COLEGIO TECNICO SAN FRANCISCO DE ASSIS 
CONSORCIO ITEDRIS</t>
  </si>
  <si>
    <t>30/01/2006
01/08/2011</t>
  </si>
  <si>
    <t>07/11/2006
15/12/2012</t>
  </si>
  <si>
    <t>03/09/2012
01/01/2011</t>
  </si>
  <si>
    <t>LIVIA ESPERANZA MONTAÑO CHAPARRO</t>
  </si>
  <si>
    <t>NO ADJUNTA DIPLOMA NI ACTA DE GRADO.SUBSANO</t>
  </si>
  <si>
    <t>NO LEGIBLE
CONSORCIO ITEDRIS</t>
  </si>
  <si>
    <t>21/01/2011
5/03/2011</t>
  </si>
  <si>
    <t>30/05/2011
15/12/2012</t>
  </si>
  <si>
    <t>NO CUMPLE CON LA EXPERIENCIA MÍNIMA REQUERIDA. SUBSANO</t>
  </si>
  <si>
    <t xml:space="preserve">LAS CERTIFICACIONES PRESENTADAS NO ACREDITAN EXPERIENCIA PARA EL PERFIL DE APOYO PSICOSOCIAL Y NO SE ESTABLECE FECHA DE INICIO Y FECHA TERMINACION DE LA CERTIFICACION DE PASTORAL SOCIAL. SUBSANO </t>
  </si>
  <si>
    <t>SECRETARIA EDUCACION DE TUNJA
CONSORCIO ITEDRIS</t>
  </si>
  <si>
    <t>01/08/2010
01/02/2012</t>
  </si>
  <si>
    <t>01/11/2010
15/12/2012</t>
  </si>
  <si>
    <t>CONSORCIO ITEDRIS</t>
  </si>
  <si>
    <t>NO ADJUNTA CERTIFICACIONES DE LA EXPERIENCIA QUE RELACIONA EN LA HV.SUBSANO</t>
  </si>
  <si>
    <t>PROGRAMA FAMILIAS CON BIENESTAR CONVENIO 1233 ICBF- FUNDACIÓN PLAN
GENTE OPORTUNA S.A.S</t>
  </si>
  <si>
    <t>SE SOLICITA ACLARACIÓN DE LA RECOMENDACIÓN LABORAL BRINDADA POR LA SEÑORA JOHANNA ANDREA TELLEZ POR CUANTO SE ESPECIFICA EL PERIODO LABORADO PERO NO FECHA DE INGRESO Y SALIDA. SUBSANO</t>
  </si>
  <si>
    <t>EXTRAS
GENTE OPORTUNA S.A.S</t>
  </si>
  <si>
    <t>28/06/2012
10/07/2013</t>
  </si>
  <si>
    <t>CONFIRMAR
16/03/2014</t>
  </si>
  <si>
    <t>SE SOLICITA ACLARACIÓN DE LA FECHA DE TERMINACIÓN DEL CONTRATO.SUBSANO</t>
  </si>
  <si>
    <t xml:space="preserve">No cumple con la proporción requerida, debio presentar 3 profesionales. EN SUBSANACION ADJUNTO  DOCUMENTOS ADICIONALES, PERO ESTOS NO PUEDEN SER TENIDOS EN CUENTA, POR QUE LO ADICIONAL NO ES SUBSANABLE </t>
  </si>
  <si>
    <t>Fundación ITEDRIS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</si>
</sst>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0_-;\-* #,##0.0_-;_-* &quot;-&quot;??_-;_-@_-"/>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1" xfId="0" applyBorder="1" applyAlignment="1">
      <alignment horizontal="left" vertical="center"/>
    </xf>
    <xf numFmtId="0" fontId="0" fillId="0" borderId="1" xfId="0" applyBorder="1" applyAlignment="1">
      <alignment wrapText="1"/>
    </xf>
    <xf numFmtId="170" fontId="18" fillId="0" borderId="1" xfId="1"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70" fontId="18" fillId="2" borderId="1" xfId="1" applyNumberFormat="1" applyFont="1" applyFill="1" applyBorder="1" applyAlignment="1" applyProtection="1">
      <alignment horizontal="center" vertical="center" wrapText="1"/>
      <protection locked="0"/>
    </xf>
    <xf numFmtId="0" fontId="39" fillId="0" borderId="1" xfId="0" applyFont="1" applyBorder="1" applyAlignment="1">
      <alignment horizontal="center" vertical="center"/>
    </xf>
    <xf numFmtId="0" fontId="14" fillId="0" borderId="1" xfId="0" applyFont="1" applyBorder="1" applyAlignment="1">
      <alignment horizontal="center" vertical="center"/>
    </xf>
    <xf numFmtId="0" fontId="20" fillId="0" borderId="1" xfId="0" applyFont="1" applyBorder="1" applyAlignment="1">
      <alignment horizontal="center" vertical="center" wrapText="1"/>
    </xf>
    <xf numFmtId="0" fontId="14" fillId="0" borderId="1" xfId="0" applyFont="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14" fillId="0" borderId="13" xfId="0" applyFont="1" applyBorder="1" applyAlignment="1">
      <alignment horizontal="center" vertical="center"/>
    </xf>
    <xf numFmtId="0" fontId="14" fillId="0" borderId="4" xfId="0" applyFont="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7" t="s">
        <v>88</v>
      </c>
      <c r="B2" s="197"/>
      <c r="C2" s="197"/>
      <c r="D2" s="197"/>
      <c r="E2" s="197"/>
      <c r="F2" s="197"/>
      <c r="G2" s="197"/>
      <c r="H2" s="197"/>
      <c r="I2" s="197"/>
      <c r="J2" s="197"/>
      <c r="K2" s="197"/>
      <c r="L2" s="197"/>
    </row>
    <row r="4" spans="1:12" ht="16.5" x14ac:dyDescent="0.25">
      <c r="A4" s="178" t="s">
        <v>59</v>
      </c>
      <c r="B4" s="178"/>
      <c r="C4" s="178"/>
      <c r="D4" s="178"/>
      <c r="E4" s="178"/>
      <c r="F4" s="178"/>
      <c r="G4" s="178"/>
      <c r="H4" s="178"/>
      <c r="I4" s="178"/>
      <c r="J4" s="178"/>
      <c r="K4" s="178"/>
      <c r="L4" s="178"/>
    </row>
    <row r="5" spans="1:12" ht="16.5" x14ac:dyDescent="0.25">
      <c r="A5" s="65"/>
    </row>
    <row r="6" spans="1:12" ht="16.5" x14ac:dyDescent="0.25">
      <c r="A6" s="178" t="s">
        <v>60</v>
      </c>
      <c r="B6" s="178"/>
      <c r="C6" s="178"/>
      <c r="D6" s="178"/>
      <c r="E6" s="178"/>
      <c r="F6" s="178"/>
      <c r="G6" s="178"/>
      <c r="H6" s="178"/>
      <c r="I6" s="178"/>
      <c r="J6" s="178"/>
      <c r="K6" s="178"/>
      <c r="L6" s="178"/>
    </row>
    <row r="7" spans="1:12" ht="16.5" x14ac:dyDescent="0.25">
      <c r="A7" s="66"/>
    </row>
    <row r="8" spans="1:12" ht="109.5" customHeight="1" x14ac:dyDescent="0.25">
      <c r="A8" s="179" t="s">
        <v>124</v>
      </c>
      <c r="B8" s="179"/>
      <c r="C8" s="179"/>
      <c r="D8" s="179"/>
      <c r="E8" s="179"/>
      <c r="F8" s="179"/>
      <c r="G8" s="179"/>
      <c r="H8" s="179"/>
      <c r="I8" s="179"/>
      <c r="J8" s="179"/>
      <c r="K8" s="179"/>
      <c r="L8" s="179"/>
    </row>
    <row r="9" spans="1:12" ht="45.75" customHeight="1" x14ac:dyDescent="0.25">
      <c r="A9" s="179"/>
      <c r="B9" s="179"/>
      <c r="C9" s="179"/>
      <c r="D9" s="179"/>
      <c r="E9" s="179"/>
      <c r="F9" s="179"/>
      <c r="G9" s="179"/>
      <c r="H9" s="179"/>
      <c r="I9" s="179"/>
      <c r="J9" s="179"/>
      <c r="K9" s="179"/>
      <c r="L9" s="179"/>
    </row>
    <row r="10" spans="1:12" ht="28.5" customHeight="1" x14ac:dyDescent="0.25">
      <c r="A10" s="179" t="s">
        <v>91</v>
      </c>
      <c r="B10" s="179"/>
      <c r="C10" s="179"/>
      <c r="D10" s="179"/>
      <c r="E10" s="179"/>
      <c r="F10" s="179"/>
      <c r="G10" s="179"/>
      <c r="H10" s="179"/>
      <c r="I10" s="179"/>
      <c r="J10" s="179"/>
      <c r="K10" s="179"/>
      <c r="L10" s="179"/>
    </row>
    <row r="11" spans="1:12" ht="28.5" customHeight="1" x14ac:dyDescent="0.25">
      <c r="A11" s="179"/>
      <c r="B11" s="179"/>
      <c r="C11" s="179"/>
      <c r="D11" s="179"/>
      <c r="E11" s="179"/>
      <c r="F11" s="179"/>
      <c r="G11" s="179"/>
      <c r="H11" s="179"/>
      <c r="I11" s="179"/>
      <c r="J11" s="179"/>
      <c r="K11" s="179"/>
      <c r="L11" s="179"/>
    </row>
    <row r="12" spans="1:12" ht="15.75" thickBot="1" x14ac:dyDescent="0.3"/>
    <row r="13" spans="1:12" ht="15.75" thickBot="1" x14ac:dyDescent="0.3">
      <c r="A13" s="67" t="s">
        <v>61</v>
      </c>
      <c r="B13" s="180" t="s">
        <v>87</v>
      </c>
      <c r="C13" s="181"/>
      <c r="D13" s="181"/>
      <c r="E13" s="181"/>
      <c r="F13" s="181"/>
      <c r="G13" s="181"/>
      <c r="H13" s="181"/>
      <c r="I13" s="181"/>
      <c r="J13" s="181"/>
      <c r="K13" s="181"/>
      <c r="L13" s="181"/>
    </row>
    <row r="14" spans="1:12" ht="15.75" thickBot="1" x14ac:dyDescent="0.3">
      <c r="A14" s="68">
        <v>1</v>
      </c>
      <c r="B14" s="196"/>
      <c r="C14" s="196"/>
      <c r="D14" s="196"/>
      <c r="E14" s="196"/>
      <c r="F14" s="196"/>
      <c r="G14" s="196"/>
      <c r="H14" s="196"/>
      <c r="I14" s="196"/>
      <c r="J14" s="196"/>
      <c r="K14" s="196"/>
      <c r="L14" s="196"/>
    </row>
    <row r="15" spans="1:12" ht="15.75" thickBot="1" x14ac:dyDescent="0.3">
      <c r="A15" s="68">
        <v>2</v>
      </c>
      <c r="B15" s="196"/>
      <c r="C15" s="196"/>
      <c r="D15" s="196"/>
      <c r="E15" s="196"/>
      <c r="F15" s="196"/>
      <c r="G15" s="196"/>
      <c r="H15" s="196"/>
      <c r="I15" s="196"/>
      <c r="J15" s="196"/>
      <c r="K15" s="196"/>
      <c r="L15" s="196"/>
    </row>
    <row r="16" spans="1:12" ht="15.75" thickBot="1" x14ac:dyDescent="0.3">
      <c r="A16" s="68">
        <v>3</v>
      </c>
      <c r="B16" s="196"/>
      <c r="C16" s="196"/>
      <c r="D16" s="196"/>
      <c r="E16" s="196"/>
      <c r="F16" s="196"/>
      <c r="G16" s="196"/>
      <c r="H16" s="196"/>
      <c r="I16" s="196"/>
      <c r="J16" s="196"/>
      <c r="K16" s="196"/>
      <c r="L16" s="196"/>
    </row>
    <row r="17" spans="1:12" ht="15.75" thickBot="1" x14ac:dyDescent="0.3">
      <c r="A17" s="68">
        <v>4</v>
      </c>
      <c r="B17" s="196"/>
      <c r="C17" s="196"/>
      <c r="D17" s="196"/>
      <c r="E17" s="196"/>
      <c r="F17" s="196"/>
      <c r="G17" s="196"/>
      <c r="H17" s="196"/>
      <c r="I17" s="196"/>
      <c r="J17" s="196"/>
      <c r="K17" s="196"/>
      <c r="L17" s="196"/>
    </row>
    <row r="18" spans="1:12" ht="15.75" thickBot="1" x14ac:dyDescent="0.3">
      <c r="A18" s="68">
        <v>5</v>
      </c>
      <c r="B18" s="196"/>
      <c r="C18" s="196"/>
      <c r="D18" s="196"/>
      <c r="E18" s="196"/>
      <c r="F18" s="196"/>
      <c r="G18" s="196"/>
      <c r="H18" s="196"/>
      <c r="I18" s="196"/>
      <c r="J18" s="196"/>
      <c r="K18" s="196"/>
      <c r="L18" s="196"/>
    </row>
    <row r="19" spans="1:12" x14ac:dyDescent="0.25">
      <c r="A19" s="75"/>
      <c r="B19" s="75"/>
      <c r="C19" s="75"/>
      <c r="D19" s="75"/>
      <c r="E19" s="75"/>
      <c r="F19" s="75"/>
      <c r="G19" s="75"/>
      <c r="H19" s="75"/>
      <c r="I19" s="75"/>
      <c r="J19" s="75"/>
      <c r="K19" s="75"/>
      <c r="L19" s="75"/>
    </row>
    <row r="20" spans="1:12" x14ac:dyDescent="0.25">
      <c r="A20" s="76"/>
      <c r="B20" s="75"/>
      <c r="C20" s="75"/>
      <c r="D20" s="75"/>
      <c r="E20" s="75"/>
      <c r="F20" s="75"/>
      <c r="G20" s="75"/>
      <c r="H20" s="75"/>
      <c r="I20" s="75"/>
      <c r="J20" s="75"/>
      <c r="K20" s="75"/>
      <c r="L20" s="75"/>
    </row>
    <row r="21" spans="1:12" x14ac:dyDescent="0.25">
      <c r="A21" s="198" t="s">
        <v>86</v>
      </c>
      <c r="B21" s="198"/>
      <c r="C21" s="198"/>
      <c r="D21" s="198"/>
      <c r="E21" s="198"/>
      <c r="F21" s="198"/>
      <c r="G21" s="198"/>
      <c r="H21" s="198"/>
      <c r="I21" s="198"/>
      <c r="J21" s="198"/>
      <c r="K21" s="198"/>
      <c r="L21" s="198"/>
    </row>
    <row r="23" spans="1:12" ht="27" customHeight="1" x14ac:dyDescent="0.25">
      <c r="A23" s="182" t="s">
        <v>62</v>
      </c>
      <c r="B23" s="182"/>
      <c r="C23" s="182"/>
      <c r="D23" s="182"/>
      <c r="E23" s="70" t="s">
        <v>63</v>
      </c>
      <c r="F23" s="69" t="s">
        <v>64</v>
      </c>
      <c r="G23" s="69" t="s">
        <v>65</v>
      </c>
      <c r="H23" s="182" t="s">
        <v>2</v>
      </c>
      <c r="I23" s="182"/>
      <c r="J23" s="182"/>
      <c r="K23" s="182"/>
      <c r="L23" s="182"/>
    </row>
    <row r="24" spans="1:12" ht="30.75" customHeight="1" x14ac:dyDescent="0.25">
      <c r="A24" s="190" t="s">
        <v>95</v>
      </c>
      <c r="B24" s="191"/>
      <c r="C24" s="191"/>
      <c r="D24" s="192"/>
      <c r="E24" s="71"/>
      <c r="F24" s="1"/>
      <c r="G24" s="1"/>
      <c r="H24" s="189"/>
      <c r="I24" s="189"/>
      <c r="J24" s="189"/>
      <c r="K24" s="189"/>
      <c r="L24" s="189"/>
    </row>
    <row r="25" spans="1:12" ht="35.25" customHeight="1" x14ac:dyDescent="0.25">
      <c r="A25" s="193" t="s">
        <v>96</v>
      </c>
      <c r="B25" s="194"/>
      <c r="C25" s="194"/>
      <c r="D25" s="195"/>
      <c r="E25" s="72"/>
      <c r="F25" s="1"/>
      <c r="G25" s="1"/>
      <c r="H25" s="189"/>
      <c r="I25" s="189"/>
      <c r="J25" s="189"/>
      <c r="K25" s="189"/>
      <c r="L25" s="189"/>
    </row>
    <row r="26" spans="1:12" ht="24.75" customHeight="1" x14ac:dyDescent="0.25">
      <c r="A26" s="193" t="s">
        <v>125</v>
      </c>
      <c r="B26" s="194"/>
      <c r="C26" s="194"/>
      <c r="D26" s="195"/>
      <c r="E26" s="72"/>
      <c r="F26" s="1"/>
      <c r="G26" s="1"/>
      <c r="H26" s="189"/>
      <c r="I26" s="189"/>
      <c r="J26" s="189"/>
      <c r="K26" s="189"/>
      <c r="L26" s="189"/>
    </row>
    <row r="27" spans="1:12" ht="27" customHeight="1" x14ac:dyDescent="0.25">
      <c r="A27" s="183" t="s">
        <v>66</v>
      </c>
      <c r="B27" s="184"/>
      <c r="C27" s="184"/>
      <c r="D27" s="185"/>
      <c r="E27" s="73"/>
      <c r="F27" s="1"/>
      <c r="G27" s="1"/>
      <c r="H27" s="189"/>
      <c r="I27" s="189"/>
      <c r="J27" s="189"/>
      <c r="K27" s="189"/>
      <c r="L27" s="189"/>
    </row>
    <row r="28" spans="1:12" ht="20.25" customHeight="1" x14ac:dyDescent="0.25">
      <c r="A28" s="183" t="s">
        <v>90</v>
      </c>
      <c r="B28" s="184"/>
      <c r="C28" s="184"/>
      <c r="D28" s="185"/>
      <c r="E28" s="73"/>
      <c r="F28" s="1"/>
      <c r="G28" s="1"/>
      <c r="H28" s="186"/>
      <c r="I28" s="187"/>
      <c r="J28" s="187"/>
      <c r="K28" s="187"/>
      <c r="L28" s="188"/>
    </row>
    <row r="29" spans="1:12" ht="28.5" customHeight="1" x14ac:dyDescent="0.25">
      <c r="A29" s="183" t="s">
        <v>126</v>
      </c>
      <c r="B29" s="184"/>
      <c r="C29" s="184"/>
      <c r="D29" s="185"/>
      <c r="E29" s="73"/>
      <c r="F29" s="1"/>
      <c r="G29" s="1"/>
      <c r="H29" s="189"/>
      <c r="I29" s="189"/>
      <c r="J29" s="189"/>
      <c r="K29" s="189"/>
      <c r="L29" s="189"/>
    </row>
    <row r="30" spans="1:12" ht="28.5" customHeight="1" x14ac:dyDescent="0.25">
      <c r="A30" s="183" t="s">
        <v>93</v>
      </c>
      <c r="B30" s="184"/>
      <c r="C30" s="184"/>
      <c r="D30" s="185"/>
      <c r="E30" s="73"/>
      <c r="F30" s="1"/>
      <c r="G30" s="1"/>
      <c r="H30" s="186"/>
      <c r="I30" s="187"/>
      <c r="J30" s="187"/>
      <c r="K30" s="187"/>
      <c r="L30" s="188"/>
    </row>
    <row r="31" spans="1:12" ht="15.75" customHeight="1" x14ac:dyDescent="0.25">
      <c r="A31" s="193" t="s">
        <v>67</v>
      </c>
      <c r="B31" s="194"/>
      <c r="C31" s="194"/>
      <c r="D31" s="195"/>
      <c r="E31" s="72"/>
      <c r="F31" s="1"/>
      <c r="G31" s="1"/>
      <c r="H31" s="189"/>
      <c r="I31" s="189"/>
      <c r="J31" s="189"/>
      <c r="K31" s="189"/>
      <c r="L31" s="189"/>
    </row>
    <row r="32" spans="1:12" ht="19.5" customHeight="1" x14ac:dyDescent="0.25">
      <c r="A32" s="193" t="s">
        <v>68</v>
      </c>
      <c r="B32" s="194"/>
      <c r="C32" s="194"/>
      <c r="D32" s="195"/>
      <c r="E32" s="72"/>
      <c r="F32" s="1"/>
      <c r="G32" s="1"/>
      <c r="H32" s="189"/>
      <c r="I32" s="189"/>
      <c r="J32" s="189"/>
      <c r="K32" s="189"/>
      <c r="L32" s="189"/>
    </row>
    <row r="33" spans="1:12" ht="27.75" customHeight="1" x14ac:dyDescent="0.25">
      <c r="A33" s="193" t="s">
        <v>69</v>
      </c>
      <c r="B33" s="194"/>
      <c r="C33" s="194"/>
      <c r="D33" s="195"/>
      <c r="E33" s="72"/>
      <c r="F33" s="1"/>
      <c r="G33" s="1"/>
      <c r="H33" s="189"/>
      <c r="I33" s="189"/>
      <c r="J33" s="189"/>
      <c r="K33" s="189"/>
      <c r="L33" s="189"/>
    </row>
    <row r="34" spans="1:12" ht="61.5" customHeight="1" x14ac:dyDescent="0.25">
      <c r="A34" s="193" t="s">
        <v>70</v>
      </c>
      <c r="B34" s="194"/>
      <c r="C34" s="194"/>
      <c r="D34" s="195"/>
      <c r="E34" s="72"/>
      <c r="F34" s="1"/>
      <c r="G34" s="1"/>
      <c r="H34" s="189"/>
      <c r="I34" s="189"/>
      <c r="J34" s="189"/>
      <c r="K34" s="189"/>
      <c r="L34" s="189"/>
    </row>
    <row r="35" spans="1:12" ht="17.25" customHeight="1" x14ac:dyDescent="0.25">
      <c r="A35" s="193" t="s">
        <v>71</v>
      </c>
      <c r="B35" s="194"/>
      <c r="C35" s="194"/>
      <c r="D35" s="195"/>
      <c r="E35" s="72"/>
      <c r="F35" s="1"/>
      <c r="G35" s="1"/>
      <c r="H35" s="189"/>
      <c r="I35" s="189"/>
      <c r="J35" s="189"/>
      <c r="K35" s="189"/>
      <c r="L35" s="189"/>
    </row>
    <row r="36" spans="1:12" ht="24" customHeight="1" x14ac:dyDescent="0.25">
      <c r="A36" s="199" t="s">
        <v>92</v>
      </c>
      <c r="B36" s="200"/>
      <c r="C36" s="200"/>
      <c r="D36" s="201"/>
      <c r="E36" s="72"/>
      <c r="F36" s="1"/>
      <c r="G36" s="1"/>
      <c r="H36" s="186"/>
      <c r="I36" s="187"/>
      <c r="J36" s="187"/>
      <c r="K36" s="187"/>
      <c r="L36" s="188"/>
    </row>
    <row r="37" spans="1:12" ht="24" customHeight="1" x14ac:dyDescent="0.25">
      <c r="A37" s="193" t="s">
        <v>97</v>
      </c>
      <c r="B37" s="194"/>
      <c r="C37" s="194"/>
      <c r="D37" s="195"/>
      <c r="E37" s="72"/>
      <c r="F37" s="1"/>
      <c r="G37" s="1"/>
      <c r="H37" s="186"/>
      <c r="I37" s="187"/>
      <c r="J37" s="187"/>
      <c r="K37" s="187"/>
      <c r="L37" s="188"/>
    </row>
    <row r="38" spans="1:12" ht="28.5" customHeight="1" x14ac:dyDescent="0.25">
      <c r="A38" s="193" t="s">
        <v>98</v>
      </c>
      <c r="B38" s="194"/>
      <c r="C38" s="194"/>
      <c r="D38" s="195"/>
      <c r="E38" s="74"/>
      <c r="F38" s="1"/>
      <c r="G38" s="1"/>
      <c r="H38" s="189"/>
      <c r="I38" s="189"/>
      <c r="J38" s="189"/>
      <c r="K38" s="189"/>
      <c r="L38" s="189"/>
    </row>
    <row r="41" spans="1:12" x14ac:dyDescent="0.25">
      <c r="A41" s="198" t="s">
        <v>94</v>
      </c>
      <c r="B41" s="198"/>
      <c r="C41" s="198"/>
      <c r="D41" s="198"/>
      <c r="E41" s="198"/>
      <c r="F41" s="198"/>
      <c r="G41" s="198"/>
      <c r="H41" s="198"/>
      <c r="I41" s="198"/>
      <c r="J41" s="198"/>
      <c r="K41" s="198"/>
      <c r="L41" s="198"/>
    </row>
    <row r="43" spans="1:12" ht="15" customHeight="1" x14ac:dyDescent="0.25">
      <c r="A43" s="182" t="s">
        <v>62</v>
      </c>
      <c r="B43" s="182"/>
      <c r="C43" s="182"/>
      <c r="D43" s="182"/>
      <c r="E43" s="70" t="s">
        <v>63</v>
      </c>
      <c r="F43" s="77" t="s">
        <v>64</v>
      </c>
      <c r="G43" s="77" t="s">
        <v>65</v>
      </c>
      <c r="H43" s="182" t="s">
        <v>2</v>
      </c>
      <c r="I43" s="182"/>
      <c r="J43" s="182"/>
      <c r="K43" s="182"/>
      <c r="L43" s="182"/>
    </row>
    <row r="44" spans="1:12" ht="30" customHeight="1" x14ac:dyDescent="0.25">
      <c r="A44" s="190" t="s">
        <v>95</v>
      </c>
      <c r="B44" s="191"/>
      <c r="C44" s="191"/>
      <c r="D44" s="192"/>
      <c r="E44" s="71"/>
      <c r="F44" s="1"/>
      <c r="G44" s="1"/>
      <c r="H44" s="189"/>
      <c r="I44" s="189"/>
      <c r="J44" s="189"/>
      <c r="K44" s="189"/>
      <c r="L44" s="189"/>
    </row>
    <row r="45" spans="1:12" ht="15" customHeight="1" x14ac:dyDescent="0.25">
      <c r="A45" s="193" t="s">
        <v>96</v>
      </c>
      <c r="B45" s="194"/>
      <c r="C45" s="194"/>
      <c r="D45" s="195"/>
      <c r="E45" s="72"/>
      <c r="F45" s="1"/>
      <c r="G45" s="1"/>
      <c r="H45" s="189"/>
      <c r="I45" s="189"/>
      <c r="J45" s="189"/>
      <c r="K45" s="189"/>
      <c r="L45" s="189"/>
    </row>
    <row r="46" spans="1:12" ht="15" customHeight="1" x14ac:dyDescent="0.25">
      <c r="A46" s="193" t="s">
        <v>125</v>
      </c>
      <c r="B46" s="194"/>
      <c r="C46" s="194"/>
      <c r="D46" s="195"/>
      <c r="E46" s="72"/>
      <c r="F46" s="1"/>
      <c r="G46" s="1"/>
      <c r="H46" s="189"/>
      <c r="I46" s="189"/>
      <c r="J46" s="189"/>
      <c r="K46" s="189"/>
      <c r="L46" s="189"/>
    </row>
    <row r="47" spans="1:12" ht="15" customHeight="1" x14ac:dyDescent="0.25">
      <c r="A47" s="183" t="s">
        <v>66</v>
      </c>
      <c r="B47" s="184"/>
      <c r="C47" s="184"/>
      <c r="D47" s="185"/>
      <c r="E47" s="73"/>
      <c r="F47" s="1"/>
      <c r="G47" s="1"/>
      <c r="H47" s="189"/>
      <c r="I47" s="189"/>
      <c r="J47" s="189"/>
      <c r="K47" s="189"/>
      <c r="L47" s="189"/>
    </row>
    <row r="48" spans="1:12" ht="15" customHeight="1" x14ac:dyDescent="0.25">
      <c r="A48" s="183" t="s">
        <v>90</v>
      </c>
      <c r="B48" s="184"/>
      <c r="C48" s="184"/>
      <c r="D48" s="185"/>
      <c r="E48" s="73"/>
      <c r="F48" s="1"/>
      <c r="G48" s="1"/>
      <c r="H48" s="186"/>
      <c r="I48" s="187"/>
      <c r="J48" s="187"/>
      <c r="K48" s="187"/>
      <c r="L48" s="188"/>
    </row>
    <row r="49" spans="1:12" ht="37.5" customHeight="1" x14ac:dyDescent="0.25">
      <c r="A49" s="183" t="s">
        <v>126</v>
      </c>
      <c r="B49" s="184"/>
      <c r="C49" s="184"/>
      <c r="D49" s="185"/>
      <c r="E49" s="73"/>
      <c r="F49" s="1"/>
      <c r="G49" s="1"/>
      <c r="H49" s="189"/>
      <c r="I49" s="189"/>
      <c r="J49" s="189"/>
      <c r="K49" s="189"/>
      <c r="L49" s="189"/>
    </row>
    <row r="50" spans="1:12" ht="15" customHeight="1" x14ac:dyDescent="0.25">
      <c r="A50" s="183" t="s">
        <v>93</v>
      </c>
      <c r="B50" s="184"/>
      <c r="C50" s="184"/>
      <c r="D50" s="185"/>
      <c r="E50" s="73"/>
      <c r="F50" s="1"/>
      <c r="G50" s="1"/>
      <c r="H50" s="186"/>
      <c r="I50" s="187"/>
      <c r="J50" s="187"/>
      <c r="K50" s="187"/>
      <c r="L50" s="188"/>
    </row>
    <row r="51" spans="1:12" ht="15" customHeight="1" x14ac:dyDescent="0.25">
      <c r="A51" s="193" t="s">
        <v>67</v>
      </c>
      <c r="B51" s="194"/>
      <c r="C51" s="194"/>
      <c r="D51" s="195"/>
      <c r="E51" s="72"/>
      <c r="F51" s="1"/>
      <c r="G51" s="1"/>
      <c r="H51" s="189"/>
      <c r="I51" s="189"/>
      <c r="J51" s="189"/>
      <c r="K51" s="189"/>
      <c r="L51" s="189"/>
    </row>
    <row r="52" spans="1:12" ht="15" customHeight="1" x14ac:dyDescent="0.25">
      <c r="A52" s="193" t="s">
        <v>68</v>
      </c>
      <c r="B52" s="194"/>
      <c r="C52" s="194"/>
      <c r="D52" s="195"/>
      <c r="E52" s="72"/>
      <c r="F52" s="1"/>
      <c r="G52" s="1"/>
      <c r="H52" s="189"/>
      <c r="I52" s="189"/>
      <c r="J52" s="189"/>
      <c r="K52" s="189"/>
      <c r="L52" s="189"/>
    </row>
    <row r="53" spans="1:12" ht="15" customHeight="1" x14ac:dyDescent="0.25">
      <c r="A53" s="193" t="s">
        <v>69</v>
      </c>
      <c r="B53" s="194"/>
      <c r="C53" s="194"/>
      <c r="D53" s="195"/>
      <c r="E53" s="72"/>
      <c r="F53" s="1"/>
      <c r="G53" s="1"/>
      <c r="H53" s="189"/>
      <c r="I53" s="189"/>
      <c r="J53" s="189"/>
      <c r="K53" s="189"/>
      <c r="L53" s="189"/>
    </row>
    <row r="54" spans="1:12" ht="15" customHeight="1" x14ac:dyDescent="0.25">
      <c r="A54" s="193" t="s">
        <v>70</v>
      </c>
      <c r="B54" s="194"/>
      <c r="C54" s="194"/>
      <c r="D54" s="195"/>
      <c r="E54" s="72"/>
      <c r="F54" s="1"/>
      <c r="G54" s="1"/>
      <c r="H54" s="189"/>
      <c r="I54" s="189"/>
      <c r="J54" s="189"/>
      <c r="K54" s="189"/>
      <c r="L54" s="189"/>
    </row>
    <row r="55" spans="1:12" ht="15" customHeight="1" x14ac:dyDescent="0.25">
      <c r="A55" s="193" t="s">
        <v>71</v>
      </c>
      <c r="B55" s="194"/>
      <c r="C55" s="194"/>
      <c r="D55" s="195"/>
      <c r="E55" s="72"/>
      <c r="F55" s="1"/>
      <c r="G55" s="1"/>
      <c r="H55" s="189"/>
      <c r="I55" s="189"/>
      <c r="J55" s="189"/>
      <c r="K55" s="189"/>
      <c r="L55" s="189"/>
    </row>
    <row r="56" spans="1:12" ht="15" customHeight="1" x14ac:dyDescent="0.25">
      <c r="A56" s="199" t="s">
        <v>92</v>
      </c>
      <c r="B56" s="200"/>
      <c r="C56" s="200"/>
      <c r="D56" s="201"/>
      <c r="E56" s="72"/>
      <c r="F56" s="1"/>
      <c r="G56" s="1"/>
      <c r="H56" s="186"/>
      <c r="I56" s="187"/>
      <c r="J56" s="187"/>
      <c r="K56" s="187"/>
      <c r="L56" s="188"/>
    </row>
    <row r="57" spans="1:12" ht="15" customHeight="1" x14ac:dyDescent="0.25">
      <c r="A57" s="193" t="s">
        <v>97</v>
      </c>
      <c r="B57" s="194"/>
      <c r="C57" s="194"/>
      <c r="D57" s="195"/>
      <c r="E57" s="72"/>
      <c r="F57" s="1"/>
      <c r="G57" s="1"/>
      <c r="H57" s="186"/>
      <c r="I57" s="187"/>
      <c r="J57" s="187"/>
      <c r="K57" s="187"/>
      <c r="L57" s="188"/>
    </row>
    <row r="58" spans="1:12" ht="15" customHeight="1" x14ac:dyDescent="0.25">
      <c r="A58" s="193" t="s">
        <v>98</v>
      </c>
      <c r="B58" s="194"/>
      <c r="C58" s="194"/>
      <c r="D58" s="195"/>
      <c r="E58" s="74"/>
      <c r="F58" s="1"/>
      <c r="G58" s="1"/>
      <c r="H58" s="189"/>
      <c r="I58" s="189"/>
      <c r="J58" s="189"/>
      <c r="K58" s="189"/>
      <c r="L58" s="18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5"/>
  <sheetViews>
    <sheetView tabSelected="1" zoomScale="90" zoomScaleNormal="90" workbookViewId="0">
      <selection activeCell="C6" sqref="C6:N6"/>
    </sheetView>
  </sheetViews>
  <sheetFormatPr baseColWidth="10" defaultRowHeight="15" x14ac:dyDescent="0.25"/>
  <cols>
    <col min="1" max="1" width="3.140625" style="9" bestFit="1" customWidth="1"/>
    <col min="2" max="2" width="69.42578125" style="9" customWidth="1"/>
    <col min="3" max="3" width="31.140625" style="9" customWidth="1"/>
    <col min="4" max="4" width="26.7109375" style="9" customWidth="1"/>
    <col min="5" max="5" width="25" style="9" customWidth="1"/>
    <col min="6" max="7" width="29.7109375" style="9" customWidth="1"/>
    <col min="8" max="8" width="20.28515625" style="9" customWidth="1"/>
    <col min="9" max="10" width="17.42578125" style="9" customWidth="1"/>
    <col min="11" max="11" width="24.140625" style="9" customWidth="1"/>
    <col min="12" max="12" width="24.28515625" style="9" customWidth="1"/>
    <col min="13" max="13" width="26.7109375" style="9" customWidth="1"/>
    <col min="14" max="14" width="24.7109375" style="9" customWidth="1"/>
    <col min="15" max="15" width="37.5703125" style="9" bestFit="1" customWidth="1"/>
    <col min="16" max="16" width="22.140625" style="9" customWidth="1"/>
    <col min="17" max="17" width="26.140625" style="9" customWidth="1"/>
    <col min="18" max="18" width="19.5703125" style="9" bestFit="1" customWidth="1"/>
    <col min="19" max="19" width="41.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06" t="s">
        <v>57</v>
      </c>
      <c r="C2" s="207"/>
      <c r="D2" s="207"/>
      <c r="E2" s="207"/>
      <c r="F2" s="207"/>
      <c r="G2" s="207"/>
      <c r="H2" s="207"/>
      <c r="I2" s="207"/>
      <c r="J2" s="207"/>
      <c r="K2" s="207"/>
      <c r="L2" s="207"/>
      <c r="M2" s="207"/>
      <c r="N2" s="207"/>
      <c r="O2" s="207"/>
      <c r="P2" s="207"/>
      <c r="Q2" s="207"/>
      <c r="R2" s="207"/>
    </row>
    <row r="4" spans="1:18" ht="26.25" x14ac:dyDescent="0.25">
      <c r="B4" s="206" t="s">
        <v>42</v>
      </c>
      <c r="C4" s="207"/>
      <c r="D4" s="207"/>
      <c r="E4" s="207"/>
      <c r="F4" s="207"/>
      <c r="G4" s="207"/>
      <c r="H4" s="207"/>
      <c r="I4" s="207"/>
      <c r="J4" s="207"/>
      <c r="K4" s="207"/>
      <c r="L4" s="207"/>
      <c r="M4" s="207"/>
      <c r="N4" s="207"/>
      <c r="O4" s="207"/>
      <c r="P4" s="207"/>
      <c r="Q4" s="207"/>
      <c r="R4" s="207"/>
    </row>
    <row r="5" spans="1:18" ht="15.75" thickBot="1" x14ac:dyDescent="0.3"/>
    <row r="6" spans="1:18" ht="21.75" thickBot="1" x14ac:dyDescent="0.3">
      <c r="B6" s="11" t="s">
        <v>3</v>
      </c>
      <c r="C6" s="228" t="s">
        <v>304</v>
      </c>
      <c r="D6" s="228"/>
      <c r="E6" s="228"/>
      <c r="F6" s="228"/>
      <c r="G6" s="228"/>
      <c r="H6" s="228"/>
      <c r="I6" s="228"/>
      <c r="J6" s="228"/>
      <c r="K6" s="228"/>
      <c r="L6" s="228"/>
      <c r="M6" s="228"/>
      <c r="N6" s="229"/>
    </row>
    <row r="7" spans="1:18" ht="16.5" thickBot="1" x14ac:dyDescent="0.3">
      <c r="B7" s="12" t="s">
        <v>4</v>
      </c>
      <c r="C7" s="228"/>
      <c r="D7" s="228"/>
      <c r="E7" s="228"/>
      <c r="F7" s="228"/>
      <c r="G7" s="228"/>
      <c r="H7" s="228"/>
      <c r="I7" s="228"/>
      <c r="J7" s="228"/>
      <c r="K7" s="228"/>
      <c r="L7" s="228"/>
      <c r="M7" s="228"/>
      <c r="N7" s="229"/>
    </row>
    <row r="8" spans="1:18" ht="16.5" thickBot="1" x14ac:dyDescent="0.3">
      <c r="B8" s="12" t="s">
        <v>5</v>
      </c>
      <c r="C8" s="228"/>
      <c r="D8" s="228"/>
      <c r="E8" s="228"/>
      <c r="F8" s="228"/>
      <c r="G8" s="228"/>
      <c r="H8" s="228"/>
      <c r="I8" s="228"/>
      <c r="J8" s="228"/>
      <c r="K8" s="228"/>
      <c r="L8" s="228"/>
      <c r="M8" s="228"/>
      <c r="N8" s="229"/>
    </row>
    <row r="9" spans="1:18" ht="16.5" thickBot="1" x14ac:dyDescent="0.3">
      <c r="B9" s="12" t="s">
        <v>6</v>
      </c>
      <c r="C9" s="228"/>
      <c r="D9" s="228"/>
      <c r="E9" s="228"/>
      <c r="F9" s="228"/>
      <c r="G9" s="228"/>
      <c r="H9" s="228"/>
      <c r="I9" s="228"/>
      <c r="J9" s="228"/>
      <c r="K9" s="228"/>
      <c r="L9" s="228"/>
      <c r="M9" s="228"/>
      <c r="N9" s="229"/>
    </row>
    <row r="10" spans="1:18" ht="16.5" thickBot="1" x14ac:dyDescent="0.3">
      <c r="B10" s="12" t="s">
        <v>7</v>
      </c>
      <c r="C10" s="218">
        <v>14</v>
      </c>
      <c r="D10" s="218"/>
      <c r="E10" s="219"/>
      <c r="F10" s="31"/>
      <c r="G10" s="31"/>
      <c r="H10" s="31"/>
      <c r="I10" s="31"/>
      <c r="J10" s="31"/>
      <c r="K10" s="31"/>
      <c r="L10" s="31"/>
      <c r="M10" s="31"/>
      <c r="N10" s="32"/>
    </row>
    <row r="11" spans="1:18" ht="16.5" thickBot="1" x14ac:dyDescent="0.3">
      <c r="B11" s="14" t="s">
        <v>8</v>
      </c>
      <c r="C11" s="15">
        <v>41992</v>
      </c>
      <c r="D11" s="16"/>
      <c r="E11" s="16"/>
      <c r="F11" s="16"/>
      <c r="G11" s="16"/>
      <c r="H11" s="16"/>
      <c r="I11" s="16"/>
      <c r="J11" s="16"/>
      <c r="K11" s="16"/>
      <c r="L11" s="16"/>
      <c r="M11" s="16"/>
      <c r="N11" s="17"/>
      <c r="O11" s="150"/>
      <c r="P11" s="150"/>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4"/>
      <c r="P13" s="94"/>
    </row>
    <row r="14" spans="1:18" ht="45.75" customHeight="1" x14ac:dyDescent="0.25">
      <c r="B14" s="220" t="s">
        <v>162</v>
      </c>
      <c r="C14" s="221"/>
      <c r="D14" s="85" t="s">
        <v>11</v>
      </c>
      <c r="E14" s="85" t="s">
        <v>12</v>
      </c>
      <c r="F14" s="85" t="s">
        <v>25</v>
      </c>
      <c r="G14" s="85" t="s">
        <v>99</v>
      </c>
      <c r="I14" s="34"/>
      <c r="J14" s="34"/>
      <c r="K14" s="34"/>
      <c r="L14" s="34"/>
      <c r="M14" s="34"/>
      <c r="N14" s="20"/>
      <c r="O14" s="94"/>
      <c r="P14" s="94"/>
    </row>
    <row r="15" spans="1:18" ht="15.75" thickBot="1" x14ac:dyDescent="0.3">
      <c r="B15" s="222"/>
      <c r="C15" s="223"/>
      <c r="D15" s="85">
        <v>14</v>
      </c>
      <c r="E15" s="33">
        <v>5682212601</v>
      </c>
      <c r="F15" s="161">
        <v>2721</v>
      </c>
      <c r="G15" s="149">
        <f>+F15*80%</f>
        <v>2176.8000000000002</v>
      </c>
      <c r="I15" s="35"/>
      <c r="J15" s="35"/>
      <c r="K15" s="35"/>
      <c r="L15" s="35"/>
      <c r="M15" s="35"/>
      <c r="N15" s="20"/>
      <c r="O15" s="94"/>
      <c r="P15" s="94"/>
    </row>
    <row r="16" spans="1:18" ht="15.75" thickBot="1" x14ac:dyDescent="0.3">
      <c r="A16" s="38"/>
      <c r="E16" s="34"/>
      <c r="F16" s="34"/>
      <c r="G16" s="34"/>
      <c r="H16" s="34"/>
      <c r="I16" s="10"/>
      <c r="J16" s="10"/>
      <c r="K16" s="10"/>
      <c r="L16" s="10"/>
      <c r="M16" s="10"/>
    </row>
    <row r="17" spans="1:16" x14ac:dyDescent="0.25">
      <c r="C17" s="87"/>
      <c r="D17" s="37"/>
      <c r="E17" s="88"/>
      <c r="F17" s="36"/>
      <c r="G17" s="36"/>
      <c r="H17" s="36"/>
      <c r="I17" s="21"/>
      <c r="J17" s="21"/>
      <c r="K17" s="21"/>
      <c r="L17" s="21"/>
      <c r="M17" s="21"/>
    </row>
    <row r="18" spans="1:16" x14ac:dyDescent="0.25">
      <c r="A18" s="86"/>
      <c r="C18" s="87"/>
      <c r="D18" s="35"/>
      <c r="E18" s="88"/>
      <c r="F18" s="36"/>
      <c r="G18" s="36"/>
      <c r="H18" s="36"/>
      <c r="I18" s="21"/>
      <c r="J18" s="21"/>
      <c r="K18" s="21"/>
      <c r="L18" s="21"/>
      <c r="M18" s="21"/>
    </row>
    <row r="19" spans="1:16" x14ac:dyDescent="0.25">
      <c r="A19" s="86"/>
      <c r="C19" s="87"/>
      <c r="D19" s="35"/>
      <c r="E19" s="88"/>
      <c r="F19" s="36"/>
      <c r="G19" s="36"/>
      <c r="H19" s="36"/>
      <c r="I19" s="21"/>
      <c r="J19" s="21"/>
      <c r="K19" s="21"/>
      <c r="L19" s="21"/>
      <c r="M19" s="21"/>
    </row>
    <row r="20" spans="1:16" x14ac:dyDescent="0.25">
      <c r="A20" s="86"/>
      <c r="B20" s="108" t="s">
        <v>127</v>
      </c>
      <c r="C20" s="91"/>
      <c r="D20" s="91"/>
      <c r="E20" s="91"/>
      <c r="F20" s="91"/>
      <c r="G20" s="91"/>
      <c r="H20" s="91"/>
      <c r="I20" s="93"/>
      <c r="J20" s="93"/>
      <c r="K20" s="93"/>
      <c r="L20" s="93"/>
      <c r="M20" s="93"/>
      <c r="N20" s="94"/>
      <c r="O20" s="94"/>
      <c r="P20" s="94"/>
    </row>
    <row r="21" spans="1:16" x14ac:dyDescent="0.25">
      <c r="A21" s="86"/>
      <c r="B21" s="91"/>
      <c r="C21" s="91"/>
      <c r="D21" s="91"/>
      <c r="E21" s="91"/>
      <c r="F21" s="91"/>
      <c r="G21" s="91"/>
      <c r="H21" s="91"/>
      <c r="I21" s="93"/>
      <c r="J21" s="93"/>
      <c r="K21" s="93"/>
      <c r="L21" s="93"/>
      <c r="M21" s="93"/>
      <c r="N21" s="94"/>
      <c r="O21" s="94"/>
      <c r="P21" s="94"/>
    </row>
    <row r="22" spans="1:16" x14ac:dyDescent="0.25">
      <c r="A22" s="86"/>
      <c r="B22" s="111" t="s">
        <v>29</v>
      </c>
      <c r="C22" s="111" t="s">
        <v>128</v>
      </c>
      <c r="D22" s="111" t="s">
        <v>129</v>
      </c>
      <c r="E22" s="91"/>
      <c r="F22" s="91"/>
      <c r="G22" s="91"/>
      <c r="H22" s="91"/>
      <c r="I22" s="93"/>
      <c r="J22" s="93"/>
      <c r="K22" s="93"/>
      <c r="L22" s="93"/>
      <c r="M22" s="93"/>
      <c r="N22" s="94"/>
      <c r="O22" s="94"/>
      <c r="P22" s="94"/>
    </row>
    <row r="23" spans="1:16" x14ac:dyDescent="0.25">
      <c r="A23" s="86"/>
      <c r="B23" s="107" t="s">
        <v>130</v>
      </c>
      <c r="C23" s="175" t="s">
        <v>251</v>
      </c>
      <c r="D23" s="174"/>
      <c r="E23" s="91"/>
      <c r="F23" s="91"/>
      <c r="G23" s="91"/>
      <c r="H23" s="91"/>
      <c r="I23" s="93"/>
      <c r="J23" s="93"/>
      <c r="K23" s="93"/>
      <c r="L23" s="93"/>
      <c r="M23" s="93"/>
      <c r="N23" s="94"/>
      <c r="O23" s="94"/>
      <c r="P23" s="94"/>
    </row>
    <row r="24" spans="1:16" x14ac:dyDescent="0.25">
      <c r="A24" s="86"/>
      <c r="B24" s="107" t="s">
        <v>131</v>
      </c>
      <c r="C24" s="175" t="s">
        <v>179</v>
      </c>
      <c r="D24" s="175"/>
      <c r="E24" s="91"/>
      <c r="F24" s="91"/>
      <c r="G24" s="91"/>
      <c r="H24" s="91"/>
      <c r="I24" s="93"/>
      <c r="J24" s="93"/>
      <c r="K24" s="93"/>
      <c r="L24" s="93"/>
      <c r="M24" s="93"/>
      <c r="N24" s="94"/>
      <c r="O24" s="94"/>
      <c r="P24" s="94"/>
    </row>
    <row r="25" spans="1:16" x14ac:dyDescent="0.25">
      <c r="A25" s="86"/>
      <c r="B25" s="107" t="s">
        <v>132</v>
      </c>
      <c r="C25" s="175" t="s">
        <v>179</v>
      </c>
      <c r="D25" s="175"/>
      <c r="E25" s="91"/>
      <c r="F25" s="91"/>
      <c r="G25" s="91"/>
      <c r="H25" s="91"/>
      <c r="I25" s="93"/>
      <c r="J25" s="93"/>
      <c r="K25" s="93"/>
      <c r="L25" s="93"/>
      <c r="M25" s="93"/>
      <c r="N25" s="94"/>
      <c r="O25" s="94"/>
      <c r="P25" s="94"/>
    </row>
    <row r="26" spans="1:16" x14ac:dyDescent="0.25">
      <c r="A26" s="86"/>
      <c r="B26" s="107" t="s">
        <v>133</v>
      </c>
      <c r="C26" s="175" t="s">
        <v>179</v>
      </c>
      <c r="D26" s="175"/>
      <c r="E26" s="91"/>
      <c r="F26" s="91"/>
      <c r="G26" s="91"/>
      <c r="H26" s="91"/>
      <c r="I26" s="93"/>
      <c r="J26" s="93"/>
      <c r="K26" s="93"/>
      <c r="L26" s="93"/>
      <c r="M26" s="93"/>
      <c r="N26" s="94"/>
      <c r="O26" s="94"/>
      <c r="P26" s="94"/>
    </row>
    <row r="27" spans="1:16" x14ac:dyDescent="0.25">
      <c r="A27" s="86"/>
      <c r="B27" s="91"/>
      <c r="C27" s="91"/>
      <c r="D27" s="91"/>
      <c r="E27" s="91"/>
      <c r="F27" s="91"/>
      <c r="G27" s="91"/>
      <c r="H27" s="91"/>
      <c r="I27" s="93"/>
      <c r="J27" s="93"/>
      <c r="K27" s="93"/>
      <c r="L27" s="93"/>
      <c r="M27" s="93"/>
      <c r="N27" s="94"/>
      <c r="O27" s="94"/>
      <c r="P27" s="94"/>
    </row>
    <row r="28" spans="1:16" x14ac:dyDescent="0.25">
      <c r="A28" s="86"/>
      <c r="B28" s="91"/>
      <c r="C28" s="91"/>
      <c r="D28" s="91"/>
      <c r="E28" s="91"/>
      <c r="F28" s="91"/>
      <c r="G28" s="91"/>
      <c r="H28" s="91"/>
      <c r="I28" s="93"/>
      <c r="J28" s="93"/>
      <c r="K28" s="93"/>
      <c r="L28" s="93"/>
      <c r="M28" s="93"/>
      <c r="N28" s="94"/>
      <c r="O28" s="94"/>
      <c r="P28" s="94"/>
    </row>
    <row r="29" spans="1:16" x14ac:dyDescent="0.25">
      <c r="A29" s="86"/>
      <c r="B29" s="108" t="s">
        <v>134</v>
      </c>
      <c r="C29" s="91"/>
      <c r="D29" s="91"/>
      <c r="E29" s="91"/>
      <c r="F29" s="91"/>
      <c r="G29" s="91"/>
      <c r="H29" s="91"/>
      <c r="I29" s="93"/>
      <c r="J29" s="93"/>
      <c r="K29" s="93"/>
      <c r="L29" s="93"/>
      <c r="M29" s="93"/>
      <c r="N29" s="94"/>
      <c r="O29" s="94"/>
      <c r="P29" s="94"/>
    </row>
    <row r="30" spans="1:16" x14ac:dyDescent="0.25">
      <c r="A30" s="86"/>
      <c r="B30" s="91"/>
      <c r="C30" s="91"/>
      <c r="D30" s="91"/>
      <c r="E30" s="91"/>
      <c r="F30" s="91"/>
      <c r="G30" s="91"/>
      <c r="H30" s="91"/>
      <c r="I30" s="93"/>
      <c r="J30" s="93"/>
      <c r="K30" s="93"/>
      <c r="L30" s="93"/>
      <c r="M30" s="93"/>
      <c r="N30" s="94"/>
      <c r="O30" s="94"/>
      <c r="P30" s="94"/>
    </row>
    <row r="31" spans="1:16" x14ac:dyDescent="0.25">
      <c r="A31" s="86"/>
      <c r="B31" s="91"/>
      <c r="C31" s="91"/>
      <c r="D31" s="91"/>
      <c r="E31" s="91"/>
      <c r="F31" s="91"/>
      <c r="G31" s="91"/>
      <c r="H31" s="91"/>
      <c r="I31" s="93"/>
      <c r="J31" s="93"/>
      <c r="K31" s="93"/>
      <c r="L31" s="93"/>
      <c r="M31" s="93"/>
      <c r="N31" s="94"/>
      <c r="O31" s="94"/>
      <c r="P31" s="94"/>
    </row>
    <row r="32" spans="1:16" x14ac:dyDescent="0.25">
      <c r="A32" s="86"/>
      <c r="B32" s="111" t="s">
        <v>29</v>
      </c>
      <c r="C32" s="111" t="s">
        <v>52</v>
      </c>
      <c r="D32" s="110" t="s">
        <v>45</v>
      </c>
      <c r="E32" s="110" t="s">
        <v>13</v>
      </c>
      <c r="F32" s="91"/>
      <c r="G32" s="91"/>
      <c r="H32" s="91"/>
      <c r="I32" s="93"/>
      <c r="J32" s="93"/>
      <c r="K32" s="93"/>
      <c r="L32" s="93"/>
      <c r="M32" s="93"/>
      <c r="N32" s="94"/>
      <c r="O32" s="94"/>
      <c r="P32" s="94"/>
    </row>
    <row r="33" spans="1:28" ht="28.5" x14ac:dyDescent="0.25">
      <c r="A33" s="86"/>
      <c r="B33" s="92" t="s">
        <v>135</v>
      </c>
      <c r="C33" s="176">
        <v>40</v>
      </c>
      <c r="D33" s="175">
        <v>0</v>
      </c>
      <c r="E33" s="216">
        <f>+D33+D34</f>
        <v>10</v>
      </c>
      <c r="F33" s="91"/>
      <c r="G33" s="91"/>
      <c r="H33" s="91"/>
      <c r="I33" s="93"/>
      <c r="J33" s="93"/>
      <c r="K33" s="93"/>
      <c r="L33" s="93"/>
      <c r="M33" s="93"/>
      <c r="N33" s="94"/>
      <c r="O33" s="94"/>
      <c r="P33" s="94"/>
    </row>
    <row r="34" spans="1:28" ht="42.75" x14ac:dyDescent="0.25">
      <c r="A34" s="86"/>
      <c r="B34" s="92" t="s">
        <v>136</v>
      </c>
      <c r="C34" s="176">
        <v>60</v>
      </c>
      <c r="D34" s="175">
        <v>10</v>
      </c>
      <c r="E34" s="217"/>
      <c r="F34" s="91"/>
      <c r="G34" s="91"/>
      <c r="H34" s="91"/>
      <c r="I34" s="93"/>
      <c r="J34" s="93"/>
      <c r="K34" s="93"/>
      <c r="L34" s="93"/>
      <c r="M34" s="93"/>
      <c r="N34" s="94"/>
      <c r="O34" s="94"/>
      <c r="P34" s="94"/>
    </row>
    <row r="35" spans="1:28" x14ac:dyDescent="0.25">
      <c r="A35" s="86"/>
      <c r="C35" s="87"/>
      <c r="D35" s="35"/>
      <c r="E35" s="88"/>
      <c r="F35" s="36"/>
      <c r="G35" s="36"/>
      <c r="H35" s="36"/>
      <c r="I35" s="21"/>
      <c r="J35" s="21"/>
      <c r="K35" s="21"/>
      <c r="L35" s="21"/>
      <c r="M35" s="21"/>
    </row>
    <row r="36" spans="1:28" x14ac:dyDescent="0.25">
      <c r="A36" s="86"/>
      <c r="C36" s="87"/>
      <c r="D36" s="35"/>
      <c r="E36" s="88"/>
      <c r="F36" s="36"/>
      <c r="G36" s="36"/>
      <c r="H36" s="36"/>
      <c r="I36" s="21"/>
      <c r="J36" s="21"/>
      <c r="K36" s="21"/>
      <c r="L36" s="21"/>
      <c r="M36" s="21"/>
    </row>
    <row r="37" spans="1:28" x14ac:dyDescent="0.25">
      <c r="A37" s="86"/>
      <c r="C37" s="87"/>
      <c r="D37" s="35"/>
      <c r="E37" s="88"/>
      <c r="F37" s="36"/>
      <c r="G37" s="36"/>
      <c r="H37" s="36"/>
      <c r="I37" s="21"/>
      <c r="J37" s="21"/>
      <c r="K37" s="21"/>
      <c r="L37" s="21"/>
      <c r="M37" s="21"/>
    </row>
    <row r="38" spans="1:28" ht="63" customHeight="1" thickBot="1" x14ac:dyDescent="0.3">
      <c r="M38" s="230" t="s">
        <v>153</v>
      </c>
      <c r="N38" s="230"/>
      <c r="O38" s="230"/>
      <c r="P38" s="230"/>
    </row>
    <row r="39" spans="1:28" x14ac:dyDescent="0.25">
      <c r="B39" s="52" t="s">
        <v>26</v>
      </c>
      <c r="M39" s="51"/>
      <c r="N39" s="51"/>
      <c r="O39" s="51"/>
      <c r="P39" s="51"/>
    </row>
    <row r="40" spans="1:28" ht="15.75" thickBot="1" x14ac:dyDescent="0.3">
      <c r="M40" s="51"/>
      <c r="N40" s="51"/>
      <c r="O40" s="51"/>
      <c r="P40" s="51"/>
    </row>
    <row r="41" spans="1:28" s="8" customFormat="1" ht="60" x14ac:dyDescent="0.25">
      <c r="B41" s="104" t="s">
        <v>137</v>
      </c>
      <c r="C41" s="104" t="s">
        <v>138</v>
      </c>
      <c r="D41" s="104" t="s">
        <v>139</v>
      </c>
      <c r="E41" s="43" t="s">
        <v>39</v>
      </c>
      <c r="F41" s="43" t="s">
        <v>19</v>
      </c>
      <c r="G41" s="43" t="s">
        <v>100</v>
      </c>
      <c r="H41" s="43" t="s">
        <v>14</v>
      </c>
      <c r="I41" s="43" t="s">
        <v>9</v>
      </c>
      <c r="J41" s="43" t="s">
        <v>27</v>
      </c>
      <c r="K41" s="43" t="s">
        <v>55</v>
      </c>
      <c r="L41" s="43" t="s">
        <v>17</v>
      </c>
      <c r="M41" s="90" t="s">
        <v>150</v>
      </c>
      <c r="N41" s="104" t="s">
        <v>140</v>
      </c>
      <c r="O41" s="90" t="s">
        <v>152</v>
      </c>
      <c r="P41" s="90" t="s">
        <v>151</v>
      </c>
      <c r="Q41" s="43" t="s">
        <v>31</v>
      </c>
      <c r="R41" s="44" t="s">
        <v>10</v>
      </c>
      <c r="S41" s="44" t="s">
        <v>16</v>
      </c>
    </row>
    <row r="42" spans="1:28" s="26" customFormat="1" ht="75" x14ac:dyDescent="0.25">
      <c r="A42" s="39"/>
      <c r="B42" s="40" t="s">
        <v>165</v>
      </c>
      <c r="C42" s="41" t="s">
        <v>178</v>
      </c>
      <c r="D42" s="40" t="s">
        <v>166</v>
      </c>
      <c r="E42" s="162" t="s">
        <v>167</v>
      </c>
      <c r="F42" s="22" t="s">
        <v>128</v>
      </c>
      <c r="G42" s="143">
        <v>0.5</v>
      </c>
      <c r="H42" s="103">
        <v>40245</v>
      </c>
      <c r="I42" s="103">
        <v>40527</v>
      </c>
      <c r="J42" s="23" t="s">
        <v>163</v>
      </c>
      <c r="K42" s="89">
        <f>+(I42-H42)/30</f>
        <v>9.4</v>
      </c>
      <c r="L42" s="89"/>
      <c r="M42" s="89">
        <f>1005+388+33</f>
        <v>1426</v>
      </c>
      <c r="N42" s="89">
        <f>+M42*G42</f>
        <v>713</v>
      </c>
      <c r="O42" s="89">
        <f>+N42</f>
        <v>713</v>
      </c>
      <c r="P42" s="89"/>
      <c r="Q42" s="24">
        <f>804879935+402439967</f>
        <v>1207319902</v>
      </c>
      <c r="R42" s="24" t="s">
        <v>171</v>
      </c>
      <c r="S42" s="144" t="s">
        <v>170</v>
      </c>
      <c r="T42" s="25"/>
      <c r="U42" s="25"/>
      <c r="V42" s="25"/>
      <c r="W42" s="25"/>
      <c r="X42" s="25"/>
      <c r="Y42" s="25"/>
      <c r="Z42" s="25"/>
      <c r="AA42" s="25"/>
      <c r="AB42" s="25"/>
    </row>
    <row r="43" spans="1:28" s="26" customFormat="1" ht="75" x14ac:dyDescent="0.25">
      <c r="A43" s="39"/>
      <c r="B43" s="40" t="s">
        <v>165</v>
      </c>
      <c r="C43" s="101" t="s">
        <v>178</v>
      </c>
      <c r="D43" s="40" t="s">
        <v>166</v>
      </c>
      <c r="E43" s="162" t="s">
        <v>168</v>
      </c>
      <c r="F43" s="22" t="s">
        <v>128</v>
      </c>
      <c r="G43" s="143">
        <v>0.5</v>
      </c>
      <c r="H43" s="103">
        <v>40444</v>
      </c>
      <c r="I43" s="103">
        <v>40694</v>
      </c>
      <c r="J43" s="23" t="s">
        <v>163</v>
      </c>
      <c r="K43" s="89">
        <f>+((I43-H43)/30)-L43</f>
        <v>5.5666666666666673</v>
      </c>
      <c r="L43" s="89">
        <f>+(I42-H43)/30</f>
        <v>2.7666666666666666</v>
      </c>
      <c r="M43" s="89">
        <f>254+355</f>
        <v>609</v>
      </c>
      <c r="N43" s="89">
        <f t="shared" ref="N43:N49" si="0">+M43*G43</f>
        <v>304.5</v>
      </c>
      <c r="O43" s="89">
        <f t="shared" ref="O43:O44" si="1">+N43</f>
        <v>304.5</v>
      </c>
      <c r="P43" s="89"/>
      <c r="Q43" s="24">
        <v>529781768</v>
      </c>
      <c r="R43" s="24" t="s">
        <v>172</v>
      </c>
      <c r="S43" s="144" t="s">
        <v>170</v>
      </c>
      <c r="T43" s="25"/>
      <c r="U43" s="25"/>
      <c r="V43" s="25"/>
      <c r="W43" s="25"/>
      <c r="X43" s="25"/>
      <c r="Y43" s="25"/>
      <c r="Z43" s="25"/>
      <c r="AA43" s="25"/>
      <c r="AB43" s="25"/>
    </row>
    <row r="44" spans="1:28" s="99" customFormat="1" ht="75" x14ac:dyDescent="0.25">
      <c r="A44" s="39"/>
      <c r="B44" s="100" t="s">
        <v>165</v>
      </c>
      <c r="C44" s="101" t="s">
        <v>178</v>
      </c>
      <c r="D44" s="100" t="s">
        <v>166</v>
      </c>
      <c r="E44" s="162" t="s">
        <v>169</v>
      </c>
      <c r="F44" s="96" t="s">
        <v>128</v>
      </c>
      <c r="G44" s="143">
        <v>0.5</v>
      </c>
      <c r="H44" s="103">
        <v>40638</v>
      </c>
      <c r="I44" s="103">
        <v>40801</v>
      </c>
      <c r="J44" s="97" t="s">
        <v>163</v>
      </c>
      <c r="K44" s="89">
        <f>+((I44-H44)/30)-L44</f>
        <v>3.5666666666666669</v>
      </c>
      <c r="L44" s="89">
        <f>+(I43-H44)/30</f>
        <v>1.8666666666666667</v>
      </c>
      <c r="M44" s="89">
        <f>120+40</f>
        <v>160</v>
      </c>
      <c r="N44" s="89">
        <f t="shared" si="0"/>
        <v>80</v>
      </c>
      <c r="O44" s="89">
        <f t="shared" si="1"/>
        <v>80</v>
      </c>
      <c r="P44" s="89"/>
      <c r="Q44" s="24">
        <v>103884070</v>
      </c>
      <c r="R44" s="24" t="s">
        <v>173</v>
      </c>
      <c r="S44" s="144" t="s">
        <v>170</v>
      </c>
      <c r="T44" s="98"/>
      <c r="U44" s="98"/>
      <c r="V44" s="98"/>
      <c r="W44" s="98"/>
      <c r="X44" s="98"/>
      <c r="Y44" s="98"/>
      <c r="Z44" s="98"/>
      <c r="AA44" s="98"/>
      <c r="AB44" s="98"/>
    </row>
    <row r="45" spans="1:28" s="26" customFormat="1" ht="45" x14ac:dyDescent="0.25">
      <c r="A45" s="39"/>
      <c r="B45" s="40" t="s">
        <v>165</v>
      </c>
      <c r="C45" s="101" t="s">
        <v>178</v>
      </c>
      <c r="D45" s="40" t="s">
        <v>166</v>
      </c>
      <c r="E45" s="162" t="s">
        <v>174</v>
      </c>
      <c r="F45" s="22" t="s">
        <v>128</v>
      </c>
      <c r="G45" s="143">
        <v>0.5</v>
      </c>
      <c r="H45" s="103">
        <v>40819</v>
      </c>
      <c r="I45" s="103">
        <v>41060</v>
      </c>
      <c r="J45" s="23" t="s">
        <v>163</v>
      </c>
      <c r="K45" s="89">
        <f>+(I45-H45)/30</f>
        <v>8.0333333333333332</v>
      </c>
      <c r="L45" s="89"/>
      <c r="M45" s="89">
        <v>120</v>
      </c>
      <c r="N45" s="89">
        <f t="shared" si="0"/>
        <v>60</v>
      </c>
      <c r="O45" s="89">
        <f>+N45</f>
        <v>60</v>
      </c>
      <c r="P45" s="89"/>
      <c r="Q45" s="24">
        <v>118702378</v>
      </c>
      <c r="R45" s="24" t="s">
        <v>176</v>
      </c>
      <c r="S45" s="144" t="s">
        <v>175</v>
      </c>
      <c r="T45" s="25"/>
      <c r="U45" s="25"/>
      <c r="V45" s="25"/>
      <c r="W45" s="25"/>
      <c r="X45" s="25"/>
      <c r="Y45" s="25"/>
      <c r="Z45" s="25"/>
      <c r="AA45" s="25"/>
      <c r="AB45" s="25"/>
    </row>
    <row r="46" spans="1:28" s="99" customFormat="1" ht="30" x14ac:dyDescent="0.25">
      <c r="A46" s="39"/>
      <c r="B46" s="100" t="s">
        <v>165</v>
      </c>
      <c r="C46" s="101" t="s">
        <v>178</v>
      </c>
      <c r="D46" s="100" t="s">
        <v>166</v>
      </c>
      <c r="E46" s="162" t="s">
        <v>254</v>
      </c>
      <c r="F46" s="96" t="s">
        <v>128</v>
      </c>
      <c r="G46" s="95">
        <v>0.5</v>
      </c>
      <c r="H46" s="103">
        <v>40527</v>
      </c>
      <c r="I46" s="103">
        <v>40718</v>
      </c>
      <c r="J46" s="97" t="s">
        <v>163</v>
      </c>
      <c r="K46" s="145"/>
      <c r="L46" s="89">
        <f>+(I46-H46)/30</f>
        <v>6.3666666666666663</v>
      </c>
      <c r="M46" s="89">
        <f>336+238</f>
        <v>574</v>
      </c>
      <c r="N46" s="89">
        <f t="shared" si="0"/>
        <v>287</v>
      </c>
      <c r="O46" s="89">
        <f>+N46</f>
        <v>287</v>
      </c>
      <c r="P46" s="89"/>
      <c r="Q46" s="24">
        <v>470710000</v>
      </c>
      <c r="R46" s="24"/>
      <c r="S46" s="144" t="s">
        <v>258</v>
      </c>
      <c r="T46" s="98"/>
      <c r="U46" s="98"/>
      <c r="V46" s="98"/>
      <c r="W46" s="98"/>
      <c r="X46" s="98"/>
      <c r="Y46" s="98"/>
      <c r="Z46" s="98"/>
      <c r="AA46" s="98"/>
      <c r="AB46" s="98"/>
    </row>
    <row r="47" spans="1:28" s="26" customFormat="1" ht="30" x14ac:dyDescent="0.25">
      <c r="A47" s="39"/>
      <c r="B47" s="40" t="s">
        <v>165</v>
      </c>
      <c r="C47" s="101" t="s">
        <v>178</v>
      </c>
      <c r="D47" s="40" t="s">
        <v>166</v>
      </c>
      <c r="E47" s="162" t="s">
        <v>255</v>
      </c>
      <c r="F47" s="22" t="s">
        <v>128</v>
      </c>
      <c r="G47" s="95">
        <v>0.5</v>
      </c>
      <c r="H47" s="103">
        <v>40255</v>
      </c>
      <c r="I47" s="103">
        <v>40527</v>
      </c>
      <c r="J47" s="23" t="s">
        <v>163</v>
      </c>
      <c r="K47" s="23"/>
      <c r="L47" s="89">
        <f>+(I47-H47)/30</f>
        <v>9.0666666666666664</v>
      </c>
      <c r="M47" s="89">
        <f>735+448+40</f>
        <v>1223</v>
      </c>
      <c r="N47" s="89">
        <f t="shared" si="0"/>
        <v>611.5</v>
      </c>
      <c r="O47" s="89">
        <f>+N47</f>
        <v>611.5</v>
      </c>
      <c r="P47" s="89"/>
      <c r="Q47" s="24">
        <f>718476111+359238055</f>
        <v>1077714166</v>
      </c>
      <c r="R47" s="24"/>
      <c r="S47" s="144"/>
      <c r="T47" s="25"/>
      <c r="U47" s="25"/>
      <c r="V47" s="25"/>
      <c r="W47" s="25"/>
      <c r="X47" s="25"/>
      <c r="Y47" s="25"/>
      <c r="Z47" s="25"/>
      <c r="AA47" s="25"/>
      <c r="AB47" s="25"/>
    </row>
    <row r="48" spans="1:28" s="26" customFormat="1" ht="30" x14ac:dyDescent="0.25">
      <c r="A48" s="39"/>
      <c r="B48" s="40" t="s">
        <v>165</v>
      </c>
      <c r="C48" s="41" t="s">
        <v>178</v>
      </c>
      <c r="D48" s="40" t="s">
        <v>166</v>
      </c>
      <c r="E48" s="162" t="s">
        <v>256</v>
      </c>
      <c r="F48" s="22" t="s">
        <v>128</v>
      </c>
      <c r="G48" s="95">
        <v>0.5</v>
      </c>
      <c r="H48" s="103">
        <v>40638</v>
      </c>
      <c r="I48" s="103">
        <v>40674</v>
      </c>
      <c r="J48" s="23" t="s">
        <v>163</v>
      </c>
      <c r="K48" s="23"/>
      <c r="L48" s="89">
        <f>+(I48-H48)/30</f>
        <v>1.2</v>
      </c>
      <c r="M48" s="89">
        <v>252</v>
      </c>
      <c r="N48" s="89">
        <f t="shared" si="0"/>
        <v>126</v>
      </c>
      <c r="O48" s="89">
        <f>+N48</f>
        <v>126</v>
      </c>
      <c r="P48" s="89"/>
      <c r="Q48" s="24">
        <v>24958159</v>
      </c>
      <c r="R48" s="24"/>
      <c r="S48" s="144"/>
      <c r="T48" s="25"/>
      <c r="U48" s="25"/>
      <c r="V48" s="25"/>
      <c r="W48" s="25"/>
      <c r="X48" s="25"/>
      <c r="Y48" s="25"/>
      <c r="Z48" s="25"/>
      <c r="AA48" s="25"/>
      <c r="AB48" s="25"/>
    </row>
    <row r="49" spans="1:28" s="26" customFormat="1" ht="30" x14ac:dyDescent="0.25">
      <c r="A49" s="39"/>
      <c r="B49" s="40" t="s">
        <v>165</v>
      </c>
      <c r="C49" s="41" t="s">
        <v>178</v>
      </c>
      <c r="D49" s="40" t="s">
        <v>166</v>
      </c>
      <c r="E49" s="162" t="s">
        <v>257</v>
      </c>
      <c r="F49" s="22" t="s">
        <v>128</v>
      </c>
      <c r="G49" s="95">
        <v>0.5</v>
      </c>
      <c r="H49" s="103">
        <v>40638</v>
      </c>
      <c r="I49" s="103">
        <v>40702</v>
      </c>
      <c r="J49" s="23" t="s">
        <v>163</v>
      </c>
      <c r="K49" s="23"/>
      <c r="L49" s="89">
        <f>+(I49-H49)/30</f>
        <v>2.1333333333333333</v>
      </c>
      <c r="M49" s="89">
        <v>270</v>
      </c>
      <c r="N49" s="89">
        <f t="shared" si="0"/>
        <v>135</v>
      </c>
      <c r="O49" s="89">
        <f>+N49</f>
        <v>135</v>
      </c>
      <c r="P49" s="89"/>
      <c r="Q49" s="24">
        <v>50722822</v>
      </c>
      <c r="R49" s="24"/>
      <c r="S49" s="144"/>
      <c r="T49" s="25"/>
      <c r="U49" s="25"/>
      <c r="V49" s="25"/>
      <c r="W49" s="25"/>
      <c r="X49" s="25"/>
      <c r="Y49" s="25"/>
      <c r="Z49" s="25"/>
      <c r="AA49" s="25"/>
      <c r="AB49" s="25"/>
    </row>
    <row r="50" spans="1:28" s="26" customFormat="1" x14ac:dyDescent="0.25">
      <c r="A50" s="39"/>
      <c r="B50" s="40"/>
      <c r="C50" s="41"/>
      <c r="D50" s="40"/>
      <c r="E50" s="162"/>
      <c r="F50" s="22"/>
      <c r="G50" s="22"/>
      <c r="H50" s="103"/>
      <c r="I50" s="103"/>
      <c r="J50" s="23"/>
      <c r="K50" s="23"/>
      <c r="L50" s="23"/>
      <c r="M50" s="89"/>
      <c r="N50" s="89"/>
      <c r="O50" s="89"/>
      <c r="P50" s="89"/>
      <c r="Q50" s="24"/>
      <c r="R50" s="24"/>
      <c r="S50" s="144"/>
      <c r="T50" s="25"/>
      <c r="U50" s="25"/>
      <c r="V50" s="25"/>
      <c r="W50" s="25"/>
      <c r="X50" s="25"/>
      <c r="Y50" s="25"/>
      <c r="Z50" s="25"/>
      <c r="AA50" s="25"/>
      <c r="AB50" s="25"/>
    </row>
    <row r="51" spans="1:28" s="26" customFormat="1" x14ac:dyDescent="0.25">
      <c r="A51" s="39"/>
      <c r="B51" s="40"/>
      <c r="C51" s="41"/>
      <c r="D51" s="40"/>
      <c r="E51" s="162"/>
      <c r="F51" s="22"/>
      <c r="G51" s="22"/>
      <c r="H51" s="103"/>
      <c r="I51" s="103"/>
      <c r="J51" s="23"/>
      <c r="K51" s="23"/>
      <c r="L51" s="23"/>
      <c r="M51" s="89"/>
      <c r="N51" s="89"/>
      <c r="O51" s="89"/>
      <c r="P51" s="89"/>
      <c r="Q51" s="24"/>
      <c r="R51" s="24"/>
      <c r="S51" s="144"/>
      <c r="T51" s="25"/>
      <c r="U51" s="25"/>
      <c r="V51" s="25"/>
      <c r="W51" s="25"/>
      <c r="X51" s="25"/>
      <c r="Y51" s="25"/>
      <c r="Z51" s="25"/>
      <c r="AA51" s="25"/>
      <c r="AB51" s="25"/>
    </row>
    <row r="52" spans="1:28" s="26" customFormat="1" x14ac:dyDescent="0.25">
      <c r="A52" s="39"/>
      <c r="B52" s="153" t="s">
        <v>13</v>
      </c>
      <c r="C52" s="41"/>
      <c r="D52" s="40"/>
      <c r="E52" s="162"/>
      <c r="F52" s="22"/>
      <c r="G52" s="22"/>
      <c r="H52" s="103"/>
      <c r="I52" s="103"/>
      <c r="J52" s="23"/>
      <c r="K52" s="142">
        <f t="shared" ref="K52" si="2">SUM(K42:K51)</f>
        <v>26.56666666666667</v>
      </c>
      <c r="L52" s="142">
        <f t="shared" ref="L52:P52" si="3">SUM(L42:L51)</f>
        <v>23.4</v>
      </c>
      <c r="M52" s="142">
        <f t="shared" si="3"/>
        <v>4634</v>
      </c>
      <c r="N52" s="142">
        <f t="shared" si="3"/>
        <v>2317</v>
      </c>
      <c r="O52" s="142">
        <f t="shared" si="3"/>
        <v>2317</v>
      </c>
      <c r="P52" s="142">
        <f t="shared" si="3"/>
        <v>0</v>
      </c>
      <c r="Q52" s="170">
        <f>SUM(Q42:Q51)</f>
        <v>3583793265</v>
      </c>
      <c r="R52" s="24"/>
      <c r="S52" s="145"/>
    </row>
    <row r="53" spans="1:28" s="27" customFormat="1" x14ac:dyDescent="0.25">
      <c r="E53" s="28"/>
    </row>
    <row r="54" spans="1:28" s="27" customFormat="1" x14ac:dyDescent="0.25">
      <c r="B54" s="226" t="s">
        <v>24</v>
      </c>
      <c r="C54" s="226" t="s">
        <v>23</v>
      </c>
      <c r="D54" s="225" t="s">
        <v>30</v>
      </c>
      <c r="E54" s="225"/>
    </row>
    <row r="55" spans="1:28" s="27" customFormat="1" x14ac:dyDescent="0.25">
      <c r="B55" s="227"/>
      <c r="C55" s="227"/>
      <c r="D55" s="48" t="s">
        <v>20</v>
      </c>
      <c r="E55" s="49" t="s">
        <v>21</v>
      </c>
    </row>
    <row r="56" spans="1:28" s="27" customFormat="1" ht="30.6" customHeight="1" x14ac:dyDescent="0.25">
      <c r="B56" s="47" t="s">
        <v>18</v>
      </c>
      <c r="C56" s="152">
        <f>+K52</f>
        <v>26.56666666666667</v>
      </c>
      <c r="D56" s="45" t="s">
        <v>179</v>
      </c>
      <c r="E56" s="45"/>
      <c r="F56" s="29"/>
      <c r="G56" s="29"/>
      <c r="H56" s="29"/>
      <c r="I56" s="29"/>
      <c r="J56" s="29"/>
      <c r="K56" s="29"/>
      <c r="L56" s="29"/>
      <c r="M56" s="29"/>
    </row>
    <row r="57" spans="1:28" s="27" customFormat="1" ht="30" customHeight="1" x14ac:dyDescent="0.25">
      <c r="B57" s="47" t="s">
        <v>22</v>
      </c>
      <c r="C57" s="151">
        <f>+O52</f>
        <v>2317</v>
      </c>
      <c r="D57" s="45" t="s">
        <v>179</v>
      </c>
      <c r="E57" s="45"/>
    </row>
    <row r="58" spans="1:28" s="27" customFormat="1" x14ac:dyDescent="0.25">
      <c r="B58" s="30"/>
      <c r="C58" s="224"/>
      <c r="D58" s="224"/>
      <c r="E58" s="224"/>
      <c r="F58" s="224"/>
      <c r="G58" s="224"/>
      <c r="H58" s="224"/>
      <c r="I58" s="224"/>
      <c r="J58" s="224"/>
      <c r="K58" s="224"/>
      <c r="L58" s="224"/>
      <c r="M58" s="224"/>
      <c r="N58" s="224"/>
      <c r="O58" s="84"/>
      <c r="P58" s="84"/>
    </row>
    <row r="59" spans="1:28" ht="28.15" customHeight="1" thickBot="1" x14ac:dyDescent="0.3"/>
    <row r="60" spans="1:28" ht="27" thickBot="1" x14ac:dyDescent="0.3">
      <c r="B60" s="208" t="s">
        <v>101</v>
      </c>
      <c r="C60" s="209"/>
      <c r="D60" s="209"/>
      <c r="E60" s="209"/>
      <c r="F60" s="209"/>
      <c r="G60" s="209"/>
      <c r="H60" s="209"/>
      <c r="I60" s="209"/>
      <c r="J60" s="209"/>
      <c r="K60" s="209"/>
      <c r="L60" s="209"/>
      <c r="M60" s="210"/>
    </row>
    <row r="63" spans="1:28" ht="90" customHeight="1" x14ac:dyDescent="0.25">
      <c r="B63" s="106" t="s">
        <v>154</v>
      </c>
      <c r="C63" s="106" t="s">
        <v>103</v>
      </c>
      <c r="D63" s="106" t="s">
        <v>102</v>
      </c>
      <c r="E63" s="106" t="s">
        <v>104</v>
      </c>
      <c r="F63" s="106" t="s">
        <v>105</v>
      </c>
      <c r="G63" s="106" t="s">
        <v>106</v>
      </c>
      <c r="H63" s="106" t="s">
        <v>107</v>
      </c>
      <c r="I63" s="106" t="s">
        <v>156</v>
      </c>
      <c r="J63" s="106" t="s">
        <v>108</v>
      </c>
      <c r="K63" s="106" t="s">
        <v>2</v>
      </c>
      <c r="L63" s="214" t="s">
        <v>15</v>
      </c>
      <c r="M63" s="214"/>
    </row>
    <row r="64" spans="1:28" ht="120" x14ac:dyDescent="0.25">
      <c r="B64" s="3" t="s">
        <v>155</v>
      </c>
      <c r="C64" s="3" t="s">
        <v>243</v>
      </c>
      <c r="D64" s="5">
        <v>340</v>
      </c>
      <c r="E64" s="5" t="s">
        <v>129</v>
      </c>
      <c r="F64" s="4" t="s">
        <v>128</v>
      </c>
      <c r="G64" s="4" t="s">
        <v>128</v>
      </c>
      <c r="H64" s="4" t="s">
        <v>128</v>
      </c>
      <c r="I64" s="80" t="s">
        <v>128</v>
      </c>
      <c r="J64" s="80" t="s">
        <v>128</v>
      </c>
      <c r="K64" s="55" t="s">
        <v>253</v>
      </c>
      <c r="L64" s="215" t="s">
        <v>128</v>
      </c>
      <c r="M64" s="215"/>
    </row>
    <row r="65" spans="2:15" ht="120" x14ac:dyDescent="0.25">
      <c r="B65" s="3" t="s">
        <v>155</v>
      </c>
      <c r="C65" s="3" t="s">
        <v>244</v>
      </c>
      <c r="D65" s="5">
        <v>340</v>
      </c>
      <c r="E65" s="5" t="s">
        <v>129</v>
      </c>
      <c r="F65" s="4" t="s">
        <v>128</v>
      </c>
      <c r="G65" s="4" t="s">
        <v>128</v>
      </c>
      <c r="H65" s="4" t="s">
        <v>128</v>
      </c>
      <c r="I65" s="80" t="s">
        <v>128</v>
      </c>
      <c r="J65" s="80" t="s">
        <v>128</v>
      </c>
      <c r="K65" s="55" t="s">
        <v>253</v>
      </c>
      <c r="L65" s="215" t="s">
        <v>128</v>
      </c>
      <c r="M65" s="215"/>
    </row>
    <row r="66" spans="2:15" ht="120" x14ac:dyDescent="0.25">
      <c r="B66" s="3" t="s">
        <v>155</v>
      </c>
      <c r="C66" s="3" t="s">
        <v>245</v>
      </c>
      <c r="D66" s="5">
        <v>340</v>
      </c>
      <c r="E66" s="5" t="s">
        <v>129</v>
      </c>
      <c r="F66" s="4" t="s">
        <v>128</v>
      </c>
      <c r="G66" s="4" t="s">
        <v>128</v>
      </c>
      <c r="H66" s="4" t="s">
        <v>128</v>
      </c>
      <c r="I66" s="80" t="s">
        <v>128</v>
      </c>
      <c r="J66" s="80" t="s">
        <v>128</v>
      </c>
      <c r="K66" s="55" t="s">
        <v>253</v>
      </c>
      <c r="L66" s="215" t="s">
        <v>128</v>
      </c>
      <c r="M66" s="215"/>
    </row>
    <row r="67" spans="2:15" ht="120" x14ac:dyDescent="0.25">
      <c r="B67" s="3" t="s">
        <v>155</v>
      </c>
      <c r="C67" s="3" t="s">
        <v>246</v>
      </c>
      <c r="D67" s="5">
        <v>340</v>
      </c>
      <c r="E67" s="5" t="s">
        <v>129</v>
      </c>
      <c r="F67" s="4" t="s">
        <v>128</v>
      </c>
      <c r="G67" s="4" t="s">
        <v>128</v>
      </c>
      <c r="H67" s="4" t="s">
        <v>128</v>
      </c>
      <c r="I67" s="80" t="s">
        <v>128</v>
      </c>
      <c r="J67" s="80" t="s">
        <v>128</v>
      </c>
      <c r="K67" s="55" t="s">
        <v>253</v>
      </c>
      <c r="L67" s="215" t="s">
        <v>128</v>
      </c>
      <c r="M67" s="215"/>
    </row>
    <row r="68" spans="2:15" ht="120" x14ac:dyDescent="0.25">
      <c r="B68" s="3" t="s">
        <v>155</v>
      </c>
      <c r="C68" s="3" t="s">
        <v>247</v>
      </c>
      <c r="D68" s="5">
        <v>345</v>
      </c>
      <c r="E68" s="5" t="s">
        <v>129</v>
      </c>
      <c r="F68" s="4" t="s">
        <v>128</v>
      </c>
      <c r="G68" s="4" t="s">
        <v>128</v>
      </c>
      <c r="H68" s="4" t="s">
        <v>128</v>
      </c>
      <c r="I68" s="80" t="s">
        <v>128</v>
      </c>
      <c r="J68" s="80" t="s">
        <v>128</v>
      </c>
      <c r="K68" s="55" t="s">
        <v>253</v>
      </c>
      <c r="L68" s="215" t="s">
        <v>128</v>
      </c>
      <c r="M68" s="215"/>
    </row>
    <row r="69" spans="2:15" ht="120" x14ac:dyDescent="0.25">
      <c r="B69" s="3" t="s">
        <v>155</v>
      </c>
      <c r="C69" s="3" t="s">
        <v>248</v>
      </c>
      <c r="D69" s="5">
        <v>336</v>
      </c>
      <c r="E69" s="5" t="s">
        <v>129</v>
      </c>
      <c r="F69" s="4" t="s">
        <v>128</v>
      </c>
      <c r="G69" s="4" t="s">
        <v>128</v>
      </c>
      <c r="H69" s="4" t="s">
        <v>128</v>
      </c>
      <c r="I69" s="80" t="s">
        <v>128</v>
      </c>
      <c r="J69" s="80" t="s">
        <v>128</v>
      </c>
      <c r="K69" s="55" t="s">
        <v>253</v>
      </c>
      <c r="L69" s="215" t="s">
        <v>128</v>
      </c>
      <c r="M69" s="215"/>
    </row>
    <row r="70" spans="2:15" ht="120" x14ac:dyDescent="0.25">
      <c r="B70" s="3" t="s">
        <v>155</v>
      </c>
      <c r="C70" s="107" t="s">
        <v>249</v>
      </c>
      <c r="D70" s="107">
        <v>136</v>
      </c>
      <c r="E70" s="168" t="s">
        <v>129</v>
      </c>
      <c r="F70" s="160" t="s">
        <v>128</v>
      </c>
      <c r="G70" s="160" t="s">
        <v>128</v>
      </c>
      <c r="H70" s="160" t="s">
        <v>128</v>
      </c>
      <c r="I70" s="107" t="s">
        <v>128</v>
      </c>
      <c r="J70" s="107" t="s">
        <v>128</v>
      </c>
      <c r="K70" s="55" t="s">
        <v>253</v>
      </c>
      <c r="L70" s="215" t="s">
        <v>128</v>
      </c>
      <c r="M70" s="215"/>
    </row>
    <row r="71" spans="2:15" ht="120" x14ac:dyDescent="0.25">
      <c r="B71" s="3" t="s">
        <v>155</v>
      </c>
      <c r="C71" s="107" t="s">
        <v>250</v>
      </c>
      <c r="D71" s="107">
        <v>340</v>
      </c>
      <c r="E71" s="107" t="s">
        <v>129</v>
      </c>
      <c r="F71" s="160" t="s">
        <v>128</v>
      </c>
      <c r="G71" s="160" t="s">
        <v>128</v>
      </c>
      <c r="H71" s="160" t="s">
        <v>128</v>
      </c>
      <c r="I71" s="107" t="s">
        <v>128</v>
      </c>
      <c r="J71" s="107" t="s">
        <v>128</v>
      </c>
      <c r="K71" s="55" t="s">
        <v>253</v>
      </c>
      <c r="L71" s="215" t="s">
        <v>128</v>
      </c>
      <c r="M71" s="215"/>
    </row>
    <row r="72" spans="2:15" x14ac:dyDescent="0.25">
      <c r="B72" s="9" t="s">
        <v>1</v>
      </c>
    </row>
    <row r="73" spans="2:15" x14ac:dyDescent="0.25">
      <c r="B73" s="9" t="s">
        <v>32</v>
      </c>
    </row>
    <row r="74" spans="2:15" x14ac:dyDescent="0.25">
      <c r="B74" s="9" t="s">
        <v>56</v>
      </c>
    </row>
    <row r="77" spans="2:15" ht="26.25" x14ac:dyDescent="0.25">
      <c r="B77" s="206" t="s">
        <v>33</v>
      </c>
      <c r="C77" s="207"/>
      <c r="D77" s="207"/>
      <c r="E77" s="207"/>
      <c r="F77" s="207"/>
      <c r="G77" s="207"/>
      <c r="H77" s="207"/>
      <c r="I77" s="207"/>
      <c r="J77" s="207"/>
      <c r="K77" s="207"/>
      <c r="L77" s="207"/>
      <c r="M77" s="207"/>
      <c r="N77" s="207"/>
      <c r="O77" s="207"/>
    </row>
    <row r="81" spans="2:16" ht="25.9" customHeight="1" x14ac:dyDescent="0.25">
      <c r="B81" s="233" t="s">
        <v>0</v>
      </c>
      <c r="C81" s="235" t="s">
        <v>161</v>
      </c>
      <c r="D81" s="233" t="s">
        <v>34</v>
      </c>
      <c r="E81" s="233" t="s">
        <v>109</v>
      </c>
      <c r="F81" s="233" t="s">
        <v>110</v>
      </c>
      <c r="G81" s="233" t="s">
        <v>111</v>
      </c>
      <c r="H81" s="214" t="s">
        <v>112</v>
      </c>
      <c r="I81" s="214"/>
      <c r="J81" s="214"/>
      <c r="K81" s="214"/>
      <c r="L81" s="105"/>
      <c r="M81" s="106"/>
      <c r="N81" s="106"/>
      <c r="O81" s="106"/>
      <c r="P81" s="106"/>
    </row>
    <row r="82" spans="2:16" ht="80.45" customHeight="1" x14ac:dyDescent="0.25">
      <c r="B82" s="234"/>
      <c r="C82" s="236"/>
      <c r="D82" s="234"/>
      <c r="E82" s="234"/>
      <c r="F82" s="234"/>
      <c r="G82" s="234"/>
      <c r="H82" s="110" t="s">
        <v>113</v>
      </c>
      <c r="I82" s="106" t="s">
        <v>159</v>
      </c>
      <c r="J82" s="106" t="s">
        <v>158</v>
      </c>
      <c r="K82" s="106" t="s">
        <v>160</v>
      </c>
      <c r="L82" s="105" t="s">
        <v>157</v>
      </c>
      <c r="M82" s="106" t="s">
        <v>35</v>
      </c>
      <c r="N82" s="106" t="s">
        <v>36</v>
      </c>
      <c r="O82" s="106" t="s">
        <v>2</v>
      </c>
      <c r="P82" s="106" t="s">
        <v>10</v>
      </c>
    </row>
    <row r="83" spans="2:16" ht="75.75" customHeight="1" x14ac:dyDescent="0.25">
      <c r="B83" s="159" t="s">
        <v>37</v>
      </c>
      <c r="C83" s="154">
        <v>9</v>
      </c>
      <c r="D83" s="159" t="s">
        <v>183</v>
      </c>
      <c r="E83" s="3">
        <v>40044755</v>
      </c>
      <c r="F83" s="159" t="s">
        <v>184</v>
      </c>
      <c r="G83" s="163">
        <v>38693</v>
      </c>
      <c r="H83" s="159" t="s">
        <v>260</v>
      </c>
      <c r="I83" s="166" t="s">
        <v>259</v>
      </c>
      <c r="J83" s="167" t="s">
        <v>261</v>
      </c>
      <c r="K83" s="107" t="s">
        <v>128</v>
      </c>
      <c r="L83" s="107" t="s">
        <v>128</v>
      </c>
      <c r="M83" s="107" t="s">
        <v>128</v>
      </c>
      <c r="N83" s="107" t="s">
        <v>128</v>
      </c>
      <c r="O83" s="55" t="s">
        <v>262</v>
      </c>
      <c r="P83" s="107">
        <v>163</v>
      </c>
    </row>
    <row r="84" spans="2:16" ht="66.75" customHeight="1" x14ac:dyDescent="0.25">
      <c r="B84" s="159" t="s">
        <v>37</v>
      </c>
      <c r="C84" s="154">
        <v>9</v>
      </c>
      <c r="D84" s="159" t="s">
        <v>185</v>
      </c>
      <c r="E84" s="3">
        <v>46382866</v>
      </c>
      <c r="F84" s="159" t="s">
        <v>188</v>
      </c>
      <c r="G84" s="163">
        <v>39417</v>
      </c>
      <c r="H84" s="159" t="s">
        <v>263</v>
      </c>
      <c r="I84" s="166" t="s">
        <v>264</v>
      </c>
      <c r="J84" s="167" t="s">
        <v>265</v>
      </c>
      <c r="K84" s="107" t="s">
        <v>128</v>
      </c>
      <c r="L84" s="107" t="s">
        <v>128</v>
      </c>
      <c r="M84" s="107" t="s">
        <v>128</v>
      </c>
      <c r="N84" s="107" t="s">
        <v>128</v>
      </c>
      <c r="O84" s="55" t="s">
        <v>266</v>
      </c>
      <c r="P84" s="107">
        <v>188</v>
      </c>
    </row>
    <row r="85" spans="2:16" ht="66" customHeight="1" x14ac:dyDescent="0.25">
      <c r="B85" s="159" t="s">
        <v>37</v>
      </c>
      <c r="C85" s="154">
        <v>9</v>
      </c>
      <c r="D85" s="159" t="s">
        <v>187</v>
      </c>
      <c r="E85" s="3">
        <v>4138163</v>
      </c>
      <c r="F85" s="159" t="s">
        <v>188</v>
      </c>
      <c r="G85" s="163">
        <v>40514</v>
      </c>
      <c r="H85" s="159" t="s">
        <v>267</v>
      </c>
      <c r="I85" s="166" t="s">
        <v>268</v>
      </c>
      <c r="J85" s="167" t="s">
        <v>269</v>
      </c>
      <c r="K85" s="107" t="s">
        <v>128</v>
      </c>
      <c r="L85" s="107" t="s">
        <v>128</v>
      </c>
      <c r="M85" s="107" t="s">
        <v>128</v>
      </c>
      <c r="N85" s="107" t="s">
        <v>128</v>
      </c>
      <c r="O85" s="55" t="s">
        <v>270</v>
      </c>
      <c r="P85" s="107">
        <v>218</v>
      </c>
    </row>
    <row r="86" spans="2:16" ht="73.5" customHeight="1" x14ac:dyDescent="0.25">
      <c r="B86" s="159" t="s">
        <v>37</v>
      </c>
      <c r="C86" s="154">
        <v>9</v>
      </c>
      <c r="D86" s="159" t="s">
        <v>190</v>
      </c>
      <c r="E86" s="3">
        <v>46451482</v>
      </c>
      <c r="F86" s="159" t="s">
        <v>191</v>
      </c>
      <c r="G86" s="163">
        <v>39184</v>
      </c>
      <c r="H86" s="159" t="s">
        <v>271</v>
      </c>
      <c r="I86" s="166" t="s">
        <v>272</v>
      </c>
      <c r="J86" s="167" t="s">
        <v>273</v>
      </c>
      <c r="K86" s="107" t="s">
        <v>128</v>
      </c>
      <c r="L86" s="107" t="s">
        <v>128</v>
      </c>
      <c r="M86" s="107" t="s">
        <v>128</v>
      </c>
      <c r="N86" s="107" t="s">
        <v>128</v>
      </c>
      <c r="O86" s="55" t="s">
        <v>266</v>
      </c>
      <c r="P86" s="107"/>
    </row>
    <row r="87" spans="2:16" ht="63.75" customHeight="1" x14ac:dyDescent="0.25">
      <c r="B87" s="159" t="s">
        <v>37</v>
      </c>
      <c r="C87" s="154">
        <v>9</v>
      </c>
      <c r="D87" s="159" t="s">
        <v>192</v>
      </c>
      <c r="E87" s="3">
        <v>1049794804</v>
      </c>
      <c r="F87" s="159" t="s">
        <v>274</v>
      </c>
      <c r="G87" s="163">
        <v>40898</v>
      </c>
      <c r="H87" s="159" t="s">
        <v>189</v>
      </c>
      <c r="I87" s="166" t="s">
        <v>275</v>
      </c>
      <c r="J87" s="167" t="s">
        <v>276</v>
      </c>
      <c r="K87" s="107" t="s">
        <v>128</v>
      </c>
      <c r="L87" s="107" t="s">
        <v>128</v>
      </c>
      <c r="M87" s="107" t="s">
        <v>128</v>
      </c>
      <c r="N87" s="107" t="s">
        <v>128</v>
      </c>
      <c r="O87" s="55" t="s">
        <v>266</v>
      </c>
      <c r="P87" s="107">
        <v>272</v>
      </c>
    </row>
    <row r="88" spans="2:16" ht="63.75" customHeight="1" x14ac:dyDescent="0.25">
      <c r="B88" s="159" t="s">
        <v>37</v>
      </c>
      <c r="C88" s="154">
        <v>9</v>
      </c>
      <c r="D88" s="159" t="s">
        <v>194</v>
      </c>
      <c r="E88" s="3">
        <v>74083825</v>
      </c>
      <c r="F88" s="159" t="s">
        <v>195</v>
      </c>
      <c r="G88" s="163">
        <v>40891</v>
      </c>
      <c r="H88" s="159" t="s">
        <v>189</v>
      </c>
      <c r="I88" s="166" t="s">
        <v>277</v>
      </c>
      <c r="J88" s="167" t="s">
        <v>278</v>
      </c>
      <c r="K88" s="107" t="s">
        <v>128</v>
      </c>
      <c r="L88" s="107" t="s">
        <v>128</v>
      </c>
      <c r="M88" s="107" t="s">
        <v>128</v>
      </c>
      <c r="N88" s="107" t="s">
        <v>128</v>
      </c>
      <c r="O88" s="55" t="s">
        <v>270</v>
      </c>
      <c r="P88" s="107">
        <v>291</v>
      </c>
    </row>
    <row r="89" spans="2:16" ht="59.25" customHeight="1" x14ac:dyDescent="0.25">
      <c r="B89" s="82" t="s">
        <v>37</v>
      </c>
      <c r="C89" s="154">
        <v>9</v>
      </c>
      <c r="D89" s="159" t="s">
        <v>196</v>
      </c>
      <c r="E89" s="3">
        <v>1049610272</v>
      </c>
      <c r="F89" s="159" t="s">
        <v>195</v>
      </c>
      <c r="G89" s="163">
        <v>40641</v>
      </c>
      <c r="H89" s="159" t="s">
        <v>197</v>
      </c>
      <c r="I89" s="166" t="s">
        <v>279</v>
      </c>
      <c r="J89" s="167" t="s">
        <v>280</v>
      </c>
      <c r="K89" s="107" t="s">
        <v>128</v>
      </c>
      <c r="L89" s="107" t="s">
        <v>128</v>
      </c>
      <c r="M89" s="50" t="s">
        <v>128</v>
      </c>
      <c r="N89" s="50" t="s">
        <v>128</v>
      </c>
      <c r="O89" s="55" t="s">
        <v>270</v>
      </c>
      <c r="P89" s="107">
        <v>338</v>
      </c>
    </row>
    <row r="90" spans="2:16" ht="63.75" customHeight="1" x14ac:dyDescent="0.25">
      <c r="B90" s="159" t="s">
        <v>37</v>
      </c>
      <c r="C90" s="154">
        <v>9</v>
      </c>
      <c r="D90" s="159" t="s">
        <v>198</v>
      </c>
      <c r="E90" s="3">
        <v>46380388</v>
      </c>
      <c r="F90" s="159" t="s">
        <v>199</v>
      </c>
      <c r="G90" s="163">
        <v>41822</v>
      </c>
      <c r="H90" s="159" t="s">
        <v>281</v>
      </c>
      <c r="I90" s="166" t="s">
        <v>282</v>
      </c>
      <c r="J90" s="167" t="s">
        <v>283</v>
      </c>
      <c r="K90" s="107" t="s">
        <v>128</v>
      </c>
      <c r="L90" s="107" t="s">
        <v>128</v>
      </c>
      <c r="M90" s="107" t="s">
        <v>128</v>
      </c>
      <c r="N90" s="107" t="s">
        <v>128</v>
      </c>
      <c r="O90" s="55" t="s">
        <v>270</v>
      </c>
      <c r="P90" s="107">
        <v>352</v>
      </c>
    </row>
    <row r="91" spans="2:16" ht="64.5" customHeight="1" x14ac:dyDescent="0.25">
      <c r="B91" s="159" t="s">
        <v>37</v>
      </c>
      <c r="C91" s="154">
        <v>9</v>
      </c>
      <c r="D91" s="159" t="s">
        <v>200</v>
      </c>
      <c r="E91" s="3">
        <v>1049795036</v>
      </c>
      <c r="F91" s="159" t="s">
        <v>193</v>
      </c>
      <c r="G91" s="163">
        <v>40403</v>
      </c>
      <c r="H91" s="159" t="s">
        <v>189</v>
      </c>
      <c r="I91" s="166" t="s">
        <v>284</v>
      </c>
      <c r="J91" s="167" t="s">
        <v>278</v>
      </c>
      <c r="K91" s="107" t="s">
        <v>128</v>
      </c>
      <c r="L91" s="107" t="s">
        <v>128</v>
      </c>
      <c r="M91" s="107" t="s">
        <v>128</v>
      </c>
      <c r="N91" s="107" t="s">
        <v>128</v>
      </c>
      <c r="O91" s="55" t="s">
        <v>270</v>
      </c>
      <c r="P91" s="107">
        <v>385</v>
      </c>
    </row>
    <row r="92" spans="2:16" ht="63" customHeight="1" x14ac:dyDescent="0.25">
      <c r="B92" s="159" t="s">
        <v>38</v>
      </c>
      <c r="C92" s="154">
        <v>18</v>
      </c>
      <c r="D92" s="159" t="s">
        <v>201</v>
      </c>
      <c r="E92" s="3">
        <v>4192591</v>
      </c>
      <c r="F92" s="159" t="s">
        <v>195</v>
      </c>
      <c r="G92" s="163">
        <v>40354</v>
      </c>
      <c r="H92" s="159" t="s">
        <v>202</v>
      </c>
      <c r="I92" s="164">
        <v>39828</v>
      </c>
      <c r="J92" s="165">
        <v>39979</v>
      </c>
      <c r="K92" s="80" t="s">
        <v>129</v>
      </c>
      <c r="L92" s="80" t="s">
        <v>128</v>
      </c>
      <c r="M92" s="107" t="s">
        <v>128</v>
      </c>
      <c r="N92" s="107" t="s">
        <v>128</v>
      </c>
      <c r="O92" s="107"/>
      <c r="P92" s="107">
        <v>406</v>
      </c>
    </row>
    <row r="93" spans="2:16" ht="57.75" customHeight="1" x14ac:dyDescent="0.25">
      <c r="B93" s="159" t="s">
        <v>38</v>
      </c>
      <c r="C93" s="154">
        <v>18</v>
      </c>
      <c r="D93" s="159" t="s">
        <v>285</v>
      </c>
      <c r="E93" s="3">
        <v>40048885</v>
      </c>
      <c r="F93" s="159" t="s">
        <v>195</v>
      </c>
      <c r="G93" s="163">
        <v>40641</v>
      </c>
      <c r="H93" s="3" t="s">
        <v>203</v>
      </c>
      <c r="I93" s="81" t="s">
        <v>204</v>
      </c>
      <c r="J93" s="1"/>
      <c r="K93" s="80" t="s">
        <v>128</v>
      </c>
      <c r="L93" s="80" t="s">
        <v>128</v>
      </c>
      <c r="M93" s="107" t="s">
        <v>128</v>
      </c>
      <c r="N93" s="107" t="s">
        <v>128</v>
      </c>
      <c r="O93" s="55" t="s">
        <v>286</v>
      </c>
      <c r="P93" s="107">
        <v>422</v>
      </c>
    </row>
    <row r="94" spans="2:16" ht="54" customHeight="1" x14ac:dyDescent="0.25">
      <c r="B94" s="159" t="s">
        <v>38</v>
      </c>
      <c r="C94" s="154">
        <v>18</v>
      </c>
      <c r="D94" s="159" t="s">
        <v>205</v>
      </c>
      <c r="E94" s="3">
        <v>1054090483</v>
      </c>
      <c r="F94" s="3" t="s">
        <v>206</v>
      </c>
      <c r="G94" s="163">
        <v>40529</v>
      </c>
      <c r="H94" s="159" t="s">
        <v>207</v>
      </c>
      <c r="I94" s="164">
        <v>40969</v>
      </c>
      <c r="J94" s="165">
        <v>41274</v>
      </c>
      <c r="K94" s="80" t="s">
        <v>129</v>
      </c>
      <c r="L94" s="80" t="s">
        <v>128</v>
      </c>
      <c r="M94" s="107" t="s">
        <v>128</v>
      </c>
      <c r="N94" s="107" t="s">
        <v>128</v>
      </c>
      <c r="O94" s="107"/>
      <c r="P94" s="107">
        <v>433</v>
      </c>
    </row>
    <row r="95" spans="2:16" ht="51" customHeight="1" x14ac:dyDescent="0.25">
      <c r="B95" s="159" t="s">
        <v>38</v>
      </c>
      <c r="C95" s="154">
        <v>18</v>
      </c>
      <c r="D95" s="3" t="s">
        <v>208</v>
      </c>
      <c r="E95" s="3">
        <v>1115850680</v>
      </c>
      <c r="F95" s="3" t="s">
        <v>206</v>
      </c>
      <c r="G95" s="163">
        <v>40142</v>
      </c>
      <c r="H95" s="159" t="s">
        <v>209</v>
      </c>
      <c r="I95" s="164">
        <v>39965</v>
      </c>
      <c r="J95" s="165">
        <v>40208</v>
      </c>
      <c r="K95" s="80" t="s">
        <v>129</v>
      </c>
      <c r="L95" s="80" t="s">
        <v>128</v>
      </c>
      <c r="M95" s="107" t="s">
        <v>128</v>
      </c>
      <c r="N95" s="107" t="s">
        <v>128</v>
      </c>
      <c r="O95" s="107"/>
      <c r="P95" s="107">
        <v>446</v>
      </c>
    </row>
    <row r="96" spans="2:16" ht="43.5" customHeight="1" x14ac:dyDescent="0.25">
      <c r="B96" s="159" t="s">
        <v>38</v>
      </c>
      <c r="C96" s="154">
        <v>18</v>
      </c>
      <c r="D96" s="159" t="s">
        <v>210</v>
      </c>
      <c r="E96" s="3">
        <v>1052390159</v>
      </c>
      <c r="F96" s="3" t="s">
        <v>206</v>
      </c>
      <c r="G96" s="163">
        <v>41253</v>
      </c>
      <c r="H96" s="169" t="s">
        <v>287</v>
      </c>
      <c r="I96" s="166" t="s">
        <v>288</v>
      </c>
      <c r="J96" s="167" t="s">
        <v>289</v>
      </c>
      <c r="K96" s="80" t="s">
        <v>128</v>
      </c>
      <c r="L96" s="80" t="s">
        <v>128</v>
      </c>
      <c r="M96" s="107" t="s">
        <v>128</v>
      </c>
      <c r="N96" s="107" t="s">
        <v>128</v>
      </c>
      <c r="O96" s="55" t="s">
        <v>290</v>
      </c>
      <c r="P96" s="107">
        <v>476</v>
      </c>
    </row>
    <row r="97" spans="2:16" ht="48.75" customHeight="1" x14ac:dyDescent="0.25">
      <c r="B97" s="159" t="s">
        <v>38</v>
      </c>
      <c r="C97" s="154">
        <v>18</v>
      </c>
      <c r="D97" s="159" t="s">
        <v>211</v>
      </c>
      <c r="E97" s="3">
        <v>461382744</v>
      </c>
      <c r="F97" s="159" t="s">
        <v>199</v>
      </c>
      <c r="G97" s="163">
        <v>39423</v>
      </c>
      <c r="H97" s="159" t="s">
        <v>212</v>
      </c>
      <c r="I97" s="164">
        <v>40925</v>
      </c>
      <c r="J97" s="165">
        <v>41121</v>
      </c>
      <c r="K97" s="80" t="s">
        <v>129</v>
      </c>
      <c r="L97" s="80" t="s">
        <v>128</v>
      </c>
      <c r="M97" s="107" t="s">
        <v>128</v>
      </c>
      <c r="N97" s="107" t="s">
        <v>128</v>
      </c>
      <c r="O97" s="107"/>
      <c r="P97" s="107">
        <v>492</v>
      </c>
    </row>
    <row r="98" spans="2:16" ht="49.5" customHeight="1" x14ac:dyDescent="0.25">
      <c r="B98" s="159" t="s">
        <v>38</v>
      </c>
      <c r="C98" s="154">
        <v>18</v>
      </c>
      <c r="D98" s="159" t="s">
        <v>213</v>
      </c>
      <c r="E98" s="3">
        <v>46682897</v>
      </c>
      <c r="F98" s="159" t="s">
        <v>195</v>
      </c>
      <c r="G98" s="163">
        <v>41103</v>
      </c>
      <c r="H98" s="159" t="s">
        <v>214</v>
      </c>
      <c r="I98" s="164">
        <v>40574</v>
      </c>
      <c r="J98" s="165">
        <v>40908</v>
      </c>
      <c r="K98" s="80" t="s">
        <v>129</v>
      </c>
      <c r="L98" s="80" t="s">
        <v>128</v>
      </c>
      <c r="M98" s="107" t="s">
        <v>128</v>
      </c>
      <c r="N98" s="107" t="s">
        <v>128</v>
      </c>
      <c r="O98" s="107"/>
      <c r="P98" s="107">
        <v>514</v>
      </c>
    </row>
    <row r="99" spans="2:16" ht="37.15" customHeight="1" x14ac:dyDescent="0.25">
      <c r="B99" s="159" t="s">
        <v>38</v>
      </c>
      <c r="C99" s="154">
        <v>18</v>
      </c>
      <c r="D99" s="159" t="s">
        <v>215</v>
      </c>
      <c r="E99" s="3">
        <v>40044641</v>
      </c>
      <c r="F99" s="159" t="s">
        <v>195</v>
      </c>
      <c r="G99" s="163">
        <v>39009</v>
      </c>
      <c r="H99" s="159" t="s">
        <v>216</v>
      </c>
      <c r="I99" s="164">
        <v>40196</v>
      </c>
      <c r="J99" s="165">
        <v>40925</v>
      </c>
      <c r="K99" s="80" t="s">
        <v>129</v>
      </c>
      <c r="L99" s="80" t="s">
        <v>128</v>
      </c>
      <c r="M99" s="107" t="s">
        <v>128</v>
      </c>
      <c r="N99" s="107" t="s">
        <v>128</v>
      </c>
      <c r="O99" s="107"/>
      <c r="P99" s="107">
        <v>527</v>
      </c>
    </row>
    <row r="100" spans="2:16" ht="121.5" customHeight="1" x14ac:dyDescent="0.25">
      <c r="B100" s="159" t="s">
        <v>38</v>
      </c>
      <c r="C100" s="154">
        <v>18</v>
      </c>
      <c r="D100" s="159" t="s">
        <v>217</v>
      </c>
      <c r="E100" s="3">
        <v>33375432</v>
      </c>
      <c r="F100" s="159" t="s">
        <v>195</v>
      </c>
      <c r="G100" s="163">
        <v>40891</v>
      </c>
      <c r="H100" s="159" t="s">
        <v>292</v>
      </c>
      <c r="I100" s="166" t="s">
        <v>293</v>
      </c>
      <c r="J100" s="167" t="s">
        <v>294</v>
      </c>
      <c r="K100" s="80" t="s">
        <v>128</v>
      </c>
      <c r="L100" s="80" t="s">
        <v>128</v>
      </c>
      <c r="M100" s="107" t="s">
        <v>128</v>
      </c>
      <c r="N100" s="107" t="s">
        <v>128</v>
      </c>
      <c r="O100" s="55" t="s">
        <v>291</v>
      </c>
      <c r="P100" s="107">
        <v>542</v>
      </c>
    </row>
    <row r="101" spans="2:16" ht="51.75" customHeight="1" x14ac:dyDescent="0.25">
      <c r="B101" s="159" t="s">
        <v>38</v>
      </c>
      <c r="C101" s="154">
        <v>18</v>
      </c>
      <c r="D101" s="159" t="s">
        <v>218</v>
      </c>
      <c r="E101" s="3">
        <v>1054120127</v>
      </c>
      <c r="F101" s="159" t="s">
        <v>186</v>
      </c>
      <c r="G101" s="163">
        <v>41249</v>
      </c>
      <c r="H101" s="159" t="s">
        <v>219</v>
      </c>
      <c r="I101" s="164">
        <v>39828</v>
      </c>
      <c r="J101" s="165">
        <v>40542</v>
      </c>
      <c r="K101" s="80" t="s">
        <v>129</v>
      </c>
      <c r="L101" s="80" t="s">
        <v>128</v>
      </c>
      <c r="M101" s="107" t="s">
        <v>128</v>
      </c>
      <c r="N101" s="107" t="s">
        <v>128</v>
      </c>
      <c r="O101" s="107"/>
      <c r="P101" s="107">
        <v>552</v>
      </c>
    </row>
    <row r="102" spans="2:16" ht="47.25" customHeight="1" x14ac:dyDescent="0.25">
      <c r="B102" s="159" t="s">
        <v>38</v>
      </c>
      <c r="C102" s="154">
        <v>18</v>
      </c>
      <c r="D102" s="159" t="s">
        <v>220</v>
      </c>
      <c r="E102" s="3">
        <v>1058324373</v>
      </c>
      <c r="F102" s="159" t="s">
        <v>195</v>
      </c>
      <c r="G102" s="3"/>
      <c r="H102" s="159" t="s">
        <v>295</v>
      </c>
      <c r="I102" s="164">
        <v>41000</v>
      </c>
      <c r="J102" s="165">
        <v>41258</v>
      </c>
      <c r="K102" s="80" t="s">
        <v>128</v>
      </c>
      <c r="L102" s="80" t="s">
        <v>128</v>
      </c>
      <c r="M102" s="107" t="s">
        <v>128</v>
      </c>
      <c r="N102" s="107" t="s">
        <v>128</v>
      </c>
      <c r="O102" s="55" t="s">
        <v>296</v>
      </c>
      <c r="P102" s="107">
        <v>565</v>
      </c>
    </row>
    <row r="103" spans="2:16" ht="93.75" customHeight="1" x14ac:dyDescent="0.25">
      <c r="B103" s="159" t="s">
        <v>38</v>
      </c>
      <c r="C103" s="154">
        <v>18</v>
      </c>
      <c r="D103" s="159" t="s">
        <v>221</v>
      </c>
      <c r="E103" s="3">
        <v>1052381360</v>
      </c>
      <c r="F103" s="159" t="s">
        <v>195</v>
      </c>
      <c r="G103" s="163">
        <v>41250</v>
      </c>
      <c r="H103" s="159" t="s">
        <v>223</v>
      </c>
      <c r="I103" s="81" t="s">
        <v>222</v>
      </c>
      <c r="J103" s="1"/>
      <c r="K103" s="80" t="s">
        <v>129</v>
      </c>
      <c r="L103" s="80" t="s">
        <v>128</v>
      </c>
      <c r="M103" s="107" t="s">
        <v>128</v>
      </c>
      <c r="N103" s="107" t="s">
        <v>128</v>
      </c>
      <c r="O103" s="107"/>
      <c r="P103" s="107">
        <v>575</v>
      </c>
    </row>
    <row r="104" spans="2:16" ht="118.5" customHeight="1" x14ac:dyDescent="0.25">
      <c r="B104" s="159" t="s">
        <v>38</v>
      </c>
      <c r="C104" s="154">
        <v>18</v>
      </c>
      <c r="D104" s="159" t="s">
        <v>224</v>
      </c>
      <c r="E104" s="3">
        <v>1049615603</v>
      </c>
      <c r="F104" s="159" t="s">
        <v>195</v>
      </c>
      <c r="G104" s="163">
        <v>40809</v>
      </c>
      <c r="H104" s="159" t="s">
        <v>297</v>
      </c>
      <c r="I104" s="164">
        <v>41435</v>
      </c>
      <c r="J104" s="165">
        <v>41714</v>
      </c>
      <c r="K104" s="80" t="s">
        <v>128</v>
      </c>
      <c r="L104" s="80" t="s">
        <v>128</v>
      </c>
      <c r="M104" s="107" t="s">
        <v>128</v>
      </c>
      <c r="N104" s="107" t="s">
        <v>128</v>
      </c>
      <c r="O104" s="55" t="s">
        <v>298</v>
      </c>
      <c r="P104" s="107">
        <v>582</v>
      </c>
    </row>
    <row r="105" spans="2:16" ht="37.15" customHeight="1" x14ac:dyDescent="0.25">
      <c r="B105" s="159" t="s">
        <v>38</v>
      </c>
      <c r="C105" s="154">
        <v>18</v>
      </c>
      <c r="D105" s="159" t="s">
        <v>225</v>
      </c>
      <c r="E105" s="3">
        <v>23810767</v>
      </c>
      <c r="F105" s="159" t="s">
        <v>206</v>
      </c>
      <c r="G105" s="163">
        <v>39437</v>
      </c>
      <c r="H105" s="159" t="s">
        <v>164</v>
      </c>
      <c r="I105" s="164">
        <v>39860</v>
      </c>
      <c r="J105" s="165">
        <v>40178</v>
      </c>
      <c r="K105" s="80" t="s">
        <v>129</v>
      </c>
      <c r="L105" s="80" t="s">
        <v>128</v>
      </c>
      <c r="M105" s="107" t="s">
        <v>128</v>
      </c>
      <c r="N105" s="107" t="s">
        <v>128</v>
      </c>
      <c r="O105" s="107"/>
      <c r="P105" s="107">
        <v>608</v>
      </c>
    </row>
    <row r="106" spans="2:16" ht="53.25" customHeight="1" x14ac:dyDescent="0.25">
      <c r="B106" s="159" t="s">
        <v>38</v>
      </c>
      <c r="C106" s="154">
        <v>18</v>
      </c>
      <c r="D106" s="159" t="s">
        <v>226</v>
      </c>
      <c r="E106" s="3">
        <v>1049618726</v>
      </c>
      <c r="F106" s="159" t="s">
        <v>195</v>
      </c>
      <c r="G106" s="163">
        <v>41040</v>
      </c>
      <c r="H106" s="159" t="s">
        <v>214</v>
      </c>
      <c r="I106" s="164">
        <v>40723</v>
      </c>
      <c r="J106" s="165">
        <v>40906</v>
      </c>
      <c r="K106" s="80" t="s">
        <v>129</v>
      </c>
      <c r="L106" s="80" t="s">
        <v>128</v>
      </c>
      <c r="M106" s="107" t="s">
        <v>128</v>
      </c>
      <c r="N106" s="107" t="s">
        <v>128</v>
      </c>
      <c r="O106" s="107"/>
      <c r="P106" s="107">
        <v>626</v>
      </c>
    </row>
    <row r="107" spans="2:16" ht="51" customHeight="1" x14ac:dyDescent="0.25">
      <c r="B107" s="159" t="s">
        <v>38</v>
      </c>
      <c r="C107" s="154">
        <v>18</v>
      </c>
      <c r="D107" s="159" t="s">
        <v>227</v>
      </c>
      <c r="E107" s="3">
        <v>46380551</v>
      </c>
      <c r="F107" s="159" t="s">
        <v>228</v>
      </c>
      <c r="G107" s="163">
        <v>40464</v>
      </c>
      <c r="H107" s="159" t="s">
        <v>299</v>
      </c>
      <c r="I107" s="166" t="s">
        <v>300</v>
      </c>
      <c r="J107" s="169" t="s">
        <v>301</v>
      </c>
      <c r="K107" s="80" t="s">
        <v>128</v>
      </c>
      <c r="L107" s="80" t="s">
        <v>128</v>
      </c>
      <c r="M107" s="107" t="s">
        <v>128</v>
      </c>
      <c r="N107" s="107" t="s">
        <v>128</v>
      </c>
      <c r="O107" s="55" t="s">
        <v>302</v>
      </c>
      <c r="P107" s="107">
        <v>646</v>
      </c>
    </row>
    <row r="108" spans="2:16" ht="66" customHeight="1" x14ac:dyDescent="0.25">
      <c r="B108" s="159" t="s">
        <v>38</v>
      </c>
      <c r="C108" s="154">
        <v>18</v>
      </c>
      <c r="D108" s="159" t="s">
        <v>229</v>
      </c>
      <c r="E108" s="3">
        <v>46352341</v>
      </c>
      <c r="F108" s="159" t="s">
        <v>228</v>
      </c>
      <c r="G108" s="163">
        <v>31989</v>
      </c>
      <c r="H108" s="159" t="s">
        <v>230</v>
      </c>
      <c r="I108" s="164">
        <v>38057</v>
      </c>
      <c r="J108" s="165">
        <v>38301</v>
      </c>
      <c r="K108" s="80" t="s">
        <v>129</v>
      </c>
      <c r="L108" s="80" t="s">
        <v>128</v>
      </c>
      <c r="M108" s="107" t="s">
        <v>129</v>
      </c>
      <c r="N108" s="107" t="s">
        <v>128</v>
      </c>
      <c r="O108" s="107"/>
      <c r="P108" s="107">
        <v>669</v>
      </c>
    </row>
    <row r="109" spans="2:16" ht="37.15" customHeight="1" x14ac:dyDescent="0.25">
      <c r="B109" s="82" t="s">
        <v>38</v>
      </c>
      <c r="C109" s="154">
        <v>18</v>
      </c>
      <c r="D109" s="159" t="s">
        <v>231</v>
      </c>
      <c r="E109" s="3">
        <v>46383442</v>
      </c>
      <c r="F109" s="159" t="s">
        <v>206</v>
      </c>
      <c r="G109" s="163">
        <v>39248</v>
      </c>
      <c r="H109" s="159" t="s">
        <v>232</v>
      </c>
      <c r="I109" s="164">
        <v>39828</v>
      </c>
      <c r="J109" s="165">
        <v>40542</v>
      </c>
      <c r="K109" s="80" t="s">
        <v>128</v>
      </c>
      <c r="L109" s="80" t="s">
        <v>128</v>
      </c>
      <c r="M109" s="50" t="s">
        <v>128</v>
      </c>
      <c r="N109" s="50" t="s">
        <v>128</v>
      </c>
      <c r="O109" s="107"/>
      <c r="P109" s="107">
        <v>683</v>
      </c>
    </row>
    <row r="110" spans="2:16" ht="42.6" customHeight="1" x14ac:dyDescent="0.25"/>
    <row r="111" spans="2:16" ht="41.45" customHeight="1" x14ac:dyDescent="0.25"/>
    <row r="112" spans="2:16" ht="26.25" x14ac:dyDescent="0.25">
      <c r="B112" s="231" t="s">
        <v>40</v>
      </c>
      <c r="C112" s="231"/>
      <c r="D112" s="231"/>
      <c r="E112" s="231"/>
      <c r="F112" s="231"/>
      <c r="G112" s="231"/>
      <c r="H112" s="231"/>
      <c r="I112" s="231"/>
      <c r="J112" s="231"/>
      <c r="K112" s="231"/>
      <c r="L112" s="231"/>
      <c r="M112" s="231"/>
      <c r="N112" s="231"/>
      <c r="O112" s="231"/>
      <c r="P112" s="231"/>
    </row>
    <row r="115" spans="1:28" ht="46.15" customHeight="1" x14ac:dyDescent="0.25">
      <c r="B115" s="54" t="s">
        <v>29</v>
      </c>
      <c r="C115" s="54" t="s">
        <v>41</v>
      </c>
      <c r="D115" s="214" t="s">
        <v>2</v>
      </c>
      <c r="E115" s="214"/>
    </row>
    <row r="116" spans="1:28" ht="46.9" customHeight="1" x14ac:dyDescent="0.25">
      <c r="B116" s="55" t="s">
        <v>114</v>
      </c>
      <c r="C116" s="107" t="s">
        <v>128</v>
      </c>
      <c r="D116" s="215"/>
      <c r="E116" s="215"/>
    </row>
    <row r="119" spans="1:28" ht="26.25" x14ac:dyDescent="0.25">
      <c r="B119" s="206" t="s">
        <v>58</v>
      </c>
      <c r="C119" s="207"/>
      <c r="D119" s="207"/>
      <c r="E119" s="207"/>
      <c r="F119" s="207"/>
      <c r="G119" s="207"/>
      <c r="H119" s="207"/>
      <c r="I119" s="207"/>
      <c r="J119" s="207"/>
      <c r="K119" s="207"/>
      <c r="L119" s="207"/>
      <c r="M119" s="207"/>
      <c r="N119" s="207"/>
      <c r="O119" s="207"/>
      <c r="P119" s="207"/>
      <c r="Q119" s="207"/>
      <c r="R119" s="207"/>
    </row>
    <row r="122" spans="1:28" ht="26.25" x14ac:dyDescent="0.25">
      <c r="B122" s="231" t="s">
        <v>48</v>
      </c>
      <c r="C122" s="231"/>
      <c r="D122" s="231"/>
      <c r="E122" s="231"/>
      <c r="F122" s="231"/>
      <c r="G122" s="231"/>
      <c r="H122" s="231"/>
      <c r="I122" s="231"/>
      <c r="J122" s="231"/>
      <c r="K122" s="231"/>
      <c r="L122" s="231"/>
      <c r="M122" s="231"/>
      <c r="N122" s="231"/>
      <c r="O122" s="231"/>
    </row>
    <row r="124" spans="1:28" x14ac:dyDescent="0.25">
      <c r="M124" s="51"/>
      <c r="N124" s="51"/>
      <c r="O124" s="51"/>
      <c r="P124" s="51"/>
    </row>
    <row r="125" spans="1:28" s="93" customFormat="1" ht="109.5" customHeight="1" x14ac:dyDescent="0.25">
      <c r="A125" s="109"/>
      <c r="B125" s="106" t="s">
        <v>137</v>
      </c>
      <c r="C125" s="106" t="s">
        <v>138</v>
      </c>
      <c r="D125" s="106" t="s">
        <v>139</v>
      </c>
      <c r="E125" s="106" t="s">
        <v>39</v>
      </c>
      <c r="F125" s="106" t="s">
        <v>19</v>
      </c>
      <c r="G125" s="106" t="s">
        <v>100</v>
      </c>
      <c r="H125" s="106" t="s">
        <v>14</v>
      </c>
      <c r="I125" s="106" t="s">
        <v>9</v>
      </c>
      <c r="J125" s="106" t="s">
        <v>27</v>
      </c>
      <c r="K125" s="106" t="s">
        <v>55</v>
      </c>
      <c r="L125" s="106" t="s">
        <v>17</v>
      </c>
      <c r="M125" s="106" t="s">
        <v>31</v>
      </c>
      <c r="N125" s="106" t="s">
        <v>10</v>
      </c>
      <c r="O125" s="106" t="s">
        <v>16</v>
      </c>
      <c r="P125" s="9"/>
      <c r="Q125" s="9"/>
      <c r="R125" s="9"/>
      <c r="S125" s="9"/>
    </row>
    <row r="126" spans="1:28" s="99" customFormat="1" ht="30" x14ac:dyDescent="0.25">
      <c r="A126" s="39"/>
      <c r="B126" s="100" t="s">
        <v>165</v>
      </c>
      <c r="C126" s="101" t="s">
        <v>178</v>
      </c>
      <c r="D126" s="100" t="s">
        <v>177</v>
      </c>
      <c r="E126" s="162">
        <v>2121552</v>
      </c>
      <c r="F126" s="96" t="s">
        <v>128</v>
      </c>
      <c r="G126" s="143">
        <v>0.5</v>
      </c>
      <c r="H126" s="103">
        <v>41064</v>
      </c>
      <c r="I126" s="103">
        <v>41089</v>
      </c>
      <c r="J126" s="97"/>
      <c r="K126" s="171">
        <v>0</v>
      </c>
      <c r="L126" s="171">
        <v>0.8</v>
      </c>
      <c r="M126" s="172">
        <v>51053562</v>
      </c>
      <c r="N126" s="89" t="s">
        <v>181</v>
      </c>
      <c r="O126" s="89" t="s">
        <v>180</v>
      </c>
      <c r="P126" s="9"/>
      <c r="Q126" s="9"/>
      <c r="R126" s="9"/>
      <c r="S126" s="9"/>
      <c r="T126" s="98"/>
      <c r="U126" s="98"/>
      <c r="V126" s="98"/>
      <c r="W126" s="98"/>
      <c r="X126" s="98"/>
      <c r="Y126" s="98"/>
      <c r="Z126" s="98"/>
      <c r="AA126" s="98"/>
      <c r="AB126" s="98"/>
    </row>
    <row r="127" spans="1:28" s="99" customFormat="1" ht="30" x14ac:dyDescent="0.25">
      <c r="A127" s="39"/>
      <c r="B127" s="100" t="s">
        <v>165</v>
      </c>
      <c r="C127" s="101" t="s">
        <v>178</v>
      </c>
      <c r="D127" s="100" t="s">
        <v>177</v>
      </c>
      <c r="E127" s="162">
        <v>21224.84</v>
      </c>
      <c r="F127" s="96"/>
      <c r="G127" s="143">
        <v>0.5</v>
      </c>
      <c r="H127" s="103">
        <v>41090</v>
      </c>
      <c r="I127" s="103">
        <v>41258</v>
      </c>
      <c r="J127" s="97"/>
      <c r="K127" s="171">
        <v>0</v>
      </c>
      <c r="L127" s="171">
        <v>5.6</v>
      </c>
      <c r="M127" s="172">
        <v>86304257</v>
      </c>
      <c r="N127" s="89" t="s">
        <v>182</v>
      </c>
      <c r="O127" s="89" t="s">
        <v>180</v>
      </c>
      <c r="P127" s="9"/>
      <c r="Q127" s="9"/>
      <c r="R127" s="9"/>
      <c r="S127" s="9"/>
      <c r="T127" s="98"/>
      <c r="U127" s="98"/>
      <c r="V127" s="98"/>
      <c r="W127" s="98"/>
      <c r="X127" s="98"/>
      <c r="Y127" s="98"/>
      <c r="Z127" s="98"/>
      <c r="AA127" s="98"/>
      <c r="AB127" s="98"/>
    </row>
    <row r="128" spans="1:28" s="99" customFormat="1" x14ac:dyDescent="0.25">
      <c r="A128" s="39"/>
      <c r="B128" s="100"/>
      <c r="C128" s="101"/>
      <c r="D128" s="100"/>
      <c r="E128" s="95"/>
      <c r="F128" s="96"/>
      <c r="G128" s="96"/>
      <c r="H128" s="96"/>
      <c r="I128" s="97"/>
      <c r="J128" s="97"/>
      <c r="K128" s="97"/>
      <c r="L128" s="97"/>
      <c r="M128" s="172"/>
      <c r="N128" s="89"/>
      <c r="O128" s="89"/>
      <c r="P128" s="9"/>
      <c r="Q128" s="9"/>
      <c r="R128" s="9"/>
      <c r="S128" s="9"/>
      <c r="T128" s="98"/>
      <c r="U128" s="98"/>
      <c r="V128" s="98"/>
      <c r="W128" s="98"/>
      <c r="X128" s="98"/>
      <c r="Y128" s="98"/>
      <c r="Z128" s="98"/>
      <c r="AA128" s="98"/>
      <c r="AB128" s="98"/>
    </row>
    <row r="129" spans="1:19" s="99" customFormat="1" x14ac:dyDescent="0.25">
      <c r="A129" s="39"/>
      <c r="B129" s="42" t="s">
        <v>13</v>
      </c>
      <c r="C129" s="101"/>
      <c r="D129" s="100"/>
      <c r="E129" s="95"/>
      <c r="F129" s="96"/>
      <c r="G129" s="96"/>
      <c r="H129" s="96"/>
      <c r="I129" s="97"/>
      <c r="J129" s="97"/>
      <c r="K129" s="157">
        <f>SUM(K126:K128)</f>
        <v>0</v>
      </c>
      <c r="L129" s="157">
        <f>SUM(L126:L128)</f>
        <v>6.3999999999999995</v>
      </c>
      <c r="M129" s="173">
        <f>SUM(M126:M128)</f>
        <v>137357819</v>
      </c>
      <c r="N129" s="102"/>
      <c r="O129" s="102"/>
      <c r="P129" s="9"/>
      <c r="Q129" s="9"/>
      <c r="R129" s="9"/>
      <c r="S129" s="9"/>
    </row>
    <row r="130" spans="1:19" x14ac:dyDescent="0.25">
      <c r="A130" s="107"/>
      <c r="B130" s="46"/>
      <c r="C130" s="46"/>
      <c r="D130" s="46"/>
      <c r="E130" s="155"/>
      <c r="F130" s="46"/>
      <c r="G130" s="46"/>
      <c r="H130" s="46"/>
      <c r="I130" s="46"/>
      <c r="J130" s="46"/>
      <c r="K130" s="46"/>
      <c r="L130" s="46"/>
      <c r="M130" s="46"/>
      <c r="N130" s="46"/>
      <c r="O130" s="46"/>
      <c r="Q130" s="27"/>
      <c r="R130" s="27"/>
    </row>
    <row r="131" spans="1:19" ht="18.75" x14ac:dyDescent="0.25">
      <c r="A131" s="107"/>
      <c r="B131" s="47" t="s">
        <v>28</v>
      </c>
      <c r="C131" s="59">
        <f>+K129</f>
        <v>0</v>
      </c>
      <c r="D131" s="107"/>
      <c r="E131" s="107"/>
      <c r="F131" s="107"/>
      <c r="G131" s="107"/>
      <c r="H131" s="156"/>
      <c r="I131" s="156"/>
      <c r="J131" s="156"/>
      <c r="K131" s="156"/>
      <c r="L131" s="156"/>
      <c r="M131" s="156"/>
      <c r="N131" s="46"/>
      <c r="O131" s="46"/>
      <c r="P131" s="27"/>
      <c r="Q131" s="27"/>
      <c r="R131" s="27"/>
    </row>
    <row r="133" spans="1:19" ht="15.75" thickBot="1" x14ac:dyDescent="0.3"/>
    <row r="134" spans="1:19" ht="37.15" customHeight="1" thickBot="1" x14ac:dyDescent="0.3">
      <c r="B134" s="62" t="s">
        <v>43</v>
      </c>
      <c r="C134" s="63" t="s">
        <v>44</v>
      </c>
      <c r="D134" s="62" t="s">
        <v>45</v>
      </c>
      <c r="E134" s="63" t="s">
        <v>49</v>
      </c>
    </row>
    <row r="135" spans="1:19" ht="41.45" customHeight="1" x14ac:dyDescent="0.25">
      <c r="B135" s="53" t="s">
        <v>115</v>
      </c>
      <c r="C135" s="56">
        <v>20</v>
      </c>
      <c r="D135" s="56">
        <v>0</v>
      </c>
      <c r="E135" s="211">
        <f>+D135+D136+D137</f>
        <v>0</v>
      </c>
    </row>
    <row r="136" spans="1:19" x14ac:dyDescent="0.25">
      <c r="B136" s="53" t="s">
        <v>116</v>
      </c>
      <c r="C136" s="45">
        <v>30</v>
      </c>
      <c r="D136" s="57">
        <v>0</v>
      </c>
      <c r="E136" s="212"/>
    </row>
    <row r="137" spans="1:19" ht="15.75" thickBot="1" x14ac:dyDescent="0.3">
      <c r="B137" s="53" t="s">
        <v>117</v>
      </c>
      <c r="C137" s="58">
        <v>40</v>
      </c>
      <c r="D137" s="58">
        <v>0</v>
      </c>
      <c r="E137" s="213"/>
    </row>
    <row r="139" spans="1:19" ht="15.75" thickBot="1" x14ac:dyDescent="0.3"/>
    <row r="140" spans="1:19" ht="27" thickBot="1" x14ac:dyDescent="0.3">
      <c r="B140" s="208" t="s">
        <v>46</v>
      </c>
      <c r="C140" s="209"/>
      <c r="D140" s="209"/>
      <c r="E140" s="209"/>
      <c r="F140" s="209"/>
      <c r="G140" s="209"/>
      <c r="H140" s="209"/>
      <c r="I140" s="209"/>
      <c r="J140" s="209"/>
      <c r="K140" s="209"/>
      <c r="L140" s="209"/>
      <c r="M140" s="209"/>
      <c r="N140" s="210"/>
      <c r="O140" s="83"/>
      <c r="P140" s="83"/>
    </row>
    <row r="143" spans="1:19" ht="28.9" customHeight="1" x14ac:dyDescent="0.25">
      <c r="H143" s="232" t="s">
        <v>112</v>
      </c>
      <c r="I143" s="232"/>
      <c r="J143" s="232"/>
      <c r="K143" s="158"/>
      <c r="L143" s="158"/>
    </row>
    <row r="144" spans="1:19" ht="76.5" customHeight="1" x14ac:dyDescent="0.25">
      <c r="B144" s="106" t="s">
        <v>0</v>
      </c>
      <c r="C144" s="106" t="s">
        <v>161</v>
      </c>
      <c r="D144" s="106" t="s">
        <v>34</v>
      </c>
      <c r="E144" s="106" t="s">
        <v>109</v>
      </c>
      <c r="F144" s="106" t="s">
        <v>110</v>
      </c>
      <c r="G144" s="106" t="s">
        <v>111</v>
      </c>
      <c r="H144" s="110" t="s">
        <v>113</v>
      </c>
      <c r="I144" s="106" t="s">
        <v>159</v>
      </c>
      <c r="J144" s="106" t="s">
        <v>158</v>
      </c>
      <c r="K144" s="106" t="s">
        <v>160</v>
      </c>
      <c r="L144" s="106" t="s">
        <v>35</v>
      </c>
      <c r="M144" s="106" t="s">
        <v>35</v>
      </c>
      <c r="N144" s="106" t="s">
        <v>36</v>
      </c>
      <c r="O144" s="106" t="s">
        <v>2</v>
      </c>
      <c r="P144" s="106" t="s">
        <v>10</v>
      </c>
    </row>
    <row r="145" spans="2:16" ht="94.5" customHeight="1" x14ac:dyDescent="0.25">
      <c r="B145" s="78" t="s">
        <v>121</v>
      </c>
      <c r="C145" s="78">
        <v>2</v>
      </c>
      <c r="D145" s="3" t="s">
        <v>233</v>
      </c>
      <c r="E145" s="3">
        <v>33379737</v>
      </c>
      <c r="F145" s="159" t="s">
        <v>234</v>
      </c>
      <c r="G145" s="163">
        <v>39423</v>
      </c>
      <c r="H145" s="159" t="s">
        <v>189</v>
      </c>
      <c r="I145" s="163">
        <v>40184</v>
      </c>
      <c r="J145" s="165">
        <v>41337</v>
      </c>
      <c r="K145" s="81" t="s">
        <v>128</v>
      </c>
      <c r="L145" s="80" t="s">
        <v>128</v>
      </c>
      <c r="M145" s="50" t="s">
        <v>128</v>
      </c>
      <c r="N145" s="50" t="s">
        <v>21</v>
      </c>
      <c r="O145" s="177" t="s">
        <v>303</v>
      </c>
      <c r="P145" s="107">
        <v>699</v>
      </c>
    </row>
    <row r="146" spans="2:16" ht="60.75" customHeight="1" x14ac:dyDescent="0.25">
      <c r="B146" s="159" t="s">
        <v>121</v>
      </c>
      <c r="C146" s="159">
        <v>2</v>
      </c>
      <c r="D146" s="159" t="s">
        <v>235</v>
      </c>
      <c r="E146" s="3">
        <v>52336765</v>
      </c>
      <c r="F146" s="159" t="s">
        <v>236</v>
      </c>
      <c r="G146" s="163">
        <v>38169</v>
      </c>
      <c r="H146" s="159" t="s">
        <v>189</v>
      </c>
      <c r="I146" s="164">
        <v>40184</v>
      </c>
      <c r="J146" s="165">
        <v>41258</v>
      </c>
      <c r="K146" s="81" t="s">
        <v>128</v>
      </c>
      <c r="L146" s="80" t="s">
        <v>128</v>
      </c>
      <c r="M146" s="107" t="s">
        <v>128</v>
      </c>
      <c r="N146" s="107" t="s">
        <v>21</v>
      </c>
      <c r="O146" s="177" t="s">
        <v>252</v>
      </c>
      <c r="P146" s="107">
        <v>726</v>
      </c>
    </row>
    <row r="147" spans="2:16" ht="60.75" customHeight="1" x14ac:dyDescent="0.25">
      <c r="B147" s="78" t="s">
        <v>122</v>
      </c>
      <c r="C147" s="78">
        <v>2</v>
      </c>
      <c r="D147" s="159" t="s">
        <v>240</v>
      </c>
      <c r="E147" s="3">
        <v>33336850</v>
      </c>
      <c r="F147" s="159" t="s">
        <v>234</v>
      </c>
      <c r="G147" s="163">
        <v>39423</v>
      </c>
      <c r="H147" s="159" t="s">
        <v>189</v>
      </c>
      <c r="I147" s="163">
        <v>40184</v>
      </c>
      <c r="J147" s="164">
        <v>41258</v>
      </c>
      <c r="K147" s="81" t="s">
        <v>128</v>
      </c>
      <c r="L147" s="80" t="s">
        <v>128</v>
      </c>
      <c r="M147" s="50" t="s">
        <v>128</v>
      </c>
      <c r="N147" s="107" t="s">
        <v>21</v>
      </c>
      <c r="O147" s="177" t="s">
        <v>252</v>
      </c>
      <c r="P147" s="107">
        <v>787</v>
      </c>
    </row>
    <row r="148" spans="2:16" ht="60.75" customHeight="1" x14ac:dyDescent="0.25">
      <c r="B148" s="159" t="s">
        <v>122</v>
      </c>
      <c r="C148" s="159">
        <v>2</v>
      </c>
      <c r="D148" s="159" t="s">
        <v>241</v>
      </c>
      <c r="E148" s="3">
        <v>33377077</v>
      </c>
      <c r="F148" s="159" t="s">
        <v>242</v>
      </c>
      <c r="G148" s="163">
        <v>40384</v>
      </c>
      <c r="H148" s="159" t="s">
        <v>189</v>
      </c>
      <c r="I148" s="164">
        <v>40184</v>
      </c>
      <c r="J148" s="165">
        <v>41258</v>
      </c>
      <c r="K148" s="81" t="s">
        <v>128</v>
      </c>
      <c r="L148" s="80" t="s">
        <v>128</v>
      </c>
      <c r="M148" s="107" t="s">
        <v>128</v>
      </c>
      <c r="N148" s="107" t="s">
        <v>21</v>
      </c>
      <c r="O148" s="177" t="s">
        <v>252</v>
      </c>
      <c r="P148" s="107">
        <v>821</v>
      </c>
    </row>
    <row r="149" spans="2:16" ht="33.6" customHeight="1" x14ac:dyDescent="0.25">
      <c r="B149" s="78" t="s">
        <v>123</v>
      </c>
      <c r="C149" s="78">
        <v>1</v>
      </c>
      <c r="D149" s="159" t="s">
        <v>237</v>
      </c>
      <c r="E149" s="3">
        <v>40039951</v>
      </c>
      <c r="F149" s="3" t="s">
        <v>238</v>
      </c>
      <c r="G149" s="163">
        <v>36875</v>
      </c>
      <c r="H149" s="159" t="s">
        <v>239</v>
      </c>
      <c r="I149" s="164">
        <v>37996</v>
      </c>
      <c r="J149" s="165">
        <v>40177</v>
      </c>
      <c r="K149" s="80" t="s">
        <v>128</v>
      </c>
      <c r="L149" s="80" t="s">
        <v>128</v>
      </c>
      <c r="M149" s="50" t="s">
        <v>128</v>
      </c>
      <c r="N149" s="50" t="s">
        <v>128</v>
      </c>
      <c r="O149" s="107"/>
      <c r="P149" s="107">
        <v>764</v>
      </c>
    </row>
    <row r="153" spans="2:16" ht="54" customHeight="1" x14ac:dyDescent="0.25">
      <c r="B153" s="110" t="s">
        <v>29</v>
      </c>
      <c r="C153" s="110" t="s">
        <v>43</v>
      </c>
      <c r="D153" s="106" t="s">
        <v>44</v>
      </c>
      <c r="E153" s="110" t="s">
        <v>45</v>
      </c>
      <c r="F153" s="106" t="s">
        <v>50</v>
      </c>
    </row>
    <row r="154" spans="2:16" ht="120.75" customHeight="1" x14ac:dyDescent="0.2">
      <c r="B154" s="202" t="s">
        <v>47</v>
      </c>
      <c r="C154" s="6" t="s">
        <v>118</v>
      </c>
      <c r="D154" s="57">
        <v>25</v>
      </c>
      <c r="E154" s="57">
        <v>0</v>
      </c>
      <c r="F154" s="203">
        <f>+E154+E155+E156</f>
        <v>10</v>
      </c>
      <c r="G154" s="79"/>
    </row>
    <row r="155" spans="2:16" ht="76.150000000000006" customHeight="1" x14ac:dyDescent="0.2">
      <c r="B155" s="202"/>
      <c r="C155" s="6" t="s">
        <v>119</v>
      </c>
      <c r="D155" s="60">
        <v>25</v>
      </c>
      <c r="E155" s="57">
        <v>0</v>
      </c>
      <c r="F155" s="203"/>
      <c r="G155" s="79"/>
    </row>
    <row r="156" spans="2:16" ht="69" customHeight="1" x14ac:dyDescent="0.2">
      <c r="B156" s="202"/>
      <c r="C156" s="6" t="s">
        <v>120</v>
      </c>
      <c r="D156" s="57">
        <v>10</v>
      </c>
      <c r="E156" s="57">
        <v>10</v>
      </c>
      <c r="F156" s="203"/>
      <c r="G156" s="79"/>
    </row>
    <row r="157" spans="2:16" x14ac:dyDescent="0.25">
      <c r="C157"/>
    </row>
    <row r="160" spans="2:16" x14ac:dyDescent="0.25">
      <c r="B160" s="52" t="s">
        <v>51</v>
      </c>
    </row>
    <row r="163" spans="2:5" x14ac:dyDescent="0.25">
      <c r="B163" s="64" t="s">
        <v>29</v>
      </c>
      <c r="C163" s="64" t="s">
        <v>52</v>
      </c>
      <c r="D163" s="61" t="s">
        <v>45</v>
      </c>
      <c r="E163" s="61" t="s">
        <v>13</v>
      </c>
    </row>
    <row r="164" spans="2:5" ht="28.5" x14ac:dyDescent="0.25">
      <c r="B164" s="2" t="s">
        <v>53</v>
      </c>
      <c r="C164" s="7">
        <v>40</v>
      </c>
      <c r="D164" s="57">
        <f>+E135</f>
        <v>0</v>
      </c>
      <c r="E164" s="204">
        <f>+D164+D165</f>
        <v>10</v>
      </c>
    </row>
    <row r="165" spans="2:5" ht="42.75" x14ac:dyDescent="0.25">
      <c r="B165" s="2" t="s">
        <v>54</v>
      </c>
      <c r="C165" s="7">
        <v>60</v>
      </c>
      <c r="D165" s="57">
        <f>+F154</f>
        <v>10</v>
      </c>
      <c r="E165" s="205"/>
    </row>
  </sheetData>
  <mergeCells count="43">
    <mergeCell ref="B122:O122"/>
    <mergeCell ref="B112:P112"/>
    <mergeCell ref="H143:J143"/>
    <mergeCell ref="B77:O77"/>
    <mergeCell ref="H81:K81"/>
    <mergeCell ref="B81:B82"/>
    <mergeCell ref="C81:C82"/>
    <mergeCell ref="D81:D82"/>
    <mergeCell ref="E81:E82"/>
    <mergeCell ref="F81:F82"/>
    <mergeCell ref="G81:G82"/>
    <mergeCell ref="L66:M66"/>
    <mergeCell ref="L67:M67"/>
    <mergeCell ref="L68:M68"/>
    <mergeCell ref="L69:M69"/>
    <mergeCell ref="L71:M71"/>
    <mergeCell ref="L70:M70"/>
    <mergeCell ref="M38:P38"/>
    <mergeCell ref="L63:M63"/>
    <mergeCell ref="L64:M64"/>
    <mergeCell ref="L65:M65"/>
    <mergeCell ref="B60:M60"/>
    <mergeCell ref="B4:R4"/>
    <mergeCell ref="C6:N6"/>
    <mergeCell ref="C7:N7"/>
    <mergeCell ref="C8:N8"/>
    <mergeCell ref="C9:N9"/>
    <mergeCell ref="B154:B156"/>
    <mergeCell ref="F154:F156"/>
    <mergeCell ref="E164:E165"/>
    <mergeCell ref="B2:R2"/>
    <mergeCell ref="B119:R119"/>
    <mergeCell ref="B140:N140"/>
    <mergeCell ref="E135:E137"/>
    <mergeCell ref="D115:E115"/>
    <mergeCell ref="D116:E116"/>
    <mergeCell ref="E33:E34"/>
    <mergeCell ref="C10:E10"/>
    <mergeCell ref="B14:C15"/>
    <mergeCell ref="C58:N58"/>
    <mergeCell ref="D54:E54"/>
    <mergeCell ref="B54:B55"/>
    <mergeCell ref="C54:C55"/>
  </mergeCells>
  <dataValidations count="2">
    <dataValidation type="decimal" allowBlank="1" showInputMessage="1" showErrorMessage="1" sqref="WVJ983081 WLN983081 C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C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C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C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C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C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C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C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C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C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C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C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C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C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C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81 A65577 IU65577 SQ65577 ACM65577 AMI65577 AWE65577 BGA65577 BPW65577 BZS65577 CJO65577 CTK65577 DDG65577 DNC65577 DWY65577 EGU65577 EQQ65577 FAM65577 FKI65577 FUE65577 GEA65577 GNW65577 GXS65577 HHO65577 HRK65577 IBG65577 ILC65577 IUY65577 JEU65577 JOQ65577 JYM65577 KII65577 KSE65577 LCA65577 LLW65577 LVS65577 MFO65577 MPK65577 MZG65577 NJC65577 NSY65577 OCU65577 OMQ65577 OWM65577 PGI65577 PQE65577 QAA65577 QJW65577 QTS65577 RDO65577 RNK65577 RXG65577 SHC65577 SQY65577 TAU65577 TKQ65577 TUM65577 UEI65577 UOE65577 UYA65577 VHW65577 VRS65577 WBO65577 WLK65577 WVG65577 A131113 IU131113 SQ131113 ACM131113 AMI131113 AWE131113 BGA131113 BPW131113 BZS131113 CJO131113 CTK131113 DDG131113 DNC131113 DWY131113 EGU131113 EQQ131113 FAM131113 FKI131113 FUE131113 GEA131113 GNW131113 GXS131113 HHO131113 HRK131113 IBG131113 ILC131113 IUY131113 JEU131113 JOQ131113 JYM131113 KII131113 KSE131113 LCA131113 LLW131113 LVS131113 MFO131113 MPK131113 MZG131113 NJC131113 NSY131113 OCU131113 OMQ131113 OWM131113 PGI131113 PQE131113 QAA131113 QJW131113 QTS131113 RDO131113 RNK131113 RXG131113 SHC131113 SQY131113 TAU131113 TKQ131113 TUM131113 UEI131113 UOE131113 UYA131113 VHW131113 VRS131113 WBO131113 WLK131113 WVG131113 A196649 IU196649 SQ196649 ACM196649 AMI196649 AWE196649 BGA196649 BPW196649 BZS196649 CJO196649 CTK196649 DDG196649 DNC196649 DWY196649 EGU196649 EQQ196649 FAM196649 FKI196649 FUE196649 GEA196649 GNW196649 GXS196649 HHO196649 HRK196649 IBG196649 ILC196649 IUY196649 JEU196649 JOQ196649 JYM196649 KII196649 KSE196649 LCA196649 LLW196649 LVS196649 MFO196649 MPK196649 MZG196649 NJC196649 NSY196649 OCU196649 OMQ196649 OWM196649 PGI196649 PQE196649 QAA196649 QJW196649 QTS196649 RDO196649 RNK196649 RXG196649 SHC196649 SQY196649 TAU196649 TKQ196649 TUM196649 UEI196649 UOE196649 UYA196649 VHW196649 VRS196649 WBO196649 WLK196649 WVG196649 A262185 IU262185 SQ262185 ACM262185 AMI262185 AWE262185 BGA262185 BPW262185 BZS262185 CJO262185 CTK262185 DDG262185 DNC262185 DWY262185 EGU262185 EQQ262185 FAM262185 FKI262185 FUE262185 GEA262185 GNW262185 GXS262185 HHO262185 HRK262185 IBG262185 ILC262185 IUY262185 JEU262185 JOQ262185 JYM262185 KII262185 KSE262185 LCA262185 LLW262185 LVS262185 MFO262185 MPK262185 MZG262185 NJC262185 NSY262185 OCU262185 OMQ262185 OWM262185 PGI262185 PQE262185 QAA262185 QJW262185 QTS262185 RDO262185 RNK262185 RXG262185 SHC262185 SQY262185 TAU262185 TKQ262185 TUM262185 UEI262185 UOE262185 UYA262185 VHW262185 VRS262185 WBO262185 WLK262185 WVG262185 A327721 IU327721 SQ327721 ACM327721 AMI327721 AWE327721 BGA327721 BPW327721 BZS327721 CJO327721 CTK327721 DDG327721 DNC327721 DWY327721 EGU327721 EQQ327721 FAM327721 FKI327721 FUE327721 GEA327721 GNW327721 GXS327721 HHO327721 HRK327721 IBG327721 ILC327721 IUY327721 JEU327721 JOQ327721 JYM327721 KII327721 KSE327721 LCA327721 LLW327721 LVS327721 MFO327721 MPK327721 MZG327721 NJC327721 NSY327721 OCU327721 OMQ327721 OWM327721 PGI327721 PQE327721 QAA327721 QJW327721 QTS327721 RDO327721 RNK327721 RXG327721 SHC327721 SQY327721 TAU327721 TKQ327721 TUM327721 UEI327721 UOE327721 UYA327721 VHW327721 VRS327721 WBO327721 WLK327721 WVG327721 A393257 IU393257 SQ393257 ACM393257 AMI393257 AWE393257 BGA393257 BPW393257 BZS393257 CJO393257 CTK393257 DDG393257 DNC393257 DWY393257 EGU393257 EQQ393257 FAM393257 FKI393257 FUE393257 GEA393257 GNW393257 GXS393257 HHO393257 HRK393257 IBG393257 ILC393257 IUY393257 JEU393257 JOQ393257 JYM393257 KII393257 KSE393257 LCA393257 LLW393257 LVS393257 MFO393257 MPK393257 MZG393257 NJC393257 NSY393257 OCU393257 OMQ393257 OWM393257 PGI393257 PQE393257 QAA393257 QJW393257 QTS393257 RDO393257 RNK393257 RXG393257 SHC393257 SQY393257 TAU393257 TKQ393257 TUM393257 UEI393257 UOE393257 UYA393257 VHW393257 VRS393257 WBO393257 WLK393257 WVG393257 A458793 IU458793 SQ458793 ACM458793 AMI458793 AWE458793 BGA458793 BPW458793 BZS458793 CJO458793 CTK458793 DDG458793 DNC458793 DWY458793 EGU458793 EQQ458793 FAM458793 FKI458793 FUE458793 GEA458793 GNW458793 GXS458793 HHO458793 HRK458793 IBG458793 ILC458793 IUY458793 JEU458793 JOQ458793 JYM458793 KII458793 KSE458793 LCA458793 LLW458793 LVS458793 MFO458793 MPK458793 MZG458793 NJC458793 NSY458793 OCU458793 OMQ458793 OWM458793 PGI458793 PQE458793 QAA458793 QJW458793 QTS458793 RDO458793 RNK458793 RXG458793 SHC458793 SQY458793 TAU458793 TKQ458793 TUM458793 UEI458793 UOE458793 UYA458793 VHW458793 VRS458793 WBO458793 WLK458793 WVG458793 A524329 IU524329 SQ524329 ACM524329 AMI524329 AWE524329 BGA524329 BPW524329 BZS524329 CJO524329 CTK524329 DDG524329 DNC524329 DWY524329 EGU524329 EQQ524329 FAM524329 FKI524329 FUE524329 GEA524329 GNW524329 GXS524329 HHO524329 HRK524329 IBG524329 ILC524329 IUY524329 JEU524329 JOQ524329 JYM524329 KII524329 KSE524329 LCA524329 LLW524329 LVS524329 MFO524329 MPK524329 MZG524329 NJC524329 NSY524329 OCU524329 OMQ524329 OWM524329 PGI524329 PQE524329 QAA524329 QJW524329 QTS524329 RDO524329 RNK524329 RXG524329 SHC524329 SQY524329 TAU524329 TKQ524329 TUM524329 UEI524329 UOE524329 UYA524329 VHW524329 VRS524329 WBO524329 WLK524329 WVG524329 A589865 IU589865 SQ589865 ACM589865 AMI589865 AWE589865 BGA589865 BPW589865 BZS589865 CJO589865 CTK589865 DDG589865 DNC589865 DWY589865 EGU589865 EQQ589865 FAM589865 FKI589865 FUE589865 GEA589865 GNW589865 GXS589865 HHO589865 HRK589865 IBG589865 ILC589865 IUY589865 JEU589865 JOQ589865 JYM589865 KII589865 KSE589865 LCA589865 LLW589865 LVS589865 MFO589865 MPK589865 MZG589865 NJC589865 NSY589865 OCU589865 OMQ589865 OWM589865 PGI589865 PQE589865 QAA589865 QJW589865 QTS589865 RDO589865 RNK589865 RXG589865 SHC589865 SQY589865 TAU589865 TKQ589865 TUM589865 UEI589865 UOE589865 UYA589865 VHW589865 VRS589865 WBO589865 WLK589865 WVG589865 A655401 IU655401 SQ655401 ACM655401 AMI655401 AWE655401 BGA655401 BPW655401 BZS655401 CJO655401 CTK655401 DDG655401 DNC655401 DWY655401 EGU655401 EQQ655401 FAM655401 FKI655401 FUE655401 GEA655401 GNW655401 GXS655401 HHO655401 HRK655401 IBG655401 ILC655401 IUY655401 JEU655401 JOQ655401 JYM655401 KII655401 KSE655401 LCA655401 LLW655401 LVS655401 MFO655401 MPK655401 MZG655401 NJC655401 NSY655401 OCU655401 OMQ655401 OWM655401 PGI655401 PQE655401 QAA655401 QJW655401 QTS655401 RDO655401 RNK655401 RXG655401 SHC655401 SQY655401 TAU655401 TKQ655401 TUM655401 UEI655401 UOE655401 UYA655401 VHW655401 VRS655401 WBO655401 WLK655401 WVG655401 A720937 IU720937 SQ720937 ACM720937 AMI720937 AWE720937 BGA720937 BPW720937 BZS720937 CJO720937 CTK720937 DDG720937 DNC720937 DWY720937 EGU720937 EQQ720937 FAM720937 FKI720937 FUE720937 GEA720937 GNW720937 GXS720937 HHO720937 HRK720937 IBG720937 ILC720937 IUY720937 JEU720937 JOQ720937 JYM720937 KII720937 KSE720937 LCA720937 LLW720937 LVS720937 MFO720937 MPK720937 MZG720937 NJC720937 NSY720937 OCU720937 OMQ720937 OWM720937 PGI720937 PQE720937 QAA720937 QJW720937 QTS720937 RDO720937 RNK720937 RXG720937 SHC720937 SQY720937 TAU720937 TKQ720937 TUM720937 UEI720937 UOE720937 UYA720937 VHW720937 VRS720937 WBO720937 WLK720937 WVG720937 A786473 IU786473 SQ786473 ACM786473 AMI786473 AWE786473 BGA786473 BPW786473 BZS786473 CJO786473 CTK786473 DDG786473 DNC786473 DWY786473 EGU786473 EQQ786473 FAM786473 FKI786473 FUE786473 GEA786473 GNW786473 GXS786473 HHO786473 HRK786473 IBG786473 ILC786473 IUY786473 JEU786473 JOQ786473 JYM786473 KII786473 KSE786473 LCA786473 LLW786473 LVS786473 MFO786473 MPK786473 MZG786473 NJC786473 NSY786473 OCU786473 OMQ786473 OWM786473 PGI786473 PQE786473 QAA786473 QJW786473 QTS786473 RDO786473 RNK786473 RXG786473 SHC786473 SQY786473 TAU786473 TKQ786473 TUM786473 UEI786473 UOE786473 UYA786473 VHW786473 VRS786473 WBO786473 WLK786473 WVG786473 A852009 IU852009 SQ852009 ACM852009 AMI852009 AWE852009 BGA852009 BPW852009 BZS852009 CJO852009 CTK852009 DDG852009 DNC852009 DWY852009 EGU852009 EQQ852009 FAM852009 FKI852009 FUE852009 GEA852009 GNW852009 GXS852009 HHO852009 HRK852009 IBG852009 ILC852009 IUY852009 JEU852009 JOQ852009 JYM852009 KII852009 KSE852009 LCA852009 LLW852009 LVS852009 MFO852009 MPK852009 MZG852009 NJC852009 NSY852009 OCU852009 OMQ852009 OWM852009 PGI852009 PQE852009 QAA852009 QJW852009 QTS852009 RDO852009 RNK852009 RXG852009 SHC852009 SQY852009 TAU852009 TKQ852009 TUM852009 UEI852009 UOE852009 UYA852009 VHW852009 VRS852009 WBO852009 WLK852009 WVG852009 A917545 IU917545 SQ917545 ACM917545 AMI917545 AWE917545 BGA917545 BPW917545 BZS917545 CJO917545 CTK917545 DDG917545 DNC917545 DWY917545 EGU917545 EQQ917545 FAM917545 FKI917545 FUE917545 GEA917545 GNW917545 GXS917545 HHO917545 HRK917545 IBG917545 ILC917545 IUY917545 JEU917545 JOQ917545 JYM917545 KII917545 KSE917545 LCA917545 LLW917545 LVS917545 MFO917545 MPK917545 MZG917545 NJC917545 NSY917545 OCU917545 OMQ917545 OWM917545 PGI917545 PQE917545 QAA917545 QJW917545 QTS917545 RDO917545 RNK917545 RXG917545 SHC917545 SQY917545 TAU917545 TKQ917545 TUM917545 UEI917545 UOE917545 UYA917545 VHW917545 VRS917545 WBO917545 WLK917545 WVG917545 A983081 IU983081 SQ983081 ACM983081 AMI983081 AWE983081 BGA983081 BPW983081 BZS983081 CJO983081 CTK983081 DDG983081 DNC983081 DWY983081 EGU983081 EQQ983081 FAM983081 FKI983081 FUE983081 GEA983081 GNW983081 GXS983081 HHO983081 HRK983081 IBG983081 ILC983081 IUY983081 JEU983081 JOQ983081 JYM983081 KII983081 KSE983081 LCA983081 LLW983081 LVS983081 MFO983081 MPK983081 MZG983081 NJC983081 NSY983081 OCU983081 OMQ983081 OWM983081 PGI983081 PQE983081 QAA983081 QJW983081 QTS983081 RDO983081 RNK983081 RXG983081 SHC983081 SQY983081 TAU983081 TKQ983081 TUM983081 UEI983081 UOE983081 UYA983081 VHW983081 VRS983081 WBO983081 WLK983081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1"/>
  </cols>
  <sheetData>
    <row r="1" spans="1:5" x14ac:dyDescent="0.25">
      <c r="A1" s="249" t="s">
        <v>89</v>
      </c>
      <c r="B1" s="250"/>
      <c r="C1" s="250"/>
      <c r="D1" s="250"/>
      <c r="E1" s="113"/>
    </row>
    <row r="2" spans="1:5" ht="27.75" customHeight="1" x14ac:dyDescent="0.25">
      <c r="A2" s="114"/>
      <c r="B2" s="251" t="s">
        <v>72</v>
      </c>
      <c r="C2" s="251"/>
      <c r="D2" s="251"/>
      <c r="E2" s="115"/>
    </row>
    <row r="3" spans="1:5" ht="21" customHeight="1" x14ac:dyDescent="0.25">
      <c r="A3" s="116"/>
      <c r="B3" s="251" t="s">
        <v>141</v>
      </c>
      <c r="C3" s="251"/>
      <c r="D3" s="251"/>
      <c r="E3" s="117"/>
    </row>
    <row r="4" spans="1:5" thickBot="1" x14ac:dyDescent="0.3">
      <c r="A4" s="118"/>
      <c r="B4" s="119"/>
      <c r="C4" s="119"/>
      <c r="D4" s="119"/>
      <c r="E4" s="120"/>
    </row>
    <row r="5" spans="1:5" ht="26.25" customHeight="1" thickBot="1" x14ac:dyDescent="0.3">
      <c r="A5" s="118"/>
      <c r="B5" s="121" t="s">
        <v>73</v>
      </c>
      <c r="C5" s="252"/>
      <c r="D5" s="253"/>
      <c r="E5" s="120"/>
    </row>
    <row r="6" spans="1:5" ht="27.75" customHeight="1" thickBot="1" x14ac:dyDescent="0.3">
      <c r="A6" s="118"/>
      <c r="B6" s="146" t="s">
        <v>74</v>
      </c>
      <c r="C6" s="254"/>
      <c r="D6" s="255"/>
      <c r="E6" s="120"/>
    </row>
    <row r="7" spans="1:5" ht="29.25" customHeight="1" thickBot="1" x14ac:dyDescent="0.3">
      <c r="A7" s="118"/>
      <c r="B7" s="146" t="s">
        <v>142</v>
      </c>
      <c r="C7" s="258" t="s">
        <v>143</v>
      </c>
      <c r="D7" s="259"/>
      <c r="E7" s="120"/>
    </row>
    <row r="8" spans="1:5" ht="16.5" thickBot="1" x14ac:dyDescent="0.3">
      <c r="A8" s="118"/>
      <c r="B8" s="147" t="s">
        <v>144</v>
      </c>
      <c r="C8" s="256"/>
      <c r="D8" s="257"/>
      <c r="E8" s="120"/>
    </row>
    <row r="9" spans="1:5" ht="23.25" customHeight="1" thickBot="1" x14ac:dyDescent="0.3">
      <c r="A9" s="118"/>
      <c r="B9" s="147" t="s">
        <v>144</v>
      </c>
      <c r="C9" s="256"/>
      <c r="D9" s="257"/>
      <c r="E9" s="120"/>
    </row>
    <row r="10" spans="1:5" ht="26.25" customHeight="1" thickBot="1" x14ac:dyDescent="0.3">
      <c r="A10" s="118"/>
      <c r="B10" s="147" t="s">
        <v>144</v>
      </c>
      <c r="C10" s="256"/>
      <c r="D10" s="257"/>
      <c r="E10" s="120"/>
    </row>
    <row r="11" spans="1:5" ht="21.75" customHeight="1" thickBot="1" x14ac:dyDescent="0.3">
      <c r="A11" s="118"/>
      <c r="B11" s="147" t="s">
        <v>144</v>
      </c>
      <c r="C11" s="256"/>
      <c r="D11" s="257"/>
      <c r="E11" s="120"/>
    </row>
    <row r="12" spans="1:5" ht="32.25" thickBot="1" x14ac:dyDescent="0.3">
      <c r="A12" s="118"/>
      <c r="B12" s="148" t="s">
        <v>145</v>
      </c>
      <c r="C12" s="256">
        <f>SUM(C8:D11)</f>
        <v>0</v>
      </c>
      <c r="D12" s="257"/>
      <c r="E12" s="120"/>
    </row>
    <row r="13" spans="1:5" ht="26.25" customHeight="1" thickBot="1" x14ac:dyDescent="0.3">
      <c r="A13" s="118"/>
      <c r="B13" s="148" t="s">
        <v>146</v>
      </c>
      <c r="C13" s="256">
        <f>+C12/616000</f>
        <v>0</v>
      </c>
      <c r="D13" s="257"/>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40" t="s">
        <v>79</v>
      </c>
      <c r="C20" s="241"/>
      <c r="D20" s="242"/>
      <c r="E20" s="120"/>
    </row>
    <row r="21" spans="1:6" ht="16.5" thickBot="1" x14ac:dyDescent="0.3">
      <c r="A21" s="118"/>
      <c r="B21" s="240" t="s">
        <v>80</v>
      </c>
      <c r="C21" s="241"/>
      <c r="D21" s="242"/>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43"/>
      <c r="B25" s="244" t="s">
        <v>83</v>
      </c>
      <c r="C25" s="246" t="s">
        <v>84</v>
      </c>
      <c r="D25" s="247"/>
      <c r="E25" s="248"/>
      <c r="F25" s="237"/>
    </row>
    <row r="26" spans="1:6" ht="16.5" thickBot="1" x14ac:dyDescent="0.3">
      <c r="A26" s="243"/>
      <c r="B26" s="245"/>
      <c r="C26" s="238" t="s">
        <v>85</v>
      </c>
      <c r="D26" s="239"/>
      <c r="E26" s="248"/>
      <c r="F26" s="237"/>
    </row>
    <row r="27" spans="1:6" thickBot="1" x14ac:dyDescent="0.3">
      <c r="A27" s="129"/>
      <c r="B27" s="139"/>
      <c r="C27" s="139"/>
      <c r="D27" s="139"/>
      <c r="E27" s="131"/>
      <c r="F27" s="112"/>
    </row>
    <row r="28" spans="1:6" x14ac:dyDescent="0.25">
      <c r="B28" s="141"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2014-12-22T03:26:50Z</dcterms:modified>
</cp:coreProperties>
</file>